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defaultThemeVersion="166925"/>
  <mc:AlternateContent xmlns:mc="http://schemas.openxmlformats.org/markup-compatibility/2006">
    <mc:Choice Requires="x15">
      <x15ac:absPath xmlns:x15ac="http://schemas.microsoft.com/office/spreadsheetml/2010/11/ac" url="C:\2010nonEU\"/>
    </mc:Choice>
  </mc:AlternateContent>
  <xr:revisionPtr revIDLastSave="0" documentId="13_ncr:1_{91CA6B44-E315-4E1E-8ADF-57CE317EEBE0}" xr6:coauthVersionLast="45" xr6:coauthVersionMax="45" xr10:uidLastSave="{00000000-0000-0000-0000-000000000000}"/>
  <bookViews>
    <workbookView xWindow="-110" yWindow="-110" windowWidth="19420" windowHeight="10420" firstSheet="3" activeTab="6" xr2:uid="{00000000-000D-0000-FFFF-FFFF00000000}"/>
  </bookViews>
  <sheets>
    <sheet name="Notes" sheetId="51" r:id="rId1"/>
    <sheet name="Charts" sheetId="28" r:id="rId2"/>
    <sheet name="Exports" sheetId="50" r:id="rId3"/>
    <sheet name="ExportsCoreVPA" sheetId="22" r:id="rId4"/>
    <sheet name="ExportsTimberSectorMinusCoreVPA" sheetId="21" r:id="rId5"/>
    <sheet name="ExportsLogs" sheetId="38" r:id="rId6"/>
    <sheet name="ExportsSawnWood" sheetId="39" r:id="rId7"/>
    <sheet name="ExportsVeneer" sheetId="37" r:id="rId8"/>
    <sheet name="ExportsPlywood" sheetId="36" r:id="rId9"/>
    <sheet name="ExportsMouldingsAndJoinery" sheetId="43" r:id="rId10"/>
    <sheet name="ExportsFurniture" sheetId="42" r:id="rId11"/>
    <sheet name="  " sheetId="52" r:id="rId12"/>
    <sheet name=" " sheetId="3"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C11" i="39" l="1"/>
  <c r="BB11" i="39"/>
  <c r="BA11" i="39"/>
  <c r="AZ11" i="39"/>
  <c r="AY11" i="39"/>
  <c r="AX11" i="39"/>
  <c r="AW11" i="39"/>
  <c r="AV11" i="39"/>
  <c r="AU11" i="39"/>
  <c r="AT11" i="39"/>
  <c r="AS11" i="39"/>
  <c r="AR11" i="39"/>
  <c r="AQ11" i="39"/>
  <c r="AP11" i="39"/>
  <c r="AO11" i="39"/>
  <c r="AN11" i="39"/>
  <c r="AM11" i="39"/>
  <c r="AL11" i="39"/>
  <c r="AK11" i="39"/>
  <c r="AJ11" i="39"/>
  <c r="AI11" i="39"/>
  <c r="AH11" i="39"/>
  <c r="AG11" i="39"/>
  <c r="AF11" i="39"/>
  <c r="AE11" i="39"/>
  <c r="AD11" i="39"/>
  <c r="AB11" i="39"/>
  <c r="AA11" i="39"/>
  <c r="Z11" i="39"/>
  <c r="Y11" i="39"/>
  <c r="X11" i="39"/>
  <c r="W11" i="39"/>
  <c r="V11" i="39"/>
  <c r="U11" i="39"/>
  <c r="T11" i="39"/>
  <c r="S11" i="39"/>
  <c r="R11" i="39"/>
  <c r="Q11" i="39"/>
  <c r="P11" i="39"/>
  <c r="O11" i="39"/>
  <c r="N11" i="39"/>
  <c r="M11" i="39"/>
  <c r="L11" i="39"/>
  <c r="K11" i="39"/>
  <c r="J11" i="39"/>
  <c r="I11" i="39"/>
  <c r="H11" i="39"/>
  <c r="G11" i="39"/>
  <c r="F11" i="39"/>
  <c r="E11" i="39"/>
  <c r="D11" i="39"/>
  <c r="C11" i="39"/>
  <c r="BC7" i="39"/>
  <c r="BB7" i="39"/>
  <c r="BA7" i="39"/>
  <c r="AZ7" i="39"/>
  <c r="AY7" i="39"/>
  <c r="AX7" i="39"/>
  <c r="AW7" i="39"/>
  <c r="AV7" i="39"/>
  <c r="AU7" i="39"/>
  <c r="AT7" i="39"/>
  <c r="AS7" i="39"/>
  <c r="AR7" i="39"/>
  <c r="AQ7" i="39"/>
  <c r="AP7" i="39"/>
  <c r="AO7" i="39"/>
  <c r="AN7" i="39"/>
  <c r="AM7" i="39"/>
  <c r="AL7" i="39"/>
  <c r="AK7" i="39"/>
  <c r="AJ7" i="39"/>
  <c r="AI7" i="39"/>
  <c r="AH7" i="39"/>
  <c r="AG7" i="39"/>
  <c r="AF7" i="39"/>
  <c r="AE7" i="39"/>
  <c r="AD7" i="39"/>
  <c r="AB7" i="39"/>
  <c r="AA7" i="39"/>
  <c r="Z7" i="39"/>
  <c r="Y7" i="39"/>
  <c r="X7" i="39"/>
  <c r="W7" i="39"/>
  <c r="V7" i="39"/>
  <c r="U7" i="39"/>
  <c r="T7" i="39"/>
  <c r="S7" i="39"/>
  <c r="R7" i="39"/>
  <c r="Q7" i="39"/>
  <c r="P7" i="39"/>
  <c r="O7" i="39"/>
  <c r="N7" i="39"/>
  <c r="M7" i="39"/>
  <c r="L7" i="39"/>
  <c r="K7" i="39"/>
  <c r="J7" i="39"/>
  <c r="I7" i="39"/>
  <c r="H7" i="39"/>
  <c r="G7" i="39"/>
  <c r="F7" i="39"/>
  <c r="E7" i="39"/>
  <c r="D7" i="39"/>
  <c r="C7" i="39"/>
  <c r="BB225" i="3" l="1"/>
  <c r="BA225" i="3"/>
  <c r="AZ225" i="3"/>
  <c r="AY225" i="3"/>
  <c r="AX225" i="3"/>
  <c r="AW225" i="3"/>
  <c r="AV225" i="3"/>
  <c r="AU225" i="3"/>
  <c r="AT225" i="3"/>
  <c r="AS225" i="3"/>
  <c r="AR225" i="3"/>
  <c r="AQ225" i="3"/>
  <c r="AP225" i="3"/>
  <c r="AO225" i="3"/>
  <c r="AN225" i="3"/>
  <c r="AM225" i="3"/>
  <c r="AL225" i="3"/>
  <c r="AK225" i="3"/>
  <c r="AJ225" i="3"/>
  <c r="AI225" i="3"/>
  <c r="AH225" i="3"/>
  <c r="AG225" i="3"/>
  <c r="AF225" i="3"/>
  <c r="AE225" i="3"/>
  <c r="AD225" i="3"/>
  <c r="AC225" i="3"/>
  <c r="A225" i="3"/>
  <c r="BB224" i="3"/>
  <c r="BA224" i="3"/>
  <c r="AZ224" i="3"/>
  <c r="AY224" i="3"/>
  <c r="AX224" i="3"/>
  <c r="AW224" i="3"/>
  <c r="AV224" i="3"/>
  <c r="AU224" i="3"/>
  <c r="AT224" i="3"/>
  <c r="AS224" i="3"/>
  <c r="AR224" i="3"/>
  <c r="AQ224" i="3"/>
  <c r="AP224" i="3"/>
  <c r="AO224" i="3"/>
  <c r="AN224" i="3"/>
  <c r="AM224" i="3"/>
  <c r="AL224" i="3"/>
  <c r="AK224" i="3"/>
  <c r="AJ224" i="3"/>
  <c r="AI224" i="3"/>
  <c r="AH224" i="3"/>
  <c r="AG224" i="3"/>
  <c r="AF224" i="3"/>
  <c r="AE224" i="3"/>
  <c r="AD224" i="3"/>
  <c r="AC224" i="3"/>
  <c r="A224" i="3"/>
  <c r="BB223" i="3"/>
  <c r="BA223" i="3"/>
  <c r="AZ223" i="3"/>
  <c r="AY223" i="3"/>
  <c r="AX223" i="3"/>
  <c r="AW223" i="3"/>
  <c r="AV223" i="3"/>
  <c r="AU223" i="3"/>
  <c r="AT223" i="3"/>
  <c r="AS223" i="3"/>
  <c r="AR223" i="3"/>
  <c r="AQ223" i="3"/>
  <c r="AP223" i="3"/>
  <c r="AO223" i="3"/>
  <c r="AN223" i="3"/>
  <c r="AM223" i="3"/>
  <c r="AL223" i="3"/>
  <c r="AK223" i="3"/>
  <c r="AJ223" i="3"/>
  <c r="AI223" i="3"/>
  <c r="AH223" i="3"/>
  <c r="AG223" i="3"/>
  <c r="AF223" i="3"/>
  <c r="AE223" i="3"/>
  <c r="AD223" i="3"/>
  <c r="AC223" i="3"/>
  <c r="A223" i="3"/>
  <c r="BB222" i="3"/>
  <c r="BA222" i="3"/>
  <c r="AZ222" i="3"/>
  <c r="AY222" i="3"/>
  <c r="AX222" i="3"/>
  <c r="AW222" i="3"/>
  <c r="AV222" i="3"/>
  <c r="AU222" i="3"/>
  <c r="AT222" i="3"/>
  <c r="AS222" i="3"/>
  <c r="AR222" i="3"/>
  <c r="AQ222" i="3"/>
  <c r="AP222" i="3"/>
  <c r="AO222" i="3"/>
  <c r="AN222" i="3"/>
  <c r="AM222" i="3"/>
  <c r="AL222" i="3"/>
  <c r="AK222" i="3"/>
  <c r="AJ222" i="3"/>
  <c r="AI222" i="3"/>
  <c r="AH222" i="3"/>
  <c r="AG222" i="3"/>
  <c r="AF222" i="3"/>
  <c r="AE222" i="3"/>
  <c r="AD222" i="3"/>
  <c r="AC222" i="3"/>
  <c r="A222" i="3"/>
  <c r="BB221" i="3"/>
  <c r="BA221" i="3"/>
  <c r="AZ221" i="3"/>
  <c r="AY221" i="3"/>
  <c r="AX221" i="3"/>
  <c r="AW221" i="3"/>
  <c r="AV221" i="3"/>
  <c r="AU221" i="3"/>
  <c r="AT221" i="3"/>
  <c r="AS221" i="3"/>
  <c r="AR221" i="3"/>
  <c r="AQ221" i="3"/>
  <c r="AP221" i="3"/>
  <c r="AO221" i="3"/>
  <c r="AN221" i="3"/>
  <c r="AM221" i="3"/>
  <c r="AL221" i="3"/>
  <c r="AK221" i="3"/>
  <c r="AJ221" i="3"/>
  <c r="AI221" i="3"/>
  <c r="AH221" i="3"/>
  <c r="AG221" i="3"/>
  <c r="AF221" i="3"/>
  <c r="AE221" i="3"/>
  <c r="AD221" i="3"/>
  <c r="AC221" i="3"/>
  <c r="A221" i="3"/>
  <c r="BB220" i="3"/>
  <c r="BA220" i="3"/>
  <c r="AZ220" i="3"/>
  <c r="AY220" i="3"/>
  <c r="AX220" i="3"/>
  <c r="AW220" i="3"/>
  <c r="AV220" i="3"/>
  <c r="AU220" i="3"/>
  <c r="AT220" i="3"/>
  <c r="AS220" i="3"/>
  <c r="AR220" i="3"/>
  <c r="AQ220" i="3"/>
  <c r="AP220" i="3"/>
  <c r="AO220" i="3"/>
  <c r="AN220" i="3"/>
  <c r="AM220" i="3"/>
  <c r="AL220" i="3"/>
  <c r="AK220" i="3"/>
  <c r="AJ220" i="3"/>
  <c r="AI220" i="3"/>
  <c r="AH220" i="3"/>
  <c r="AG220" i="3"/>
  <c r="AF220" i="3"/>
  <c r="AE220" i="3"/>
  <c r="AD220" i="3"/>
  <c r="AC220" i="3"/>
  <c r="A220" i="3"/>
  <c r="BB219" i="3"/>
  <c r="BA219" i="3"/>
  <c r="AZ219" i="3"/>
  <c r="AY219" i="3"/>
  <c r="AX219" i="3"/>
  <c r="AW219" i="3"/>
  <c r="AV219" i="3"/>
  <c r="AU219" i="3"/>
  <c r="AT219" i="3"/>
  <c r="AS219" i="3"/>
  <c r="AR219" i="3"/>
  <c r="AQ219" i="3"/>
  <c r="AP219" i="3"/>
  <c r="AO219" i="3"/>
  <c r="AN219" i="3"/>
  <c r="AM219" i="3"/>
  <c r="AL219" i="3"/>
  <c r="AK219" i="3"/>
  <c r="AJ219" i="3"/>
  <c r="AI219" i="3"/>
  <c r="AH219" i="3"/>
  <c r="AG219" i="3"/>
  <c r="AF219" i="3"/>
  <c r="AF226" i="3" s="1"/>
  <c r="AE219" i="3"/>
  <c r="AD219" i="3"/>
  <c r="AC219" i="3"/>
  <c r="A219" i="3"/>
  <c r="AA213" i="3"/>
  <c r="Z213" i="3"/>
  <c r="Y213" i="3"/>
  <c r="X213" i="3"/>
  <c r="W213" i="3"/>
  <c r="V213" i="3"/>
  <c r="U213" i="3"/>
  <c r="T213" i="3"/>
  <c r="S213" i="3"/>
  <c r="R213" i="3"/>
  <c r="Q213" i="3"/>
  <c r="P213" i="3"/>
  <c r="O213" i="3"/>
  <c r="N213" i="3"/>
  <c r="M213" i="3"/>
  <c r="L213" i="3"/>
  <c r="K213" i="3"/>
  <c r="J213" i="3"/>
  <c r="I213" i="3"/>
  <c r="H213" i="3"/>
  <c r="G213" i="3"/>
  <c r="F213" i="3"/>
  <c r="E213" i="3"/>
  <c r="D213" i="3"/>
  <c r="C213" i="3"/>
  <c r="B213" i="3"/>
  <c r="AA212" i="3"/>
  <c r="Z212" i="3"/>
  <c r="Y212" i="3"/>
  <c r="X212" i="3"/>
  <c r="W212" i="3"/>
  <c r="V212" i="3"/>
  <c r="U212" i="3"/>
  <c r="T212" i="3"/>
  <c r="S212" i="3"/>
  <c r="R212" i="3"/>
  <c r="Q212" i="3"/>
  <c r="P212" i="3"/>
  <c r="O212" i="3"/>
  <c r="N212" i="3"/>
  <c r="M212" i="3"/>
  <c r="L212" i="3"/>
  <c r="K212" i="3"/>
  <c r="J212" i="3"/>
  <c r="I212" i="3"/>
  <c r="H212" i="3"/>
  <c r="G212" i="3"/>
  <c r="F212" i="3"/>
  <c r="E212" i="3"/>
  <c r="D212" i="3"/>
  <c r="C212" i="3"/>
  <c r="B212" i="3"/>
  <c r="AA211" i="3"/>
  <c r="Z211" i="3"/>
  <c r="Y211" i="3"/>
  <c r="X211" i="3"/>
  <c r="W211" i="3"/>
  <c r="V211" i="3"/>
  <c r="U211" i="3"/>
  <c r="T211" i="3"/>
  <c r="S211" i="3"/>
  <c r="R211" i="3"/>
  <c r="Q211" i="3"/>
  <c r="P211" i="3"/>
  <c r="O211" i="3"/>
  <c r="N211" i="3"/>
  <c r="M211" i="3"/>
  <c r="L211" i="3"/>
  <c r="K211" i="3"/>
  <c r="J211" i="3"/>
  <c r="I211" i="3"/>
  <c r="H211" i="3"/>
  <c r="G211" i="3"/>
  <c r="F211" i="3"/>
  <c r="E211" i="3"/>
  <c r="D211" i="3"/>
  <c r="C211" i="3"/>
  <c r="B211" i="3"/>
  <c r="AA210" i="3"/>
  <c r="Z210" i="3"/>
  <c r="Y210" i="3"/>
  <c r="X210" i="3"/>
  <c r="W210" i="3"/>
  <c r="V210" i="3"/>
  <c r="U210" i="3"/>
  <c r="T210" i="3"/>
  <c r="S210" i="3"/>
  <c r="R210" i="3"/>
  <c r="Q210" i="3"/>
  <c r="P210" i="3"/>
  <c r="O210" i="3"/>
  <c r="N210" i="3"/>
  <c r="M210" i="3"/>
  <c r="L210" i="3"/>
  <c r="K210" i="3"/>
  <c r="J210" i="3"/>
  <c r="I210" i="3"/>
  <c r="H210" i="3"/>
  <c r="G210" i="3"/>
  <c r="F210" i="3"/>
  <c r="E210" i="3"/>
  <c r="D210" i="3"/>
  <c r="C210" i="3"/>
  <c r="B210" i="3"/>
  <c r="AA209" i="3"/>
  <c r="Z209" i="3"/>
  <c r="Y209" i="3"/>
  <c r="X209" i="3"/>
  <c r="W209" i="3"/>
  <c r="V209" i="3"/>
  <c r="U209" i="3"/>
  <c r="T209" i="3"/>
  <c r="S209" i="3"/>
  <c r="R209" i="3"/>
  <c r="Q209" i="3"/>
  <c r="P209" i="3"/>
  <c r="O209" i="3"/>
  <c r="N209" i="3"/>
  <c r="M209" i="3"/>
  <c r="L209" i="3"/>
  <c r="K209" i="3"/>
  <c r="J209" i="3"/>
  <c r="I209" i="3"/>
  <c r="H209" i="3"/>
  <c r="G209" i="3"/>
  <c r="F209" i="3"/>
  <c r="E209" i="3"/>
  <c r="D209" i="3"/>
  <c r="C209" i="3"/>
  <c r="B209" i="3"/>
  <c r="AA208" i="3"/>
  <c r="Z208" i="3"/>
  <c r="Y208" i="3"/>
  <c r="X208" i="3"/>
  <c r="W208" i="3"/>
  <c r="V208" i="3"/>
  <c r="U208" i="3"/>
  <c r="T208" i="3"/>
  <c r="S208" i="3"/>
  <c r="R208" i="3"/>
  <c r="Q208" i="3"/>
  <c r="P208" i="3"/>
  <c r="O208" i="3"/>
  <c r="N208" i="3"/>
  <c r="M208" i="3"/>
  <c r="L208" i="3"/>
  <c r="K208" i="3"/>
  <c r="J208" i="3"/>
  <c r="I208" i="3"/>
  <c r="H208" i="3"/>
  <c r="G208" i="3"/>
  <c r="F208" i="3"/>
  <c r="E208" i="3"/>
  <c r="D208" i="3"/>
  <c r="C208" i="3"/>
  <c r="B208" i="3"/>
  <c r="AA207" i="3"/>
  <c r="Z207" i="3"/>
  <c r="Y207" i="3"/>
  <c r="X207" i="3"/>
  <c r="W207" i="3"/>
  <c r="V207" i="3"/>
  <c r="U207" i="3"/>
  <c r="T207" i="3"/>
  <c r="S207" i="3"/>
  <c r="R207" i="3"/>
  <c r="Q207" i="3"/>
  <c r="P207" i="3"/>
  <c r="O207" i="3"/>
  <c r="N207" i="3"/>
  <c r="M207" i="3"/>
  <c r="L207" i="3"/>
  <c r="L214" i="3" s="1"/>
  <c r="K207" i="3"/>
  <c r="J207" i="3"/>
  <c r="I207" i="3"/>
  <c r="H207" i="3"/>
  <c r="G207" i="3"/>
  <c r="F207" i="3"/>
  <c r="E207" i="3"/>
  <c r="D207" i="3"/>
  <c r="C207" i="3"/>
  <c r="B207" i="3"/>
  <c r="AN206" i="3"/>
  <c r="AO206" i="3" s="1"/>
  <c r="AP206" i="3" s="1"/>
  <c r="AQ206" i="3" s="1"/>
  <c r="AR206" i="3" s="1"/>
  <c r="AS206" i="3" s="1"/>
  <c r="AT206" i="3" s="1"/>
  <c r="AU206" i="3" s="1"/>
  <c r="AV206" i="3" s="1"/>
  <c r="AW206" i="3" s="1"/>
  <c r="AX206" i="3" s="1"/>
  <c r="AY206" i="3" s="1"/>
  <c r="AZ206" i="3" s="1"/>
  <c r="BA206" i="3" s="1"/>
  <c r="BB206" i="3" s="1"/>
  <c r="AM206" i="3"/>
  <c r="AF206" i="3"/>
  <c r="AG206" i="3" s="1"/>
  <c r="AH206" i="3" s="1"/>
  <c r="AI206" i="3" s="1"/>
  <c r="AJ206" i="3" s="1"/>
  <c r="AK206" i="3" s="1"/>
  <c r="AL206" i="3" s="1"/>
  <c r="AE206" i="3"/>
  <c r="AD206" i="3"/>
  <c r="M206" i="3"/>
  <c r="N206" i="3" s="1"/>
  <c r="O206" i="3" s="1"/>
  <c r="P206" i="3" s="1"/>
  <c r="Q206" i="3" s="1"/>
  <c r="R206" i="3" s="1"/>
  <c r="S206" i="3" s="1"/>
  <c r="T206" i="3" s="1"/>
  <c r="U206" i="3" s="1"/>
  <c r="V206" i="3" s="1"/>
  <c r="W206" i="3" s="1"/>
  <c r="X206" i="3" s="1"/>
  <c r="Y206" i="3" s="1"/>
  <c r="Z206" i="3" s="1"/>
  <c r="AA206" i="3" s="1"/>
  <c r="F206" i="3"/>
  <c r="G206" i="3" s="1"/>
  <c r="H206" i="3" s="1"/>
  <c r="I206" i="3" s="1"/>
  <c r="J206" i="3" s="1"/>
  <c r="K206" i="3" s="1"/>
  <c r="L206" i="3" s="1"/>
  <c r="E206" i="3"/>
  <c r="D206" i="3"/>
  <c r="C206" i="3"/>
  <c r="BB205" i="3"/>
  <c r="BA205" i="3"/>
  <c r="AZ205" i="3"/>
  <c r="AY205" i="3"/>
  <c r="AX205" i="3"/>
  <c r="AW205" i="3"/>
  <c r="AW226" i="3" s="1"/>
  <c r="AV205" i="3"/>
  <c r="AU205" i="3"/>
  <c r="AT205" i="3"/>
  <c r="AT226" i="3" s="1"/>
  <c r="AS205" i="3"/>
  <c r="AR205" i="3"/>
  <c r="AQ205" i="3"/>
  <c r="AP205" i="3"/>
  <c r="AO205" i="3"/>
  <c r="AO226" i="3" s="1"/>
  <c r="AN205" i="3"/>
  <c r="AM205" i="3"/>
  <c r="AL205" i="3"/>
  <c r="AL226" i="3" s="1"/>
  <c r="AK205" i="3"/>
  <c r="AJ205" i="3"/>
  <c r="AI205" i="3"/>
  <c r="AH205" i="3"/>
  <c r="AG205" i="3"/>
  <c r="AG226" i="3" s="1"/>
  <c r="AF205" i="3"/>
  <c r="AE205" i="3"/>
  <c r="AD205" i="3"/>
  <c r="AD226" i="3" s="1"/>
  <c r="AC205" i="3"/>
  <c r="AA205" i="3"/>
  <c r="Z205" i="3"/>
  <c r="Y205" i="3"/>
  <c r="X205" i="3"/>
  <c r="W205" i="3"/>
  <c r="V205" i="3"/>
  <c r="U205" i="3"/>
  <c r="T205" i="3"/>
  <c r="S205" i="3"/>
  <c r="R205" i="3"/>
  <c r="Q205" i="3"/>
  <c r="P205" i="3"/>
  <c r="O205" i="3"/>
  <c r="N205" i="3"/>
  <c r="M205" i="3"/>
  <c r="L205" i="3"/>
  <c r="K205" i="3"/>
  <c r="J205" i="3"/>
  <c r="I205" i="3"/>
  <c r="H205" i="3"/>
  <c r="G205" i="3"/>
  <c r="F205" i="3"/>
  <c r="E205" i="3"/>
  <c r="D205" i="3"/>
  <c r="C205" i="3"/>
  <c r="B205" i="3"/>
  <c r="A201" i="3"/>
  <c r="A200" i="3"/>
  <c r="AF195" i="3"/>
  <c r="AG195" i="3" s="1"/>
  <c r="AH195" i="3" s="1"/>
  <c r="AI195" i="3" s="1"/>
  <c r="AJ195" i="3" s="1"/>
  <c r="AK195" i="3" s="1"/>
  <c r="AL195" i="3" s="1"/>
  <c r="AM195" i="3" s="1"/>
  <c r="AN195" i="3" s="1"/>
  <c r="AO195" i="3" s="1"/>
  <c r="AP195" i="3" s="1"/>
  <c r="AQ195" i="3" s="1"/>
  <c r="AR195" i="3" s="1"/>
  <c r="AS195" i="3" s="1"/>
  <c r="AT195" i="3" s="1"/>
  <c r="AU195" i="3" s="1"/>
  <c r="AV195" i="3" s="1"/>
  <c r="AW195" i="3" s="1"/>
  <c r="AX195" i="3" s="1"/>
  <c r="AY195" i="3" s="1"/>
  <c r="AZ195" i="3" s="1"/>
  <c r="BA195" i="3" s="1"/>
  <c r="BB195" i="3" s="1"/>
  <c r="AE195" i="3"/>
  <c r="AD195" i="3"/>
  <c r="E195" i="3"/>
  <c r="F195" i="3" s="1"/>
  <c r="G195" i="3" s="1"/>
  <c r="H195" i="3" s="1"/>
  <c r="I195" i="3" s="1"/>
  <c r="J195" i="3" s="1"/>
  <c r="K195" i="3" s="1"/>
  <c r="L195" i="3" s="1"/>
  <c r="M195" i="3" s="1"/>
  <c r="N195" i="3" s="1"/>
  <c r="O195" i="3" s="1"/>
  <c r="P195" i="3" s="1"/>
  <c r="Q195" i="3" s="1"/>
  <c r="R195" i="3" s="1"/>
  <c r="S195" i="3" s="1"/>
  <c r="T195" i="3" s="1"/>
  <c r="U195" i="3" s="1"/>
  <c r="V195" i="3" s="1"/>
  <c r="W195" i="3" s="1"/>
  <c r="X195" i="3" s="1"/>
  <c r="Y195" i="3" s="1"/>
  <c r="Z195" i="3" s="1"/>
  <c r="AA195" i="3" s="1"/>
  <c r="C195" i="3"/>
  <c r="D195" i="3" s="1"/>
  <c r="A188" i="3"/>
  <c r="A187" i="3"/>
  <c r="AE182" i="3"/>
  <c r="AF182" i="3" s="1"/>
  <c r="AG182" i="3" s="1"/>
  <c r="AH182" i="3" s="1"/>
  <c r="AI182" i="3" s="1"/>
  <c r="AJ182" i="3" s="1"/>
  <c r="AK182" i="3" s="1"/>
  <c r="AL182" i="3" s="1"/>
  <c r="AM182" i="3" s="1"/>
  <c r="AN182" i="3" s="1"/>
  <c r="AO182" i="3" s="1"/>
  <c r="AP182" i="3" s="1"/>
  <c r="AQ182" i="3" s="1"/>
  <c r="AR182" i="3" s="1"/>
  <c r="AS182" i="3" s="1"/>
  <c r="AT182" i="3" s="1"/>
  <c r="AU182" i="3" s="1"/>
  <c r="AV182" i="3" s="1"/>
  <c r="AW182" i="3" s="1"/>
  <c r="AX182" i="3" s="1"/>
  <c r="AY182" i="3" s="1"/>
  <c r="AZ182" i="3" s="1"/>
  <c r="BA182" i="3" s="1"/>
  <c r="BB182" i="3" s="1"/>
  <c r="AD182" i="3"/>
  <c r="C182" i="3"/>
  <c r="D182" i="3" s="1"/>
  <c r="E182" i="3" s="1"/>
  <c r="F182" i="3" s="1"/>
  <c r="G182" i="3" s="1"/>
  <c r="H182" i="3" s="1"/>
  <c r="I182" i="3" s="1"/>
  <c r="J182" i="3" s="1"/>
  <c r="K182" i="3" s="1"/>
  <c r="L182" i="3" s="1"/>
  <c r="M182" i="3" s="1"/>
  <c r="N182" i="3" s="1"/>
  <c r="O182" i="3" s="1"/>
  <c r="P182" i="3" s="1"/>
  <c r="Q182" i="3" s="1"/>
  <c r="R182" i="3" s="1"/>
  <c r="S182" i="3" s="1"/>
  <c r="T182" i="3" s="1"/>
  <c r="U182" i="3" s="1"/>
  <c r="V182" i="3" s="1"/>
  <c r="W182" i="3" s="1"/>
  <c r="X182" i="3" s="1"/>
  <c r="Y182" i="3" s="1"/>
  <c r="Z182" i="3" s="1"/>
  <c r="AA182" i="3" s="1"/>
  <c r="A176" i="3"/>
  <c r="A175" i="3"/>
  <c r="A174" i="3"/>
  <c r="A171" i="3"/>
  <c r="A162" i="3"/>
  <c r="A173" i="3" s="1"/>
  <c r="A161" i="3"/>
  <c r="A172" i="3" s="1"/>
  <c r="AD159" i="3"/>
  <c r="AE159" i="3" s="1"/>
  <c r="AF159" i="3" s="1"/>
  <c r="AG159" i="3" s="1"/>
  <c r="AH159" i="3" s="1"/>
  <c r="AI159" i="3" s="1"/>
  <c r="AJ159" i="3" s="1"/>
  <c r="AK159" i="3" s="1"/>
  <c r="AL159" i="3" s="1"/>
  <c r="AM159" i="3" s="1"/>
  <c r="AN159" i="3" s="1"/>
  <c r="AO159" i="3" s="1"/>
  <c r="AP159" i="3" s="1"/>
  <c r="AQ159" i="3" s="1"/>
  <c r="AR159" i="3" s="1"/>
  <c r="AS159" i="3" s="1"/>
  <c r="AT159" i="3" s="1"/>
  <c r="AU159" i="3" s="1"/>
  <c r="AV159" i="3" s="1"/>
  <c r="AW159" i="3" s="1"/>
  <c r="AX159" i="3" s="1"/>
  <c r="AY159" i="3" s="1"/>
  <c r="AZ159" i="3" s="1"/>
  <c r="BA159" i="3" s="1"/>
  <c r="BB159" i="3" s="1"/>
  <c r="K159" i="3"/>
  <c r="L159" i="3" s="1"/>
  <c r="M159" i="3" s="1"/>
  <c r="N159" i="3" s="1"/>
  <c r="O159" i="3" s="1"/>
  <c r="P159" i="3" s="1"/>
  <c r="Q159" i="3" s="1"/>
  <c r="R159" i="3" s="1"/>
  <c r="S159" i="3" s="1"/>
  <c r="T159" i="3" s="1"/>
  <c r="U159" i="3" s="1"/>
  <c r="V159" i="3" s="1"/>
  <c r="W159" i="3" s="1"/>
  <c r="X159" i="3" s="1"/>
  <c r="Y159" i="3" s="1"/>
  <c r="Z159" i="3" s="1"/>
  <c r="AA159" i="3" s="1"/>
  <c r="C159" i="3"/>
  <c r="D159" i="3" s="1"/>
  <c r="E159" i="3" s="1"/>
  <c r="F159" i="3" s="1"/>
  <c r="G159" i="3" s="1"/>
  <c r="H159" i="3" s="1"/>
  <c r="I159" i="3" s="1"/>
  <c r="J159" i="3" s="1"/>
  <c r="A154" i="3"/>
  <c r="A153" i="3"/>
  <c r="A152" i="3"/>
  <c r="A151" i="3"/>
  <c r="AD142" i="3"/>
  <c r="AE142" i="3" s="1"/>
  <c r="AF142" i="3" s="1"/>
  <c r="AG142" i="3" s="1"/>
  <c r="AH142" i="3" s="1"/>
  <c r="AI142" i="3" s="1"/>
  <c r="AJ142" i="3" s="1"/>
  <c r="AK142" i="3" s="1"/>
  <c r="AL142" i="3" s="1"/>
  <c r="AM142" i="3" s="1"/>
  <c r="AN142" i="3" s="1"/>
  <c r="AO142" i="3" s="1"/>
  <c r="AP142" i="3" s="1"/>
  <c r="AQ142" i="3" s="1"/>
  <c r="AR142" i="3" s="1"/>
  <c r="AS142" i="3" s="1"/>
  <c r="AT142" i="3" s="1"/>
  <c r="AU142" i="3" s="1"/>
  <c r="AV142" i="3" s="1"/>
  <c r="AW142" i="3" s="1"/>
  <c r="AX142" i="3" s="1"/>
  <c r="AY142" i="3" s="1"/>
  <c r="AZ142" i="3" s="1"/>
  <c r="BA142" i="3" s="1"/>
  <c r="BB142" i="3" s="1"/>
  <c r="G142" i="3"/>
  <c r="H142" i="3" s="1"/>
  <c r="I142" i="3" s="1"/>
  <c r="J142" i="3" s="1"/>
  <c r="K142" i="3" s="1"/>
  <c r="L142" i="3" s="1"/>
  <c r="M142" i="3" s="1"/>
  <c r="N142" i="3" s="1"/>
  <c r="O142" i="3" s="1"/>
  <c r="P142" i="3" s="1"/>
  <c r="Q142" i="3" s="1"/>
  <c r="R142" i="3" s="1"/>
  <c r="S142" i="3" s="1"/>
  <c r="T142" i="3" s="1"/>
  <c r="U142" i="3" s="1"/>
  <c r="V142" i="3" s="1"/>
  <c r="W142" i="3" s="1"/>
  <c r="X142" i="3" s="1"/>
  <c r="Y142" i="3" s="1"/>
  <c r="Z142" i="3" s="1"/>
  <c r="AA142" i="3" s="1"/>
  <c r="C142" i="3"/>
  <c r="D142" i="3" s="1"/>
  <c r="E142" i="3" s="1"/>
  <c r="F142" i="3" s="1"/>
  <c r="A137" i="3"/>
  <c r="A131" i="3"/>
  <c r="A121" i="3"/>
  <c r="A136" i="3" s="1"/>
  <c r="A120" i="3"/>
  <c r="A135" i="3" s="1"/>
  <c r="A119" i="3"/>
  <c r="A134" i="3" s="1"/>
  <c r="A118" i="3"/>
  <c r="A133" i="3" s="1"/>
  <c r="A117" i="3"/>
  <c r="A132" i="3" s="1"/>
  <c r="AF115" i="3"/>
  <c r="AG115" i="3" s="1"/>
  <c r="AH115" i="3" s="1"/>
  <c r="AI115" i="3" s="1"/>
  <c r="AJ115" i="3" s="1"/>
  <c r="AK115" i="3" s="1"/>
  <c r="AL115" i="3" s="1"/>
  <c r="AM115" i="3" s="1"/>
  <c r="AN115" i="3" s="1"/>
  <c r="AO115" i="3" s="1"/>
  <c r="AP115" i="3" s="1"/>
  <c r="AQ115" i="3" s="1"/>
  <c r="AR115" i="3" s="1"/>
  <c r="AS115" i="3" s="1"/>
  <c r="AT115" i="3" s="1"/>
  <c r="AU115" i="3" s="1"/>
  <c r="AV115" i="3" s="1"/>
  <c r="AW115" i="3" s="1"/>
  <c r="AX115" i="3" s="1"/>
  <c r="AY115" i="3" s="1"/>
  <c r="AZ115" i="3" s="1"/>
  <c r="BA115" i="3" s="1"/>
  <c r="BB115" i="3" s="1"/>
  <c r="AE115" i="3"/>
  <c r="AD115" i="3"/>
  <c r="F115" i="3"/>
  <c r="G115" i="3" s="1"/>
  <c r="H115" i="3" s="1"/>
  <c r="I115" i="3" s="1"/>
  <c r="J115" i="3" s="1"/>
  <c r="K115" i="3" s="1"/>
  <c r="L115" i="3" s="1"/>
  <c r="M115" i="3" s="1"/>
  <c r="N115" i="3" s="1"/>
  <c r="O115" i="3" s="1"/>
  <c r="P115" i="3" s="1"/>
  <c r="Q115" i="3" s="1"/>
  <c r="R115" i="3" s="1"/>
  <c r="S115" i="3" s="1"/>
  <c r="T115" i="3" s="1"/>
  <c r="U115" i="3" s="1"/>
  <c r="V115" i="3" s="1"/>
  <c r="W115" i="3" s="1"/>
  <c r="X115" i="3" s="1"/>
  <c r="Y115" i="3" s="1"/>
  <c r="Z115" i="3" s="1"/>
  <c r="AA115" i="3" s="1"/>
  <c r="E115" i="3"/>
  <c r="D115" i="3"/>
  <c r="C115" i="3"/>
  <c r="A110" i="3"/>
  <c r="A109" i="3"/>
  <c r="A108" i="3"/>
  <c r="AE100" i="3"/>
  <c r="AF100" i="3" s="1"/>
  <c r="AG100" i="3" s="1"/>
  <c r="AH100" i="3" s="1"/>
  <c r="AI100" i="3" s="1"/>
  <c r="AJ100" i="3" s="1"/>
  <c r="AK100" i="3" s="1"/>
  <c r="AL100" i="3" s="1"/>
  <c r="AM100" i="3" s="1"/>
  <c r="AN100" i="3" s="1"/>
  <c r="AO100" i="3" s="1"/>
  <c r="AP100" i="3" s="1"/>
  <c r="AQ100" i="3" s="1"/>
  <c r="AR100" i="3" s="1"/>
  <c r="AS100" i="3" s="1"/>
  <c r="AT100" i="3" s="1"/>
  <c r="AU100" i="3" s="1"/>
  <c r="AV100" i="3" s="1"/>
  <c r="AW100" i="3" s="1"/>
  <c r="AX100" i="3" s="1"/>
  <c r="AY100" i="3" s="1"/>
  <c r="AZ100" i="3" s="1"/>
  <c r="BA100" i="3" s="1"/>
  <c r="BB100" i="3" s="1"/>
  <c r="AD100" i="3"/>
  <c r="C100" i="3"/>
  <c r="D100" i="3" s="1"/>
  <c r="E100" i="3" s="1"/>
  <c r="F100" i="3" s="1"/>
  <c r="G100" i="3" s="1"/>
  <c r="H100" i="3" s="1"/>
  <c r="I100" i="3" s="1"/>
  <c r="J100" i="3" s="1"/>
  <c r="K100" i="3" s="1"/>
  <c r="L100" i="3" s="1"/>
  <c r="M100" i="3" s="1"/>
  <c r="N100" i="3" s="1"/>
  <c r="O100" i="3" s="1"/>
  <c r="P100" i="3" s="1"/>
  <c r="Q100" i="3" s="1"/>
  <c r="R100" i="3" s="1"/>
  <c r="S100" i="3" s="1"/>
  <c r="T100" i="3" s="1"/>
  <c r="U100" i="3" s="1"/>
  <c r="V100" i="3" s="1"/>
  <c r="W100" i="3" s="1"/>
  <c r="X100" i="3" s="1"/>
  <c r="Y100" i="3" s="1"/>
  <c r="Z100" i="3" s="1"/>
  <c r="AA100" i="3" s="1"/>
  <c r="A95" i="3"/>
  <c r="A94" i="3"/>
  <c r="A93" i="3"/>
  <c r="A92" i="3"/>
  <c r="A91" i="3"/>
  <c r="A90" i="3"/>
  <c r="A88" i="3"/>
  <c r="A77" i="3"/>
  <c r="A89" i="3" s="1"/>
  <c r="AE75" i="3"/>
  <c r="AF75" i="3" s="1"/>
  <c r="AG75" i="3" s="1"/>
  <c r="AH75" i="3" s="1"/>
  <c r="AI75" i="3" s="1"/>
  <c r="AJ75" i="3" s="1"/>
  <c r="AK75" i="3" s="1"/>
  <c r="AL75" i="3" s="1"/>
  <c r="AM75" i="3" s="1"/>
  <c r="AN75" i="3" s="1"/>
  <c r="AO75" i="3" s="1"/>
  <c r="AP75" i="3" s="1"/>
  <c r="AQ75" i="3" s="1"/>
  <c r="AR75" i="3" s="1"/>
  <c r="AS75" i="3" s="1"/>
  <c r="AT75" i="3" s="1"/>
  <c r="AU75" i="3" s="1"/>
  <c r="AV75" i="3" s="1"/>
  <c r="AW75" i="3" s="1"/>
  <c r="AX75" i="3" s="1"/>
  <c r="AY75" i="3" s="1"/>
  <c r="AZ75" i="3" s="1"/>
  <c r="BA75" i="3" s="1"/>
  <c r="BB75" i="3" s="1"/>
  <c r="AD75" i="3"/>
  <c r="D75" i="3"/>
  <c r="E75" i="3" s="1"/>
  <c r="F75" i="3" s="1"/>
  <c r="G75" i="3" s="1"/>
  <c r="H75" i="3" s="1"/>
  <c r="I75" i="3" s="1"/>
  <c r="J75" i="3" s="1"/>
  <c r="K75" i="3" s="1"/>
  <c r="L75" i="3" s="1"/>
  <c r="M75" i="3" s="1"/>
  <c r="N75" i="3" s="1"/>
  <c r="O75" i="3" s="1"/>
  <c r="P75" i="3" s="1"/>
  <c r="Q75" i="3" s="1"/>
  <c r="R75" i="3" s="1"/>
  <c r="S75" i="3" s="1"/>
  <c r="T75" i="3" s="1"/>
  <c r="U75" i="3" s="1"/>
  <c r="V75" i="3" s="1"/>
  <c r="W75" i="3" s="1"/>
  <c r="X75" i="3" s="1"/>
  <c r="Y75" i="3" s="1"/>
  <c r="Z75" i="3" s="1"/>
  <c r="AA75" i="3" s="1"/>
  <c r="C75" i="3"/>
  <c r="A70" i="3"/>
  <c r="A69" i="3"/>
  <c r="A68" i="3"/>
  <c r="A67" i="3"/>
  <c r="A66" i="3"/>
  <c r="A65" i="3"/>
  <c r="AD55" i="3"/>
  <c r="AE55" i="3" s="1"/>
  <c r="AF55" i="3" s="1"/>
  <c r="AG55" i="3" s="1"/>
  <c r="AH55" i="3" s="1"/>
  <c r="AI55" i="3" s="1"/>
  <c r="AJ55" i="3" s="1"/>
  <c r="AK55" i="3" s="1"/>
  <c r="AL55" i="3" s="1"/>
  <c r="AM55" i="3" s="1"/>
  <c r="AN55" i="3" s="1"/>
  <c r="AO55" i="3" s="1"/>
  <c r="AP55" i="3" s="1"/>
  <c r="AQ55" i="3" s="1"/>
  <c r="AR55" i="3" s="1"/>
  <c r="AS55" i="3" s="1"/>
  <c r="AT55" i="3" s="1"/>
  <c r="AU55" i="3" s="1"/>
  <c r="AV55" i="3" s="1"/>
  <c r="AW55" i="3" s="1"/>
  <c r="AX55" i="3" s="1"/>
  <c r="AY55" i="3" s="1"/>
  <c r="AZ55" i="3" s="1"/>
  <c r="BA55" i="3" s="1"/>
  <c r="BB55" i="3" s="1"/>
  <c r="C55" i="3"/>
  <c r="D55" i="3" s="1"/>
  <c r="E55" i="3" s="1"/>
  <c r="F55" i="3" s="1"/>
  <c r="G55" i="3" s="1"/>
  <c r="H55" i="3" s="1"/>
  <c r="I55" i="3" s="1"/>
  <c r="J55" i="3" s="1"/>
  <c r="K55" i="3" s="1"/>
  <c r="L55" i="3" s="1"/>
  <c r="M55" i="3" s="1"/>
  <c r="N55" i="3" s="1"/>
  <c r="O55" i="3" s="1"/>
  <c r="P55" i="3" s="1"/>
  <c r="Q55" i="3" s="1"/>
  <c r="R55" i="3" s="1"/>
  <c r="S55" i="3" s="1"/>
  <c r="T55" i="3" s="1"/>
  <c r="U55" i="3" s="1"/>
  <c r="V55" i="3" s="1"/>
  <c r="W55" i="3" s="1"/>
  <c r="X55" i="3" s="1"/>
  <c r="Y55" i="3" s="1"/>
  <c r="Z55" i="3" s="1"/>
  <c r="AA55" i="3" s="1"/>
  <c r="A49" i="3"/>
  <c r="A48" i="3"/>
  <c r="AD41" i="3"/>
  <c r="AE41" i="3" s="1"/>
  <c r="AF41" i="3" s="1"/>
  <c r="AG41" i="3" s="1"/>
  <c r="AH41" i="3" s="1"/>
  <c r="AI41" i="3" s="1"/>
  <c r="AJ41" i="3" s="1"/>
  <c r="AK41" i="3" s="1"/>
  <c r="AL41" i="3" s="1"/>
  <c r="AM41" i="3" s="1"/>
  <c r="AN41" i="3" s="1"/>
  <c r="AO41" i="3" s="1"/>
  <c r="AP41" i="3" s="1"/>
  <c r="AQ41" i="3" s="1"/>
  <c r="AR41" i="3" s="1"/>
  <c r="AS41" i="3" s="1"/>
  <c r="AT41" i="3" s="1"/>
  <c r="AU41" i="3" s="1"/>
  <c r="AV41" i="3" s="1"/>
  <c r="AW41" i="3" s="1"/>
  <c r="AX41" i="3" s="1"/>
  <c r="AY41" i="3" s="1"/>
  <c r="AZ41" i="3" s="1"/>
  <c r="BA41" i="3" s="1"/>
  <c r="BB41" i="3" s="1"/>
  <c r="C41" i="3"/>
  <c r="D41" i="3" s="1"/>
  <c r="E41" i="3" s="1"/>
  <c r="F41" i="3" s="1"/>
  <c r="G41" i="3" s="1"/>
  <c r="H41" i="3" s="1"/>
  <c r="I41" i="3" s="1"/>
  <c r="J41" i="3" s="1"/>
  <c r="K41" i="3" s="1"/>
  <c r="L41" i="3" s="1"/>
  <c r="M41" i="3" s="1"/>
  <c r="N41" i="3" s="1"/>
  <c r="O41" i="3" s="1"/>
  <c r="P41" i="3" s="1"/>
  <c r="Q41" i="3" s="1"/>
  <c r="R41" i="3" s="1"/>
  <c r="S41" i="3" s="1"/>
  <c r="T41" i="3" s="1"/>
  <c r="U41" i="3" s="1"/>
  <c r="V41" i="3" s="1"/>
  <c r="W41" i="3" s="1"/>
  <c r="X41" i="3" s="1"/>
  <c r="Y41" i="3" s="1"/>
  <c r="Z41" i="3" s="1"/>
  <c r="AA41" i="3" s="1"/>
  <c r="D214" i="3" l="1"/>
  <c r="T214" i="3"/>
  <c r="AM226" i="3"/>
  <c r="AU226" i="3"/>
  <c r="AE226" i="3"/>
  <c r="AN226" i="3"/>
  <c r="AV226" i="3"/>
  <c r="AH226" i="3"/>
  <c r="AP226" i="3"/>
  <c r="AX226" i="3"/>
  <c r="E214" i="3"/>
  <c r="M214" i="3"/>
  <c r="U214" i="3"/>
  <c r="BB226" i="3"/>
  <c r="AI226" i="3"/>
  <c r="AQ226" i="3"/>
  <c r="AY226" i="3"/>
  <c r="AC226" i="3"/>
  <c r="AK226" i="3"/>
  <c r="AS226" i="3"/>
  <c r="BA226" i="3"/>
  <c r="F214" i="3"/>
  <c r="N214" i="3"/>
  <c r="V214" i="3"/>
  <c r="G214" i="3"/>
  <c r="O214" i="3"/>
  <c r="W214" i="3"/>
  <c r="H214" i="3"/>
  <c r="P214" i="3"/>
  <c r="X214" i="3"/>
  <c r="I214" i="3"/>
  <c r="Q214" i="3"/>
  <c r="Y214" i="3"/>
  <c r="B214" i="3"/>
  <c r="J214" i="3"/>
  <c r="R214" i="3"/>
  <c r="Z214" i="3"/>
  <c r="C214" i="3"/>
  <c r="K214" i="3"/>
  <c r="S214" i="3"/>
  <c r="AA214" i="3"/>
  <c r="AJ226" i="3"/>
  <c r="AR226" i="3"/>
  <c r="AZ226" i="3"/>
  <c r="BC53" i="22"/>
  <c r="BB53" i="22"/>
  <c r="BA53" i="22"/>
  <c r="AZ53" i="22"/>
  <c r="AY53" i="22"/>
  <c r="AX53" i="22"/>
  <c r="AW53" i="22"/>
  <c r="AV53" i="22"/>
  <c r="AU53" i="22"/>
  <c r="AT53" i="22"/>
  <c r="AS53" i="22"/>
  <c r="AR53" i="22"/>
  <c r="AQ53" i="22"/>
  <c r="AP53" i="22"/>
  <c r="AO53" i="22"/>
  <c r="AN53" i="22"/>
  <c r="AM53" i="22"/>
  <c r="AL53" i="22"/>
  <c r="AK53" i="22"/>
  <c r="AJ53" i="22"/>
  <c r="AI53" i="22"/>
  <c r="AH53" i="22"/>
  <c r="AG53" i="22"/>
  <c r="AF53" i="22"/>
  <c r="AE53" i="22"/>
  <c r="AD53" i="22"/>
  <c r="AB53" i="22"/>
  <c r="AA53" i="22"/>
  <c r="Z53" i="22"/>
  <c r="Y53" i="22"/>
  <c r="X53" i="22"/>
  <c r="W53" i="22"/>
  <c r="V53" i="22"/>
  <c r="U53" i="22"/>
  <c r="T53" i="22"/>
  <c r="S53" i="22"/>
  <c r="R53" i="22"/>
  <c r="Q53" i="22"/>
  <c r="P53" i="22"/>
  <c r="O53" i="22"/>
  <c r="N53" i="22"/>
  <c r="M53" i="22"/>
  <c r="L53" i="22"/>
  <c r="K53" i="22"/>
  <c r="J53" i="22"/>
  <c r="I53" i="22"/>
  <c r="H53" i="22"/>
  <c r="G53" i="22"/>
  <c r="F53" i="22"/>
  <c r="E53" i="22"/>
  <c r="D53" i="22"/>
  <c r="C53" i="22"/>
  <c r="IV40" i="52"/>
  <c r="IU40" i="52"/>
  <c r="IT40" i="52"/>
  <c r="IS40" i="52"/>
  <c r="IR40" i="52"/>
  <c r="IQ40" i="52"/>
  <c r="IP40" i="52"/>
  <c r="IO40" i="52"/>
  <c r="IN40" i="52"/>
  <c r="IM40" i="52"/>
  <c r="IL40" i="52"/>
  <c r="IK40" i="52"/>
  <c r="IJ40" i="52"/>
  <c r="II40" i="52"/>
  <c r="IH40" i="52"/>
  <c r="IG40" i="52"/>
  <c r="IF40" i="52"/>
  <c r="IE40" i="52"/>
  <c r="ID40" i="52"/>
  <c r="IC40" i="52"/>
  <c r="IB40" i="52"/>
  <c r="IA40" i="52"/>
  <c r="HZ40" i="52"/>
  <c r="HY40" i="52"/>
  <c r="HX40" i="52"/>
  <c r="HW40" i="52"/>
  <c r="BC46" i="39"/>
  <c r="BB46" i="39"/>
  <c r="BA46" i="39"/>
  <c r="AZ46" i="39"/>
  <c r="AY46" i="39"/>
  <c r="AX46" i="39"/>
  <c r="AW46" i="39"/>
  <c r="AV46" i="39"/>
  <c r="AU46" i="39"/>
  <c r="AT46" i="39"/>
  <c r="AS46" i="39"/>
  <c r="AR46" i="39"/>
  <c r="AQ46" i="39"/>
  <c r="AP46" i="39"/>
  <c r="AO46" i="39"/>
  <c r="AN46" i="39"/>
  <c r="AM46" i="39"/>
  <c r="AL46" i="39"/>
  <c r="AK46" i="39"/>
  <c r="AJ46" i="39"/>
  <c r="AI46" i="39"/>
  <c r="AH46" i="39"/>
  <c r="AG46" i="39"/>
  <c r="AF46" i="39"/>
  <c r="AE46" i="39"/>
  <c r="AD46" i="39"/>
  <c r="GI40" i="52"/>
  <c r="GH40" i="52"/>
  <c r="GG40" i="52"/>
  <c r="GF40" i="52"/>
  <c r="GE40" i="52"/>
  <c r="GD40" i="52"/>
  <c r="GC40" i="52"/>
  <c r="GB40" i="52"/>
  <c r="GA40" i="52"/>
  <c r="FZ40" i="52"/>
  <c r="FY40" i="52"/>
  <c r="FX40" i="52"/>
  <c r="FW40" i="52"/>
  <c r="FV40" i="52"/>
  <c r="FU40" i="52"/>
  <c r="FT40" i="52"/>
  <c r="FS40" i="52"/>
  <c r="FR40" i="52"/>
  <c r="FQ40" i="52"/>
  <c r="FP40" i="52"/>
  <c r="FO40" i="52"/>
  <c r="FN40" i="52"/>
  <c r="FM40" i="52"/>
  <c r="FL40" i="52"/>
  <c r="FK40" i="52"/>
  <c r="FJ40" i="52"/>
  <c r="BF36" i="52"/>
  <c r="BE36" i="52"/>
  <c r="BD36" i="52"/>
  <c r="BC36" i="52"/>
  <c r="BB36" i="52"/>
  <c r="BA36" i="52"/>
  <c r="AZ36" i="52"/>
  <c r="AY36" i="52"/>
  <c r="AX36" i="52"/>
  <c r="AW36" i="52"/>
  <c r="AV36" i="52"/>
  <c r="AU36" i="52"/>
  <c r="AT36" i="52"/>
  <c r="AS36" i="52"/>
  <c r="AR36" i="52"/>
  <c r="AQ36" i="52"/>
  <c r="AP36" i="52"/>
  <c r="AO36" i="52"/>
  <c r="AN36" i="52"/>
  <c r="AM36" i="52"/>
  <c r="AL36" i="52"/>
  <c r="AK36" i="52"/>
  <c r="AJ36" i="52"/>
  <c r="AI36" i="52"/>
  <c r="AH36" i="52"/>
  <c r="AG36" i="52"/>
  <c r="BC23" i="38"/>
  <c r="BB23" i="38"/>
  <c r="BA23" i="38"/>
  <c r="AZ23" i="38"/>
  <c r="AY23" i="38"/>
  <c r="AX23" i="38"/>
  <c r="AW23" i="38"/>
  <c r="AV23" i="38"/>
  <c r="AU23" i="38"/>
  <c r="AT23" i="38"/>
  <c r="AS23" i="38"/>
  <c r="AR23" i="38"/>
  <c r="AQ23" i="38"/>
  <c r="AP23" i="38"/>
  <c r="AO23" i="38"/>
  <c r="AN23" i="38"/>
  <c r="AM23" i="38"/>
  <c r="AL23" i="38"/>
  <c r="AK23" i="38"/>
  <c r="AJ23" i="38"/>
  <c r="AI23" i="38"/>
  <c r="AH23" i="38"/>
  <c r="AG23" i="38"/>
  <c r="AF23" i="38"/>
  <c r="AE23" i="38"/>
  <c r="AD23" i="38"/>
  <c r="BC45" i="22"/>
  <c r="BB45" i="22"/>
  <c r="BA45" i="22"/>
  <c r="AZ45" i="22"/>
  <c r="AY45" i="22"/>
  <c r="AX45" i="22"/>
  <c r="AW45" i="22"/>
  <c r="AV45" i="22"/>
  <c r="AT45" i="22"/>
  <c r="AS45" i="22"/>
  <c r="AR45" i="22"/>
  <c r="AQ45" i="22"/>
  <c r="AP45" i="22"/>
  <c r="AO45" i="22"/>
  <c r="AN45" i="22"/>
  <c r="AM45" i="22"/>
  <c r="AL45" i="22"/>
  <c r="AK45" i="22"/>
  <c r="AJ45" i="22"/>
  <c r="AI45" i="22"/>
  <c r="AH45" i="22"/>
  <c r="AG45" i="22"/>
  <c r="AF45" i="22"/>
  <c r="AE45" i="22"/>
  <c r="AD45" i="22"/>
  <c r="AB45" i="22"/>
  <c r="AA45" i="22"/>
  <c r="Z45" i="22"/>
  <c r="Y45" i="22"/>
  <c r="X45" i="22"/>
  <c r="W45" i="22"/>
  <c r="S45" i="22"/>
  <c r="R45" i="22"/>
  <c r="Q45" i="22"/>
  <c r="P45" i="22"/>
  <c r="O45" i="22"/>
  <c r="N45" i="22"/>
  <c r="M45" i="22"/>
  <c r="L45" i="22"/>
  <c r="K45" i="22"/>
  <c r="J45" i="22"/>
  <c r="I45" i="22"/>
  <c r="H45" i="22"/>
  <c r="G45" i="22"/>
  <c r="F45" i="22"/>
  <c r="E45" i="22"/>
  <c r="D45" i="22"/>
  <c r="C45" i="22"/>
  <c r="BC44" i="22"/>
  <c r="BB90" i="3" s="1"/>
  <c r="BB44" i="22"/>
  <c r="BA90" i="3" s="1"/>
  <c r="BA44" i="22"/>
  <c r="AZ90" i="3" s="1"/>
  <c r="AZ44" i="22"/>
  <c r="AY90" i="3" s="1"/>
  <c r="AY44" i="22"/>
  <c r="AX90" i="3" s="1"/>
  <c r="AX44" i="22"/>
  <c r="AW90" i="3" s="1"/>
  <c r="AW44" i="22"/>
  <c r="AV90" i="3" s="1"/>
  <c r="AV44" i="22"/>
  <c r="AU90" i="3" s="1"/>
  <c r="AS44" i="22"/>
  <c r="AR90" i="3" s="1"/>
  <c r="AR44" i="22"/>
  <c r="AQ90" i="3" s="1"/>
  <c r="AQ44" i="22"/>
  <c r="AP90" i="3" s="1"/>
  <c r="AP44" i="22"/>
  <c r="AO90" i="3" s="1"/>
  <c r="AO44" i="22"/>
  <c r="AN90" i="3" s="1"/>
  <c r="AN44" i="22"/>
  <c r="AM90" i="3" s="1"/>
  <c r="AM44" i="22"/>
  <c r="AL90" i="3" s="1"/>
  <c r="AL44" i="22"/>
  <c r="AK90" i="3" s="1"/>
  <c r="AK44" i="22"/>
  <c r="AJ90" i="3" s="1"/>
  <c r="AJ44" i="22"/>
  <c r="AI90" i="3" s="1"/>
  <c r="AI44" i="22"/>
  <c r="AH90" i="3" s="1"/>
  <c r="AH44" i="22"/>
  <c r="AG90" i="3" s="1"/>
  <c r="AG44" i="22"/>
  <c r="AF90" i="3" s="1"/>
  <c r="AF44" i="22"/>
  <c r="AE90" i="3" s="1"/>
  <c r="AE44" i="22"/>
  <c r="AD90" i="3" s="1"/>
  <c r="AD44" i="22"/>
  <c r="AC90" i="3" s="1"/>
  <c r="AB44" i="22"/>
  <c r="AA78" i="3" s="1"/>
  <c r="AA44" i="22"/>
  <c r="Z78" i="3" s="1"/>
  <c r="Z44" i="22"/>
  <c r="Y78" i="3" s="1"/>
  <c r="Y44" i="22"/>
  <c r="X78" i="3" s="1"/>
  <c r="X44" i="22"/>
  <c r="W78" i="3" s="1"/>
  <c r="W44" i="22"/>
  <c r="V78" i="3" s="1"/>
  <c r="R44" i="22"/>
  <c r="Q78" i="3" s="1"/>
  <c r="Q44" i="22"/>
  <c r="P78" i="3" s="1"/>
  <c r="P44" i="22"/>
  <c r="O78" i="3" s="1"/>
  <c r="O44" i="22"/>
  <c r="N78" i="3" s="1"/>
  <c r="N44" i="22"/>
  <c r="M78" i="3" s="1"/>
  <c r="M44" i="22"/>
  <c r="L78" i="3" s="1"/>
  <c r="L44" i="22"/>
  <c r="K78" i="3" s="1"/>
  <c r="K44" i="22"/>
  <c r="J78" i="3" s="1"/>
  <c r="J44" i="22"/>
  <c r="I78" i="3" s="1"/>
  <c r="I44" i="22"/>
  <c r="H78" i="3" s="1"/>
  <c r="H44" i="22"/>
  <c r="G78" i="3" s="1"/>
  <c r="G44" i="22"/>
  <c r="F78" i="3" s="1"/>
  <c r="F44" i="22"/>
  <c r="E78" i="3" s="1"/>
  <c r="E44" i="22"/>
  <c r="D78" i="3" s="1"/>
  <c r="D44" i="22"/>
  <c r="C78" i="3" s="1"/>
  <c r="C44" i="22"/>
  <c r="B78" i="3" s="1"/>
  <c r="BC43" i="22"/>
  <c r="BB43" i="22"/>
  <c r="BA43" i="22"/>
  <c r="AZ43" i="22"/>
  <c r="AY43" i="22"/>
  <c r="AX43" i="22"/>
  <c r="AW43" i="22"/>
  <c r="AV43" i="22"/>
  <c r="AT43" i="22"/>
  <c r="AS43" i="22"/>
  <c r="AR43" i="22"/>
  <c r="AQ43" i="22"/>
  <c r="AP43" i="22"/>
  <c r="AO43" i="22"/>
  <c r="AN43" i="22"/>
  <c r="AM43" i="22"/>
  <c r="AL43" i="22"/>
  <c r="AK43" i="22"/>
  <c r="AJ43" i="22"/>
  <c r="AI43" i="22"/>
  <c r="AH43" i="22"/>
  <c r="AG43" i="22"/>
  <c r="AF43" i="22"/>
  <c r="AE43" i="22"/>
  <c r="AD43" i="22"/>
  <c r="AB43" i="22"/>
  <c r="AA43" i="22"/>
  <c r="Z43" i="22"/>
  <c r="Y43" i="22"/>
  <c r="X43" i="22"/>
  <c r="W43" i="22"/>
  <c r="V43" i="22"/>
  <c r="S43" i="22"/>
  <c r="R43" i="22"/>
  <c r="Q43" i="22"/>
  <c r="P43" i="22"/>
  <c r="O43" i="22"/>
  <c r="N43" i="22"/>
  <c r="M43" i="22"/>
  <c r="L43" i="22"/>
  <c r="K43" i="22"/>
  <c r="J43" i="22"/>
  <c r="I43" i="22"/>
  <c r="H43" i="22"/>
  <c r="G43" i="22"/>
  <c r="F43" i="22"/>
  <c r="E43" i="22"/>
  <c r="D43" i="22"/>
  <c r="C43" i="22"/>
  <c r="BC40" i="22"/>
  <c r="BB40" i="22"/>
  <c r="BA40" i="22"/>
  <c r="AZ40" i="22"/>
  <c r="AY40" i="22"/>
  <c r="AX40" i="22"/>
  <c r="AW40" i="22"/>
  <c r="AV40" i="22"/>
  <c r="AS40" i="22"/>
  <c r="AR40" i="22"/>
  <c r="AQ40" i="22"/>
  <c r="AP40" i="22"/>
  <c r="AO40" i="22"/>
  <c r="AN40" i="22"/>
  <c r="AM40" i="22"/>
  <c r="AL40" i="22"/>
  <c r="AK40" i="22"/>
  <c r="AJ40" i="22"/>
  <c r="AI40" i="22"/>
  <c r="AH40" i="22"/>
  <c r="AG40" i="22"/>
  <c r="AF40" i="22"/>
  <c r="AE40" i="22"/>
  <c r="AD40" i="22"/>
  <c r="AB40" i="22"/>
  <c r="AA40" i="22"/>
  <c r="Z40" i="22"/>
  <c r="Y40" i="22"/>
  <c r="X40" i="22"/>
  <c r="W40" i="22"/>
  <c r="R40" i="22"/>
  <c r="Q40" i="22"/>
  <c r="P40" i="22"/>
  <c r="O40" i="22"/>
  <c r="N40" i="22"/>
  <c r="M40" i="22"/>
  <c r="L40" i="22"/>
  <c r="K40" i="22"/>
  <c r="J40" i="22"/>
  <c r="I40" i="22"/>
  <c r="H40" i="22"/>
  <c r="G40" i="22"/>
  <c r="F40" i="22"/>
  <c r="E40" i="22"/>
  <c r="D40" i="22"/>
  <c r="C40" i="22"/>
  <c r="BC39" i="22"/>
  <c r="BB92" i="3" s="1"/>
  <c r="BB39" i="22"/>
  <c r="BA92" i="3" s="1"/>
  <c r="BA39" i="22"/>
  <c r="AZ92" i="3" s="1"/>
  <c r="AZ39" i="22"/>
  <c r="AY92" i="3" s="1"/>
  <c r="AY39" i="22"/>
  <c r="AX92" i="3" s="1"/>
  <c r="AX39" i="22"/>
  <c r="AW92" i="3" s="1"/>
  <c r="AW39" i="22"/>
  <c r="AV92" i="3" s="1"/>
  <c r="AV39" i="22"/>
  <c r="AU92" i="3" s="1"/>
  <c r="AS39" i="22"/>
  <c r="AR92" i="3" s="1"/>
  <c r="AR39" i="22"/>
  <c r="AQ92" i="3" s="1"/>
  <c r="AQ39" i="22"/>
  <c r="AP92" i="3" s="1"/>
  <c r="AP39" i="22"/>
  <c r="AO92" i="3" s="1"/>
  <c r="AO39" i="22"/>
  <c r="AN92" i="3" s="1"/>
  <c r="AN39" i="22"/>
  <c r="AM92" i="3" s="1"/>
  <c r="AM39" i="22"/>
  <c r="AL92" i="3" s="1"/>
  <c r="AL39" i="22"/>
  <c r="AK92" i="3" s="1"/>
  <c r="AK39" i="22"/>
  <c r="AJ92" i="3" s="1"/>
  <c r="AJ39" i="22"/>
  <c r="AI92" i="3" s="1"/>
  <c r="AI39" i="22"/>
  <c r="AH92" i="3" s="1"/>
  <c r="AH39" i="22"/>
  <c r="AG92" i="3" s="1"/>
  <c r="AG39" i="22"/>
  <c r="AF92" i="3" s="1"/>
  <c r="AF39" i="22"/>
  <c r="AE92" i="3" s="1"/>
  <c r="AE39" i="22"/>
  <c r="AD92" i="3" s="1"/>
  <c r="AD39" i="22"/>
  <c r="AC92" i="3" s="1"/>
  <c r="AB39" i="22"/>
  <c r="AA80" i="3" s="1"/>
  <c r="AA39" i="22"/>
  <c r="Z80" i="3" s="1"/>
  <c r="Z39" i="22"/>
  <c r="Y80" i="3" s="1"/>
  <c r="Y39" i="22"/>
  <c r="X80" i="3" s="1"/>
  <c r="X39" i="22"/>
  <c r="W80" i="3" s="1"/>
  <c r="W39" i="22"/>
  <c r="V80" i="3" s="1"/>
  <c r="R39" i="22"/>
  <c r="Q80" i="3" s="1"/>
  <c r="Q39" i="22"/>
  <c r="P80" i="3" s="1"/>
  <c r="P39" i="22"/>
  <c r="O80" i="3" s="1"/>
  <c r="O39" i="22"/>
  <c r="N80" i="3" s="1"/>
  <c r="N39" i="22"/>
  <c r="M80" i="3" s="1"/>
  <c r="M39" i="22"/>
  <c r="L80" i="3" s="1"/>
  <c r="L39" i="22"/>
  <c r="K80" i="3" s="1"/>
  <c r="K39" i="22"/>
  <c r="J80" i="3" s="1"/>
  <c r="J39" i="22"/>
  <c r="I80" i="3" s="1"/>
  <c r="I39" i="22"/>
  <c r="H80" i="3" s="1"/>
  <c r="H39" i="22"/>
  <c r="G80" i="3" s="1"/>
  <c r="G39" i="22"/>
  <c r="F80" i="3" s="1"/>
  <c r="F39" i="22"/>
  <c r="E80" i="3" s="1"/>
  <c r="E39" i="22"/>
  <c r="D80" i="3" s="1"/>
  <c r="D39" i="22"/>
  <c r="C80" i="3" s="1"/>
  <c r="C39" i="22"/>
  <c r="B80" i="3" s="1"/>
  <c r="BC38" i="22"/>
  <c r="BB38" i="22"/>
  <c r="BA38" i="22"/>
  <c r="AZ38" i="22"/>
  <c r="AY38" i="22"/>
  <c r="AX38" i="22"/>
  <c r="AW38" i="22"/>
  <c r="AV38" i="22"/>
  <c r="AS38" i="22"/>
  <c r="AR38" i="22"/>
  <c r="AQ38" i="22"/>
  <c r="AP38" i="22"/>
  <c r="AO38" i="22"/>
  <c r="AN38" i="22"/>
  <c r="AM38" i="22"/>
  <c r="AL38" i="22"/>
  <c r="AK38" i="22"/>
  <c r="AJ38" i="22"/>
  <c r="AI38" i="22"/>
  <c r="AH38" i="22"/>
  <c r="AG38" i="22"/>
  <c r="AF38" i="22"/>
  <c r="AE38" i="22"/>
  <c r="AD38" i="22"/>
  <c r="AB38" i="22"/>
  <c r="AA38" i="22"/>
  <c r="Z38" i="22"/>
  <c r="Y38" i="22"/>
  <c r="X38" i="22"/>
  <c r="W38" i="22"/>
  <c r="R38" i="22"/>
  <c r="Q38" i="22"/>
  <c r="P38" i="22"/>
  <c r="O38" i="22"/>
  <c r="N38" i="22"/>
  <c r="M38" i="22"/>
  <c r="L38" i="22"/>
  <c r="K38" i="22"/>
  <c r="J38" i="22"/>
  <c r="I38" i="22"/>
  <c r="H38" i="22"/>
  <c r="G38" i="22"/>
  <c r="F38" i="22"/>
  <c r="E38" i="22"/>
  <c r="D38" i="22"/>
  <c r="C38" i="22"/>
  <c r="BC37" i="22"/>
  <c r="BB37" i="22"/>
  <c r="BA37" i="22"/>
  <c r="AZ37" i="22"/>
  <c r="AY37" i="22"/>
  <c r="AX37" i="22"/>
  <c r="AW37" i="22"/>
  <c r="AV37" i="22"/>
  <c r="AS37" i="22"/>
  <c r="AR37" i="22"/>
  <c r="AQ37" i="22"/>
  <c r="AP37" i="22"/>
  <c r="AO37" i="22"/>
  <c r="AN37" i="22"/>
  <c r="AM37" i="22"/>
  <c r="AL37" i="22"/>
  <c r="AK37" i="22"/>
  <c r="AJ37" i="22"/>
  <c r="AI37" i="22"/>
  <c r="AH37" i="22"/>
  <c r="AG37" i="22"/>
  <c r="AF37" i="22"/>
  <c r="AE37" i="22"/>
  <c r="AD37" i="22"/>
  <c r="AB37" i="22"/>
  <c r="AA37" i="22"/>
  <c r="Z37" i="22"/>
  <c r="Y37" i="22"/>
  <c r="X37" i="22"/>
  <c r="W37" i="22"/>
  <c r="R37" i="22"/>
  <c r="Q37" i="22"/>
  <c r="P37" i="22"/>
  <c r="O37" i="22"/>
  <c r="N37" i="22"/>
  <c r="M37" i="22"/>
  <c r="M41" i="22" s="1"/>
  <c r="L37" i="22"/>
  <c r="K37" i="22"/>
  <c r="J37" i="22"/>
  <c r="I37" i="22"/>
  <c r="H37" i="22"/>
  <c r="G37" i="22"/>
  <c r="F37" i="22"/>
  <c r="E37" i="22"/>
  <c r="E41" i="22" s="1"/>
  <c r="D37" i="22"/>
  <c r="C37" i="22"/>
  <c r="BC35" i="22"/>
  <c r="BB35" i="22"/>
  <c r="BA35" i="22"/>
  <c r="AZ35" i="22"/>
  <c r="AY35" i="22"/>
  <c r="AX35" i="22"/>
  <c r="AW35" i="22"/>
  <c r="AV35" i="22"/>
  <c r="AS35" i="22"/>
  <c r="AR35" i="22"/>
  <c r="AQ35" i="22"/>
  <c r="AP35" i="22"/>
  <c r="AO35" i="22"/>
  <c r="AN35" i="22"/>
  <c r="AM35" i="22"/>
  <c r="AL35" i="22"/>
  <c r="AK35" i="22"/>
  <c r="AJ35" i="22"/>
  <c r="AI35" i="22"/>
  <c r="AH35" i="22"/>
  <c r="AG35" i="22"/>
  <c r="AF35" i="22"/>
  <c r="AE35" i="22"/>
  <c r="AD35" i="22"/>
  <c r="AB35" i="22"/>
  <c r="AA35" i="22"/>
  <c r="Z35" i="22"/>
  <c r="Y35" i="22"/>
  <c r="X35" i="22"/>
  <c r="W35" i="22"/>
  <c r="R35" i="22"/>
  <c r="Q35" i="22"/>
  <c r="P35" i="22"/>
  <c r="O35" i="22"/>
  <c r="N35" i="22"/>
  <c r="M35" i="22"/>
  <c r="L35" i="22"/>
  <c r="K35" i="22"/>
  <c r="J35" i="22"/>
  <c r="I35" i="22"/>
  <c r="H35" i="22"/>
  <c r="G35" i="22"/>
  <c r="F35" i="22"/>
  <c r="E35" i="22"/>
  <c r="D35" i="22"/>
  <c r="C35" i="22"/>
  <c r="BC34" i="22"/>
  <c r="BB34" i="22"/>
  <c r="BA34" i="22"/>
  <c r="AZ34" i="22"/>
  <c r="AY34" i="22"/>
  <c r="AX34" i="22"/>
  <c r="AW34" i="22"/>
  <c r="AV34" i="22"/>
  <c r="AS34" i="22"/>
  <c r="AR34" i="22"/>
  <c r="AQ34" i="22"/>
  <c r="AP34" i="22"/>
  <c r="AO34" i="22"/>
  <c r="AN34" i="22"/>
  <c r="AM34" i="22"/>
  <c r="AL34" i="22"/>
  <c r="AK34" i="22"/>
  <c r="AJ34" i="22"/>
  <c r="AI34" i="22"/>
  <c r="AH34" i="22"/>
  <c r="AG34" i="22"/>
  <c r="AF34" i="22"/>
  <c r="AE34" i="22"/>
  <c r="AD34" i="22"/>
  <c r="AB34" i="22"/>
  <c r="AA34" i="22"/>
  <c r="Z34" i="22"/>
  <c r="Y34" i="22"/>
  <c r="X34" i="22"/>
  <c r="W34" i="22"/>
  <c r="R34" i="22"/>
  <c r="Q34" i="22"/>
  <c r="P34" i="22"/>
  <c r="O34" i="22"/>
  <c r="N34" i="22"/>
  <c r="M34" i="22"/>
  <c r="L34" i="22"/>
  <c r="K34" i="22"/>
  <c r="J34" i="22"/>
  <c r="I34" i="22"/>
  <c r="H34" i="22"/>
  <c r="G34" i="22"/>
  <c r="F34" i="22"/>
  <c r="E34" i="22"/>
  <c r="D34" i="22"/>
  <c r="C34" i="22"/>
  <c r="BC33" i="22"/>
  <c r="BB33" i="22"/>
  <c r="BA33" i="22"/>
  <c r="AZ33" i="22"/>
  <c r="AY33" i="22"/>
  <c r="AX33" i="22"/>
  <c r="AW33" i="22"/>
  <c r="AV33" i="22"/>
  <c r="AS33" i="22"/>
  <c r="AR33" i="22"/>
  <c r="AQ33" i="22"/>
  <c r="AP33" i="22"/>
  <c r="AO33" i="22"/>
  <c r="AN33" i="22"/>
  <c r="AM33" i="22"/>
  <c r="AL33" i="22"/>
  <c r="AK33" i="22"/>
  <c r="AJ33" i="22"/>
  <c r="AI33" i="22"/>
  <c r="AH33" i="22"/>
  <c r="AG33" i="22"/>
  <c r="AF33" i="22"/>
  <c r="AE33" i="22"/>
  <c r="AD33" i="22"/>
  <c r="AB33" i="22"/>
  <c r="AA33" i="22"/>
  <c r="Z33" i="22"/>
  <c r="Y33" i="22"/>
  <c r="X33" i="22"/>
  <c r="W33" i="22"/>
  <c r="R33" i="22"/>
  <c r="Q33" i="22"/>
  <c r="P33" i="22"/>
  <c r="O33" i="22"/>
  <c r="N33" i="22"/>
  <c r="M33" i="22"/>
  <c r="L33" i="22"/>
  <c r="K33" i="22"/>
  <c r="J33" i="22"/>
  <c r="I33" i="22"/>
  <c r="H33" i="22"/>
  <c r="G33" i="22"/>
  <c r="F33" i="22"/>
  <c r="E33" i="22"/>
  <c r="D33" i="22"/>
  <c r="C33" i="22"/>
  <c r="BC32" i="22"/>
  <c r="BB32" i="22"/>
  <c r="BA32" i="22"/>
  <c r="AZ32" i="22"/>
  <c r="AY32" i="22"/>
  <c r="AX32" i="22"/>
  <c r="AW32" i="22"/>
  <c r="AV32" i="22"/>
  <c r="AS32" i="22"/>
  <c r="AR32" i="22"/>
  <c r="AQ32" i="22"/>
  <c r="AP32" i="22"/>
  <c r="AO32" i="22"/>
  <c r="AN32" i="22"/>
  <c r="AM32" i="22"/>
  <c r="AL32" i="22"/>
  <c r="AK32" i="22"/>
  <c r="AJ32" i="22"/>
  <c r="AI32" i="22"/>
  <c r="AH32" i="22"/>
  <c r="AG32" i="22"/>
  <c r="AF32" i="22"/>
  <c r="AE32" i="22"/>
  <c r="AD32" i="22"/>
  <c r="AB32" i="22"/>
  <c r="AA32" i="22"/>
  <c r="Z32" i="22"/>
  <c r="Y32" i="22"/>
  <c r="X32" i="22"/>
  <c r="W32" i="22"/>
  <c r="R32" i="22"/>
  <c r="Q32" i="22"/>
  <c r="P32" i="22"/>
  <c r="O32" i="22"/>
  <c r="N32" i="22"/>
  <c r="M32" i="22"/>
  <c r="L32" i="22"/>
  <c r="K32" i="22"/>
  <c r="J32" i="22"/>
  <c r="I32" i="22"/>
  <c r="H32" i="22"/>
  <c r="G32" i="22"/>
  <c r="F32" i="22"/>
  <c r="E32" i="22"/>
  <c r="D32" i="22"/>
  <c r="C32" i="22"/>
  <c r="BC31" i="22"/>
  <c r="BB31" i="22"/>
  <c r="BA31" i="22"/>
  <c r="AZ31" i="22"/>
  <c r="AY31" i="22"/>
  <c r="AX31" i="22"/>
  <c r="AW31" i="22"/>
  <c r="AV31" i="22"/>
  <c r="AS31" i="22"/>
  <c r="AR31" i="22"/>
  <c r="AQ31" i="22"/>
  <c r="AP31" i="22"/>
  <c r="AO31" i="22"/>
  <c r="AN31" i="22"/>
  <c r="AM31" i="22"/>
  <c r="AL31" i="22"/>
  <c r="AK31" i="22"/>
  <c r="AJ31" i="22"/>
  <c r="AI31" i="22"/>
  <c r="AH31" i="22"/>
  <c r="AG31" i="22"/>
  <c r="AF31" i="22"/>
  <c r="AE31" i="22"/>
  <c r="AD31" i="22"/>
  <c r="AB31" i="22"/>
  <c r="AA31" i="22"/>
  <c r="Z31" i="22"/>
  <c r="Y31" i="22"/>
  <c r="X31" i="22"/>
  <c r="W31" i="22"/>
  <c r="R31" i="22"/>
  <c r="Q31" i="22"/>
  <c r="P31" i="22"/>
  <c r="O31" i="22"/>
  <c r="N31" i="22"/>
  <c r="M31" i="22"/>
  <c r="L31" i="22"/>
  <c r="K31" i="22"/>
  <c r="J31" i="22"/>
  <c r="I31" i="22"/>
  <c r="H31" i="22"/>
  <c r="G31" i="22"/>
  <c r="F31" i="22"/>
  <c r="E31" i="22"/>
  <c r="D31" i="22"/>
  <c r="C31" i="22"/>
  <c r="BC30" i="22"/>
  <c r="BB30" i="22"/>
  <c r="BA30" i="22"/>
  <c r="AZ30" i="22"/>
  <c r="AY30" i="22"/>
  <c r="AX30" i="22"/>
  <c r="AW30" i="22"/>
  <c r="AV30" i="22"/>
  <c r="AS30" i="22"/>
  <c r="AR30" i="22"/>
  <c r="AQ30" i="22"/>
  <c r="AP30" i="22"/>
  <c r="AO30" i="22"/>
  <c r="AN30" i="22"/>
  <c r="AM30" i="22"/>
  <c r="AL30" i="22"/>
  <c r="AK30" i="22"/>
  <c r="AJ30" i="22"/>
  <c r="AI30" i="22"/>
  <c r="AH30" i="22"/>
  <c r="AG30" i="22"/>
  <c r="AF30" i="22"/>
  <c r="AE30" i="22"/>
  <c r="AD30" i="22"/>
  <c r="AB30" i="22"/>
  <c r="AA30" i="22"/>
  <c r="Z30" i="22"/>
  <c r="Y30" i="22"/>
  <c r="X30" i="22"/>
  <c r="W30" i="22"/>
  <c r="R30" i="22"/>
  <c r="Q30" i="22"/>
  <c r="P30" i="22"/>
  <c r="O30" i="22"/>
  <c r="N30" i="22"/>
  <c r="M30" i="22"/>
  <c r="L30" i="22"/>
  <c r="K30" i="22"/>
  <c r="J30" i="22"/>
  <c r="I30" i="22"/>
  <c r="H30" i="22"/>
  <c r="G30" i="22"/>
  <c r="F30" i="22"/>
  <c r="E30" i="22"/>
  <c r="D30" i="22"/>
  <c r="C30" i="22"/>
  <c r="BC29" i="22"/>
  <c r="BB29" i="22"/>
  <c r="BA29" i="22"/>
  <c r="AZ29" i="22"/>
  <c r="AY29" i="22"/>
  <c r="AX29" i="22"/>
  <c r="AW29" i="22"/>
  <c r="AV29" i="22"/>
  <c r="AS29" i="22"/>
  <c r="AR29" i="22"/>
  <c r="AQ29" i="22"/>
  <c r="AP29" i="22"/>
  <c r="AO29" i="22"/>
  <c r="AN29" i="22"/>
  <c r="AM29" i="22"/>
  <c r="AL29" i="22"/>
  <c r="AK29" i="22"/>
  <c r="AJ29" i="22"/>
  <c r="AI29" i="22"/>
  <c r="AH29" i="22"/>
  <c r="AG29" i="22"/>
  <c r="AF29" i="22"/>
  <c r="AE29" i="22"/>
  <c r="AD29" i="22"/>
  <c r="AB29" i="22"/>
  <c r="AA29" i="22"/>
  <c r="Z29" i="22"/>
  <c r="Y29" i="22"/>
  <c r="X29" i="22"/>
  <c r="W29" i="22"/>
  <c r="R29" i="22"/>
  <c r="Q29" i="22"/>
  <c r="P29" i="22"/>
  <c r="O29" i="22"/>
  <c r="N29" i="22"/>
  <c r="M29" i="22"/>
  <c r="L29" i="22"/>
  <c r="K29" i="22"/>
  <c r="J29" i="22"/>
  <c r="I29" i="22"/>
  <c r="H29" i="22"/>
  <c r="G29" i="22"/>
  <c r="F29" i="22"/>
  <c r="E29" i="22"/>
  <c r="D29" i="22"/>
  <c r="C29" i="22"/>
  <c r="BC28" i="22"/>
  <c r="BB28" i="22"/>
  <c r="BA28" i="22"/>
  <c r="AZ28" i="22"/>
  <c r="AY28" i="22"/>
  <c r="AX28" i="22"/>
  <c r="AW28" i="22"/>
  <c r="AV28" i="22"/>
  <c r="AS28" i="22"/>
  <c r="AR28" i="22"/>
  <c r="AQ28" i="22"/>
  <c r="AP28" i="22"/>
  <c r="AO28" i="22"/>
  <c r="AN28" i="22"/>
  <c r="AM28" i="22"/>
  <c r="AL28" i="22"/>
  <c r="AK28" i="22"/>
  <c r="AJ28" i="22"/>
  <c r="AI28" i="22"/>
  <c r="AH28" i="22"/>
  <c r="AG28" i="22"/>
  <c r="AF28" i="22"/>
  <c r="AE28" i="22"/>
  <c r="AD28" i="22"/>
  <c r="AB28" i="22"/>
  <c r="AA28" i="22"/>
  <c r="Z28" i="22"/>
  <c r="Y28" i="22"/>
  <c r="X28" i="22"/>
  <c r="W28" i="22"/>
  <c r="R28" i="22"/>
  <c r="Q28" i="22"/>
  <c r="P28" i="22"/>
  <c r="O28" i="22"/>
  <c r="N28" i="22"/>
  <c r="M28" i="22"/>
  <c r="L28" i="22"/>
  <c r="K28" i="22"/>
  <c r="J28" i="22"/>
  <c r="I28" i="22"/>
  <c r="H28" i="22"/>
  <c r="G28" i="22"/>
  <c r="F28" i="22"/>
  <c r="E28" i="22"/>
  <c r="D28" i="22"/>
  <c r="C28" i="22"/>
  <c r="BC27" i="22"/>
  <c r="BB27" i="22"/>
  <c r="BA27" i="22"/>
  <c r="AZ27" i="22"/>
  <c r="AY27" i="22"/>
  <c r="AX27" i="22"/>
  <c r="AW27" i="22"/>
  <c r="AV27" i="22"/>
  <c r="AS27" i="22"/>
  <c r="AR27" i="22"/>
  <c r="AQ27" i="22"/>
  <c r="AP27" i="22"/>
  <c r="AO27" i="22"/>
  <c r="AN27" i="22"/>
  <c r="AM27" i="22"/>
  <c r="AL27" i="22"/>
  <c r="AK27" i="22"/>
  <c r="AJ27" i="22"/>
  <c r="AI27" i="22"/>
  <c r="AH27" i="22"/>
  <c r="AG27" i="22"/>
  <c r="AF27" i="22"/>
  <c r="AE27" i="22"/>
  <c r="AD27" i="22"/>
  <c r="AB27" i="22"/>
  <c r="AA27" i="22"/>
  <c r="Z27" i="22"/>
  <c r="Y27" i="22"/>
  <c r="X27" i="22"/>
  <c r="W27" i="22"/>
  <c r="R27" i="22"/>
  <c r="Q27" i="22"/>
  <c r="P27" i="22"/>
  <c r="O27" i="22"/>
  <c r="N27" i="22"/>
  <c r="M27" i="22"/>
  <c r="L27" i="22"/>
  <c r="K27" i="22"/>
  <c r="J27" i="22"/>
  <c r="I27" i="22"/>
  <c r="H27" i="22"/>
  <c r="G27" i="22"/>
  <c r="F27" i="22"/>
  <c r="E27" i="22"/>
  <c r="D27" i="22"/>
  <c r="C27" i="22"/>
  <c r="BC26" i="22"/>
  <c r="BB88" i="3" s="1"/>
  <c r="BB26" i="22"/>
  <c r="BA88" i="3" s="1"/>
  <c r="BA26" i="22"/>
  <c r="AZ88" i="3" s="1"/>
  <c r="AZ26" i="22"/>
  <c r="AY88" i="3" s="1"/>
  <c r="AY26" i="22"/>
  <c r="AX88" i="3" s="1"/>
  <c r="AX26" i="22"/>
  <c r="AW88" i="3" s="1"/>
  <c r="AW26" i="22"/>
  <c r="AV88" i="3" s="1"/>
  <c r="AV26" i="22"/>
  <c r="AU88" i="3" s="1"/>
  <c r="AS26" i="22"/>
  <c r="AR88" i="3" s="1"/>
  <c r="AR26" i="22"/>
  <c r="AQ88" i="3" s="1"/>
  <c r="AQ26" i="22"/>
  <c r="AP88" i="3" s="1"/>
  <c r="AP26" i="22"/>
  <c r="AO88" i="3" s="1"/>
  <c r="AO26" i="22"/>
  <c r="AN88" i="3" s="1"/>
  <c r="AN26" i="22"/>
  <c r="AM88" i="3" s="1"/>
  <c r="AM26" i="22"/>
  <c r="AL88" i="3" s="1"/>
  <c r="AL26" i="22"/>
  <c r="AK88" i="3" s="1"/>
  <c r="AK26" i="22"/>
  <c r="AJ88" i="3" s="1"/>
  <c r="AJ26" i="22"/>
  <c r="AI88" i="3" s="1"/>
  <c r="AI26" i="22"/>
  <c r="AH88" i="3" s="1"/>
  <c r="AH26" i="22"/>
  <c r="AG88" i="3" s="1"/>
  <c r="AG26" i="22"/>
  <c r="AF88" i="3" s="1"/>
  <c r="AF26" i="22"/>
  <c r="AE88" i="3" s="1"/>
  <c r="AE26" i="22"/>
  <c r="AD88" i="3" s="1"/>
  <c r="AD26" i="22"/>
  <c r="AC88" i="3" s="1"/>
  <c r="AB26" i="22"/>
  <c r="AA76" i="3" s="1"/>
  <c r="AA26" i="22"/>
  <c r="Z76" i="3" s="1"/>
  <c r="Z26" i="22"/>
  <c r="Y76" i="3" s="1"/>
  <c r="Y26" i="22"/>
  <c r="X76" i="3" s="1"/>
  <c r="X26" i="22"/>
  <c r="W76" i="3" s="1"/>
  <c r="W26" i="22"/>
  <c r="V76" i="3" s="1"/>
  <c r="R26" i="22"/>
  <c r="Q76" i="3" s="1"/>
  <c r="Q26" i="22"/>
  <c r="P76" i="3" s="1"/>
  <c r="P26" i="22"/>
  <c r="O76" i="3" s="1"/>
  <c r="O26" i="22"/>
  <c r="N76" i="3" s="1"/>
  <c r="N26" i="22"/>
  <c r="M76" i="3" s="1"/>
  <c r="M26" i="22"/>
  <c r="L76" i="3" s="1"/>
  <c r="L26" i="22"/>
  <c r="K76" i="3" s="1"/>
  <c r="K26" i="22"/>
  <c r="J76" i="3" s="1"/>
  <c r="J26" i="22"/>
  <c r="I76" i="3" s="1"/>
  <c r="I26" i="22"/>
  <c r="H76" i="3" s="1"/>
  <c r="H26" i="22"/>
  <c r="G76" i="3" s="1"/>
  <c r="G26" i="22"/>
  <c r="F76" i="3" s="1"/>
  <c r="F26" i="22"/>
  <c r="E76" i="3" s="1"/>
  <c r="E26" i="22"/>
  <c r="D76" i="3" s="1"/>
  <c r="D26" i="22"/>
  <c r="C76" i="3" s="1"/>
  <c r="C26" i="22"/>
  <c r="B76" i="3" s="1"/>
  <c r="BC24" i="22"/>
  <c r="BB24" i="22"/>
  <c r="BA24" i="22"/>
  <c r="AZ24" i="22"/>
  <c r="AY24" i="22"/>
  <c r="AX24" i="22"/>
  <c r="AW24" i="22"/>
  <c r="AV24" i="22"/>
  <c r="AS24" i="22"/>
  <c r="AR24" i="22"/>
  <c r="AQ24" i="22"/>
  <c r="AP24" i="22"/>
  <c r="AO24" i="22"/>
  <c r="AN24" i="22"/>
  <c r="AM24" i="22"/>
  <c r="AL24" i="22"/>
  <c r="AK24" i="22"/>
  <c r="AJ24" i="22"/>
  <c r="AI24" i="22"/>
  <c r="AH24" i="22"/>
  <c r="AG24" i="22"/>
  <c r="AF24" i="22"/>
  <c r="AE24" i="22"/>
  <c r="AD24" i="22"/>
  <c r="AB24" i="22"/>
  <c r="AA24" i="22"/>
  <c r="Z24" i="22"/>
  <c r="Y24" i="22"/>
  <c r="X24" i="22"/>
  <c r="W24" i="22"/>
  <c r="R24" i="22"/>
  <c r="Q24" i="22"/>
  <c r="P24" i="22"/>
  <c r="O24" i="22"/>
  <c r="N24" i="22"/>
  <c r="M24" i="22"/>
  <c r="L24" i="22"/>
  <c r="K24" i="22"/>
  <c r="J24" i="22"/>
  <c r="I24" i="22"/>
  <c r="H24" i="22"/>
  <c r="G24" i="22"/>
  <c r="F24" i="22"/>
  <c r="E24" i="22"/>
  <c r="D24" i="22"/>
  <c r="C24" i="22"/>
  <c r="BC23" i="22"/>
  <c r="BB23" i="22"/>
  <c r="BA23" i="22"/>
  <c r="AZ23" i="22"/>
  <c r="AY23" i="22"/>
  <c r="AX23" i="22"/>
  <c r="AW23" i="22"/>
  <c r="AV23" i="22"/>
  <c r="AS23" i="22"/>
  <c r="AR23" i="22"/>
  <c r="AQ23" i="22"/>
  <c r="AP23" i="22"/>
  <c r="AO23" i="22"/>
  <c r="AN23" i="22"/>
  <c r="AM23" i="22"/>
  <c r="AL23" i="22"/>
  <c r="AK23" i="22"/>
  <c r="AJ23" i="22"/>
  <c r="AI23" i="22"/>
  <c r="AH23" i="22"/>
  <c r="AG23" i="22"/>
  <c r="AF23" i="22"/>
  <c r="AE23" i="22"/>
  <c r="AD23" i="22"/>
  <c r="AB23" i="22"/>
  <c r="AA23" i="22"/>
  <c r="Z23" i="22"/>
  <c r="Y23" i="22"/>
  <c r="X23" i="22"/>
  <c r="W23" i="22"/>
  <c r="R23" i="22"/>
  <c r="Q23" i="22"/>
  <c r="P23" i="22"/>
  <c r="O23" i="22"/>
  <c r="N23" i="22"/>
  <c r="M23" i="22"/>
  <c r="L23" i="22"/>
  <c r="K23" i="22"/>
  <c r="J23" i="22"/>
  <c r="I23" i="22"/>
  <c r="H23" i="22"/>
  <c r="G23" i="22"/>
  <c r="F23" i="22"/>
  <c r="E23" i="22"/>
  <c r="D23" i="22"/>
  <c r="C23" i="22"/>
  <c r="BC22" i="22"/>
  <c r="BB89" i="3" s="1"/>
  <c r="BB22" i="22"/>
  <c r="BA89" i="3" s="1"/>
  <c r="BA22" i="22"/>
  <c r="AZ89" i="3" s="1"/>
  <c r="AZ22" i="22"/>
  <c r="AY89" i="3" s="1"/>
  <c r="AY22" i="22"/>
  <c r="AX89" i="3" s="1"/>
  <c r="AX22" i="22"/>
  <c r="AW89" i="3" s="1"/>
  <c r="AW22" i="22"/>
  <c r="AV89" i="3" s="1"/>
  <c r="AV22" i="22"/>
  <c r="AU89" i="3" s="1"/>
  <c r="AS22" i="22"/>
  <c r="AR89" i="3" s="1"/>
  <c r="AR22" i="22"/>
  <c r="AQ89" i="3" s="1"/>
  <c r="AQ22" i="22"/>
  <c r="AP89" i="3" s="1"/>
  <c r="AP22" i="22"/>
  <c r="AO89" i="3" s="1"/>
  <c r="AO22" i="22"/>
  <c r="AN89" i="3" s="1"/>
  <c r="AN22" i="22"/>
  <c r="AM89" i="3" s="1"/>
  <c r="AM22" i="22"/>
  <c r="AL89" i="3" s="1"/>
  <c r="AL22" i="22"/>
  <c r="AK89" i="3" s="1"/>
  <c r="AK22" i="22"/>
  <c r="AJ89" i="3" s="1"/>
  <c r="AJ22" i="22"/>
  <c r="AI89" i="3" s="1"/>
  <c r="AI22" i="22"/>
  <c r="AH89" i="3" s="1"/>
  <c r="AH22" i="22"/>
  <c r="AG89" i="3" s="1"/>
  <c r="AG22" i="22"/>
  <c r="AF89" i="3" s="1"/>
  <c r="AF22" i="22"/>
  <c r="AE89" i="3" s="1"/>
  <c r="AE22" i="22"/>
  <c r="AD89" i="3" s="1"/>
  <c r="AD22" i="22"/>
  <c r="AC89" i="3" s="1"/>
  <c r="AB22" i="22"/>
  <c r="AA77" i="3" s="1"/>
  <c r="AA22" i="22"/>
  <c r="Z77" i="3" s="1"/>
  <c r="Z22" i="22"/>
  <c r="Y77" i="3" s="1"/>
  <c r="Y22" i="22"/>
  <c r="X77" i="3" s="1"/>
  <c r="X22" i="22"/>
  <c r="W77" i="3" s="1"/>
  <c r="W22" i="22"/>
  <c r="V77" i="3" s="1"/>
  <c r="R22" i="22"/>
  <c r="Q77" i="3" s="1"/>
  <c r="Q22" i="22"/>
  <c r="P77" i="3" s="1"/>
  <c r="P22" i="22"/>
  <c r="O77" i="3" s="1"/>
  <c r="O22" i="22"/>
  <c r="N77" i="3" s="1"/>
  <c r="N22" i="22"/>
  <c r="M77" i="3" s="1"/>
  <c r="M22" i="22"/>
  <c r="L77" i="3" s="1"/>
  <c r="L22" i="22"/>
  <c r="K77" i="3" s="1"/>
  <c r="K22" i="22"/>
  <c r="J77" i="3" s="1"/>
  <c r="J22" i="22"/>
  <c r="I77" i="3" s="1"/>
  <c r="I22" i="22"/>
  <c r="H77" i="3" s="1"/>
  <c r="H22" i="22"/>
  <c r="G77" i="3" s="1"/>
  <c r="G22" i="22"/>
  <c r="F77" i="3" s="1"/>
  <c r="F22" i="22"/>
  <c r="E77" i="3" s="1"/>
  <c r="E22" i="22"/>
  <c r="D77" i="3" s="1"/>
  <c r="D22" i="22"/>
  <c r="C77" i="3" s="1"/>
  <c r="C22" i="22"/>
  <c r="B77" i="3" s="1"/>
  <c r="BC21" i="22"/>
  <c r="BB21" i="22"/>
  <c r="BA21" i="22"/>
  <c r="AZ21" i="22"/>
  <c r="AY21" i="22"/>
  <c r="AX21" i="22"/>
  <c r="AW21" i="22"/>
  <c r="AV21" i="22"/>
  <c r="AV25" i="22" s="1"/>
  <c r="AS21" i="22"/>
  <c r="AR21" i="22"/>
  <c r="AQ21" i="22"/>
  <c r="AP21" i="22"/>
  <c r="AO21" i="22"/>
  <c r="AN21" i="22"/>
  <c r="AM21" i="22"/>
  <c r="AL21" i="22"/>
  <c r="AK21" i="22"/>
  <c r="AJ21" i="22"/>
  <c r="AI21" i="22"/>
  <c r="AH21" i="22"/>
  <c r="AG21" i="22"/>
  <c r="AF21" i="22"/>
  <c r="AE21" i="22"/>
  <c r="AD21" i="22"/>
  <c r="AB21" i="22"/>
  <c r="AA21" i="22"/>
  <c r="Z21" i="22"/>
  <c r="Y21" i="22"/>
  <c r="X21" i="22"/>
  <c r="W21" i="22"/>
  <c r="R21" i="22"/>
  <c r="R25" i="22" s="1"/>
  <c r="Q21" i="22"/>
  <c r="P21" i="22"/>
  <c r="O21" i="22"/>
  <c r="N21" i="22"/>
  <c r="M21" i="22"/>
  <c r="L21" i="22"/>
  <c r="K21" i="22"/>
  <c r="J21" i="22"/>
  <c r="J25" i="22" s="1"/>
  <c r="I21" i="22"/>
  <c r="H21" i="22"/>
  <c r="G21" i="22"/>
  <c r="F21" i="22"/>
  <c r="E21" i="22"/>
  <c r="D21" i="22"/>
  <c r="C21" i="22"/>
  <c r="BC20" i="22"/>
  <c r="BB20" i="22"/>
  <c r="BA20" i="22"/>
  <c r="AZ20" i="22"/>
  <c r="AY20" i="22"/>
  <c r="AX20" i="22"/>
  <c r="AW20" i="22"/>
  <c r="AV20" i="22"/>
  <c r="AS20" i="22"/>
  <c r="AR20" i="22"/>
  <c r="AQ20" i="22"/>
  <c r="AP20" i="22"/>
  <c r="AO20" i="22"/>
  <c r="AN20" i="22"/>
  <c r="AM20" i="22"/>
  <c r="AL20" i="22"/>
  <c r="AK20" i="22"/>
  <c r="AJ20" i="22"/>
  <c r="AI20" i="22"/>
  <c r="AH20" i="22"/>
  <c r="AG20" i="22"/>
  <c r="AF20" i="22"/>
  <c r="AE20" i="22"/>
  <c r="AD20" i="22"/>
  <c r="AB20" i="22"/>
  <c r="AA20" i="22"/>
  <c r="Z20" i="22"/>
  <c r="Y20" i="22"/>
  <c r="X20" i="22"/>
  <c r="W20" i="22"/>
  <c r="R20" i="22"/>
  <c r="Q20" i="22"/>
  <c r="P20" i="22"/>
  <c r="O20" i="22"/>
  <c r="N20" i="22"/>
  <c r="M20" i="22"/>
  <c r="L20" i="22"/>
  <c r="K20" i="22"/>
  <c r="J20" i="22"/>
  <c r="I20" i="22"/>
  <c r="H20" i="22"/>
  <c r="G20" i="22"/>
  <c r="F20" i="22"/>
  <c r="E20" i="22"/>
  <c r="D20" i="22"/>
  <c r="C20" i="22"/>
  <c r="BC19" i="22"/>
  <c r="BB94" i="3" s="1"/>
  <c r="BB19" i="22"/>
  <c r="BA94" i="3" s="1"/>
  <c r="BA19" i="22"/>
  <c r="AZ94" i="3" s="1"/>
  <c r="AZ19" i="22"/>
  <c r="AY94" i="3" s="1"/>
  <c r="AY19" i="22"/>
  <c r="AX94" i="3" s="1"/>
  <c r="AX19" i="22"/>
  <c r="AW94" i="3" s="1"/>
  <c r="AW19" i="22"/>
  <c r="AV94" i="3" s="1"/>
  <c r="AV19" i="22"/>
  <c r="AU94" i="3" s="1"/>
  <c r="AS19" i="22"/>
  <c r="AR94" i="3" s="1"/>
  <c r="AR19" i="22"/>
  <c r="AQ94" i="3" s="1"/>
  <c r="AQ19" i="22"/>
  <c r="AP94" i="3" s="1"/>
  <c r="AP19" i="22"/>
  <c r="AO94" i="3" s="1"/>
  <c r="AO19" i="22"/>
  <c r="AN94" i="3" s="1"/>
  <c r="AN19" i="22"/>
  <c r="AM94" i="3" s="1"/>
  <c r="AM19" i="22"/>
  <c r="AL94" i="3" s="1"/>
  <c r="AL19" i="22"/>
  <c r="AK94" i="3" s="1"/>
  <c r="AK19" i="22"/>
  <c r="AJ94" i="3" s="1"/>
  <c r="AJ19" i="22"/>
  <c r="AI94" i="3" s="1"/>
  <c r="AI19" i="22"/>
  <c r="AH94" i="3" s="1"/>
  <c r="AH19" i="22"/>
  <c r="AG94" i="3" s="1"/>
  <c r="AG19" i="22"/>
  <c r="AF94" i="3" s="1"/>
  <c r="AF19" i="22"/>
  <c r="AE94" i="3" s="1"/>
  <c r="AE19" i="22"/>
  <c r="AD94" i="3" s="1"/>
  <c r="AD19" i="22"/>
  <c r="AC94" i="3" s="1"/>
  <c r="AB19" i="22"/>
  <c r="AA82" i="3" s="1"/>
  <c r="AA19" i="22"/>
  <c r="Z82" i="3" s="1"/>
  <c r="Z19" i="22"/>
  <c r="Y82" i="3" s="1"/>
  <c r="Y19" i="22"/>
  <c r="X82" i="3" s="1"/>
  <c r="X19" i="22"/>
  <c r="W82" i="3" s="1"/>
  <c r="W19" i="22"/>
  <c r="V82" i="3" s="1"/>
  <c r="R19" i="22"/>
  <c r="Q82" i="3" s="1"/>
  <c r="Q19" i="22"/>
  <c r="P82" i="3" s="1"/>
  <c r="P19" i="22"/>
  <c r="O82" i="3" s="1"/>
  <c r="O19" i="22"/>
  <c r="N82" i="3" s="1"/>
  <c r="N19" i="22"/>
  <c r="M82" i="3" s="1"/>
  <c r="M19" i="22"/>
  <c r="L82" i="3" s="1"/>
  <c r="L19" i="22"/>
  <c r="K82" i="3" s="1"/>
  <c r="K19" i="22"/>
  <c r="J82" i="3" s="1"/>
  <c r="J19" i="22"/>
  <c r="I82" i="3" s="1"/>
  <c r="I19" i="22"/>
  <c r="H82" i="3" s="1"/>
  <c r="H19" i="22"/>
  <c r="G82" i="3" s="1"/>
  <c r="G19" i="22"/>
  <c r="F82" i="3" s="1"/>
  <c r="F19" i="22"/>
  <c r="E82" i="3" s="1"/>
  <c r="E19" i="22"/>
  <c r="D82" i="3" s="1"/>
  <c r="D19" i="22"/>
  <c r="C82" i="3" s="1"/>
  <c r="C19" i="22"/>
  <c r="B82" i="3" s="1"/>
  <c r="BC18" i="22"/>
  <c r="BB18" i="22"/>
  <c r="BA18" i="22"/>
  <c r="AZ18" i="22"/>
  <c r="AY18" i="22"/>
  <c r="AX18" i="22"/>
  <c r="AW18" i="22"/>
  <c r="AV18" i="22"/>
  <c r="AS18" i="22"/>
  <c r="AR18" i="22"/>
  <c r="AQ18" i="22"/>
  <c r="AP18" i="22"/>
  <c r="AO18" i="22"/>
  <c r="AN18" i="22"/>
  <c r="AM18" i="22"/>
  <c r="AL18" i="22"/>
  <c r="AK18" i="22"/>
  <c r="AJ18" i="22"/>
  <c r="AI18" i="22"/>
  <c r="AH18" i="22"/>
  <c r="AG18" i="22"/>
  <c r="AF18" i="22"/>
  <c r="AE18" i="22"/>
  <c r="AD18" i="22"/>
  <c r="AB18" i="22"/>
  <c r="AA18" i="22"/>
  <c r="Z18" i="22"/>
  <c r="Y18" i="22"/>
  <c r="X18" i="22"/>
  <c r="W18" i="22"/>
  <c r="V18" i="22"/>
  <c r="U18" i="22"/>
  <c r="R18" i="22"/>
  <c r="Q18" i="22"/>
  <c r="P18" i="22"/>
  <c r="O18" i="22"/>
  <c r="N18" i="22"/>
  <c r="M18" i="22"/>
  <c r="L18" i="22"/>
  <c r="K18" i="22"/>
  <c r="J18" i="22"/>
  <c r="I18" i="22"/>
  <c r="H18" i="22"/>
  <c r="G18" i="22"/>
  <c r="F18" i="22"/>
  <c r="E18" i="22"/>
  <c r="D18" i="22"/>
  <c r="C18" i="22"/>
  <c r="BC17" i="22"/>
  <c r="BB17" i="22"/>
  <c r="BA17" i="22"/>
  <c r="AZ17" i="22"/>
  <c r="AY17" i="22"/>
  <c r="AX17" i="22"/>
  <c r="AW17" i="22"/>
  <c r="AV17" i="22"/>
  <c r="AS17" i="22"/>
  <c r="AR17" i="22"/>
  <c r="AQ17" i="22"/>
  <c r="AP17" i="22"/>
  <c r="AO17" i="22"/>
  <c r="AN17" i="22"/>
  <c r="AM17" i="22"/>
  <c r="AL17" i="22"/>
  <c r="AK17" i="22"/>
  <c r="AJ17" i="22"/>
  <c r="AI17" i="22"/>
  <c r="AH17" i="22"/>
  <c r="AG17" i="22"/>
  <c r="AF17" i="22"/>
  <c r="AE17" i="22"/>
  <c r="AD17" i="22"/>
  <c r="AB17" i="22"/>
  <c r="AA17" i="22"/>
  <c r="Z17" i="22"/>
  <c r="Y17" i="22"/>
  <c r="X17" i="22"/>
  <c r="W17" i="22"/>
  <c r="R17" i="22"/>
  <c r="Q17" i="22"/>
  <c r="P17" i="22"/>
  <c r="O17" i="22"/>
  <c r="N17" i="22"/>
  <c r="M17" i="22"/>
  <c r="L17" i="22"/>
  <c r="K17" i="22"/>
  <c r="J17" i="22"/>
  <c r="I17" i="22"/>
  <c r="H17" i="22"/>
  <c r="G17" i="22"/>
  <c r="F17" i="22"/>
  <c r="E17" i="22"/>
  <c r="D17" i="22"/>
  <c r="C17" i="22"/>
  <c r="BC16" i="22"/>
  <c r="BB16" i="22"/>
  <c r="BA16" i="22"/>
  <c r="AZ16" i="22"/>
  <c r="AY16" i="22"/>
  <c r="AX16" i="22"/>
  <c r="AW16" i="22"/>
  <c r="AV16" i="22"/>
  <c r="AS16" i="22"/>
  <c r="AR16" i="22"/>
  <c r="AQ16" i="22"/>
  <c r="AP16" i="22"/>
  <c r="AO16" i="22"/>
  <c r="AN16" i="22"/>
  <c r="AM16" i="22"/>
  <c r="AL16" i="22"/>
  <c r="AK16" i="22"/>
  <c r="AJ16" i="22"/>
  <c r="AI16" i="22"/>
  <c r="AH16" i="22"/>
  <c r="AG16" i="22"/>
  <c r="AF16" i="22"/>
  <c r="AE16" i="22"/>
  <c r="AD16" i="22"/>
  <c r="AB16" i="22"/>
  <c r="AA16" i="22"/>
  <c r="Z16" i="22"/>
  <c r="Y16" i="22"/>
  <c r="X16" i="22"/>
  <c r="W16" i="22"/>
  <c r="R16" i="22"/>
  <c r="Q16" i="22"/>
  <c r="P16" i="22"/>
  <c r="O16" i="22"/>
  <c r="N16" i="22"/>
  <c r="M16" i="22"/>
  <c r="L16" i="22"/>
  <c r="K16" i="22"/>
  <c r="J16" i="22"/>
  <c r="I16" i="22"/>
  <c r="H16" i="22"/>
  <c r="G16" i="22"/>
  <c r="F16" i="22"/>
  <c r="E16" i="22"/>
  <c r="D16" i="22"/>
  <c r="C16" i="22"/>
  <c r="BC14" i="22"/>
  <c r="BB14" i="22"/>
  <c r="BA14" i="22"/>
  <c r="AZ14" i="22"/>
  <c r="AY14" i="22"/>
  <c r="AX14" i="22"/>
  <c r="AW14" i="22"/>
  <c r="AV14" i="22"/>
  <c r="AS14" i="22"/>
  <c r="AR14" i="22"/>
  <c r="AQ14" i="22"/>
  <c r="AP14" i="22"/>
  <c r="AO14" i="22"/>
  <c r="AN14" i="22"/>
  <c r="AM14" i="22"/>
  <c r="AL14" i="22"/>
  <c r="AK14" i="22"/>
  <c r="AJ14" i="22"/>
  <c r="AI14" i="22"/>
  <c r="AH14" i="22"/>
  <c r="AG14" i="22"/>
  <c r="AF14" i="22"/>
  <c r="AE14" i="22"/>
  <c r="AD14" i="22"/>
  <c r="AB14" i="22"/>
  <c r="AA14" i="22"/>
  <c r="Z14" i="22"/>
  <c r="Y14" i="22"/>
  <c r="X14" i="22"/>
  <c r="W14" i="22"/>
  <c r="R14" i="22"/>
  <c r="Q14" i="22"/>
  <c r="P14" i="22"/>
  <c r="O14" i="22"/>
  <c r="N14" i="22"/>
  <c r="M14" i="22"/>
  <c r="L14" i="22"/>
  <c r="K14" i="22"/>
  <c r="J14" i="22"/>
  <c r="I14" i="22"/>
  <c r="H14" i="22"/>
  <c r="G14" i="22"/>
  <c r="F14" i="22"/>
  <c r="E14" i="22"/>
  <c r="D14" i="22"/>
  <c r="C14" i="22"/>
  <c r="BC13" i="22"/>
  <c r="BB13" i="22"/>
  <c r="BA13" i="22"/>
  <c r="AZ13" i="22"/>
  <c r="AY13" i="22"/>
  <c r="AX13" i="22"/>
  <c r="AW13" i="22"/>
  <c r="AV13" i="22"/>
  <c r="AS13" i="22"/>
  <c r="AR13" i="22"/>
  <c r="AQ13" i="22"/>
  <c r="AP13" i="22"/>
  <c r="AO13" i="22"/>
  <c r="AN13" i="22"/>
  <c r="AM13" i="22"/>
  <c r="AL13" i="22"/>
  <c r="AK13" i="22"/>
  <c r="AJ13" i="22"/>
  <c r="AI13" i="22"/>
  <c r="AH13" i="22"/>
  <c r="AG13" i="22"/>
  <c r="AF13" i="22"/>
  <c r="AE13" i="22"/>
  <c r="AD13" i="22"/>
  <c r="AB13" i="22"/>
  <c r="AA13" i="22"/>
  <c r="Z13" i="22"/>
  <c r="Y13" i="22"/>
  <c r="X13" i="22"/>
  <c r="W13" i="22"/>
  <c r="R13" i="22"/>
  <c r="Q13" i="22"/>
  <c r="P13" i="22"/>
  <c r="O13" i="22"/>
  <c r="N13" i="22"/>
  <c r="M13" i="22"/>
  <c r="L13" i="22"/>
  <c r="K13" i="22"/>
  <c r="J13" i="22"/>
  <c r="I13" i="22"/>
  <c r="H13" i="22"/>
  <c r="G13" i="22"/>
  <c r="F13" i="22"/>
  <c r="E13" i="22"/>
  <c r="D13" i="22"/>
  <c r="C13" i="22"/>
  <c r="BC12" i="22"/>
  <c r="BB93" i="3" s="1"/>
  <c r="BB12" i="22"/>
  <c r="BA93" i="3" s="1"/>
  <c r="BA12" i="22"/>
  <c r="AZ93" i="3" s="1"/>
  <c r="AZ12" i="22"/>
  <c r="AY93" i="3" s="1"/>
  <c r="AY12" i="22"/>
  <c r="AX93" i="3" s="1"/>
  <c r="AX12" i="22"/>
  <c r="AW93" i="3" s="1"/>
  <c r="AW12" i="22"/>
  <c r="AV93" i="3" s="1"/>
  <c r="AV12" i="22"/>
  <c r="AU93" i="3" s="1"/>
  <c r="AS12" i="22"/>
  <c r="AR93" i="3" s="1"/>
  <c r="AR12" i="22"/>
  <c r="AQ93" i="3" s="1"/>
  <c r="AQ12" i="22"/>
  <c r="AP93" i="3" s="1"/>
  <c r="AP12" i="22"/>
  <c r="AO93" i="3" s="1"/>
  <c r="AO12" i="22"/>
  <c r="AN93" i="3" s="1"/>
  <c r="AN12" i="22"/>
  <c r="AM93" i="3" s="1"/>
  <c r="AM12" i="22"/>
  <c r="AL93" i="3" s="1"/>
  <c r="AL12" i="22"/>
  <c r="AK93" i="3" s="1"/>
  <c r="AK12" i="22"/>
  <c r="AJ93" i="3" s="1"/>
  <c r="AJ12" i="22"/>
  <c r="AI93" i="3" s="1"/>
  <c r="AI12" i="22"/>
  <c r="AH93" i="3" s="1"/>
  <c r="AH12" i="22"/>
  <c r="AG93" i="3" s="1"/>
  <c r="AG12" i="22"/>
  <c r="AF93" i="3" s="1"/>
  <c r="AF12" i="22"/>
  <c r="AE93" i="3" s="1"/>
  <c r="AE12" i="22"/>
  <c r="AD93" i="3" s="1"/>
  <c r="AD12" i="22"/>
  <c r="AC93" i="3" s="1"/>
  <c r="AB12" i="22"/>
  <c r="AA81" i="3" s="1"/>
  <c r="AA12" i="22"/>
  <c r="Z81" i="3" s="1"/>
  <c r="Z12" i="22"/>
  <c r="Y81" i="3" s="1"/>
  <c r="Y12" i="22"/>
  <c r="X81" i="3" s="1"/>
  <c r="X12" i="22"/>
  <c r="W81" i="3" s="1"/>
  <c r="W12" i="22"/>
  <c r="V81" i="3" s="1"/>
  <c r="R12" i="22"/>
  <c r="Q81" i="3" s="1"/>
  <c r="Q12" i="22"/>
  <c r="P81" i="3" s="1"/>
  <c r="P12" i="22"/>
  <c r="O81" i="3" s="1"/>
  <c r="O12" i="22"/>
  <c r="N81" i="3" s="1"/>
  <c r="N12" i="22"/>
  <c r="M81" i="3" s="1"/>
  <c r="M12" i="22"/>
  <c r="L81" i="3" s="1"/>
  <c r="L12" i="22"/>
  <c r="K81" i="3" s="1"/>
  <c r="K12" i="22"/>
  <c r="J81" i="3" s="1"/>
  <c r="J12" i="22"/>
  <c r="I81" i="3" s="1"/>
  <c r="I12" i="22"/>
  <c r="H81" i="3" s="1"/>
  <c r="H12" i="22"/>
  <c r="G81" i="3" s="1"/>
  <c r="G12" i="22"/>
  <c r="F81" i="3" s="1"/>
  <c r="F12" i="22"/>
  <c r="E81" i="3" s="1"/>
  <c r="E12" i="22"/>
  <c r="D81" i="3" s="1"/>
  <c r="D12" i="22"/>
  <c r="C81" i="3" s="1"/>
  <c r="C12" i="22"/>
  <c r="B81" i="3" s="1"/>
  <c r="BC11" i="22"/>
  <c r="BB91" i="3" s="1"/>
  <c r="BB11" i="22"/>
  <c r="BA91" i="3" s="1"/>
  <c r="BA11" i="22"/>
  <c r="AZ91" i="3" s="1"/>
  <c r="AZ11" i="22"/>
  <c r="AY91" i="3" s="1"/>
  <c r="AY11" i="22"/>
  <c r="AX91" i="3" s="1"/>
  <c r="AX11" i="22"/>
  <c r="AW91" i="3" s="1"/>
  <c r="AW11" i="22"/>
  <c r="AV91" i="3" s="1"/>
  <c r="AV11" i="22"/>
  <c r="AU91" i="3" s="1"/>
  <c r="AS11" i="22"/>
  <c r="AR91" i="3" s="1"/>
  <c r="AR11" i="22"/>
  <c r="AQ91" i="3" s="1"/>
  <c r="AQ11" i="22"/>
  <c r="AP91" i="3" s="1"/>
  <c r="AP11" i="22"/>
  <c r="AO91" i="3" s="1"/>
  <c r="AO11" i="22"/>
  <c r="AN91" i="3" s="1"/>
  <c r="AN11" i="22"/>
  <c r="AM91" i="3" s="1"/>
  <c r="AM11" i="22"/>
  <c r="AL91" i="3" s="1"/>
  <c r="AL11" i="22"/>
  <c r="AK91" i="3" s="1"/>
  <c r="AK11" i="22"/>
  <c r="AJ91" i="3" s="1"/>
  <c r="AJ11" i="22"/>
  <c r="AI91" i="3" s="1"/>
  <c r="AI11" i="22"/>
  <c r="AH91" i="3" s="1"/>
  <c r="AH11" i="22"/>
  <c r="AG91" i="3" s="1"/>
  <c r="AG11" i="22"/>
  <c r="AF91" i="3" s="1"/>
  <c r="AF11" i="22"/>
  <c r="AE91" i="3" s="1"/>
  <c r="AE11" i="22"/>
  <c r="AD91" i="3" s="1"/>
  <c r="AD11" i="22"/>
  <c r="AC91" i="3" s="1"/>
  <c r="AB11" i="22"/>
  <c r="AA79" i="3" s="1"/>
  <c r="AA11" i="22"/>
  <c r="Z79" i="3" s="1"/>
  <c r="Z11" i="22"/>
  <c r="Y79" i="3" s="1"/>
  <c r="Y11" i="22"/>
  <c r="X79" i="3" s="1"/>
  <c r="X11" i="22"/>
  <c r="W79" i="3" s="1"/>
  <c r="W11" i="22"/>
  <c r="V79" i="3" s="1"/>
  <c r="R11" i="22"/>
  <c r="Q79" i="3" s="1"/>
  <c r="Q11" i="22"/>
  <c r="P79" i="3" s="1"/>
  <c r="P11" i="22"/>
  <c r="O79" i="3" s="1"/>
  <c r="O11" i="22"/>
  <c r="N79" i="3" s="1"/>
  <c r="N11" i="22"/>
  <c r="M79" i="3" s="1"/>
  <c r="M11" i="22"/>
  <c r="L79" i="3" s="1"/>
  <c r="L11" i="22"/>
  <c r="K79" i="3" s="1"/>
  <c r="K11" i="22"/>
  <c r="J79" i="3" s="1"/>
  <c r="J11" i="22"/>
  <c r="I79" i="3" s="1"/>
  <c r="I11" i="22"/>
  <c r="H79" i="3" s="1"/>
  <c r="H11" i="22"/>
  <c r="G79" i="3" s="1"/>
  <c r="G11" i="22"/>
  <c r="F79" i="3" s="1"/>
  <c r="F11" i="22"/>
  <c r="E79" i="3" s="1"/>
  <c r="E11" i="22"/>
  <c r="D79" i="3" s="1"/>
  <c r="D11" i="22"/>
  <c r="C79" i="3" s="1"/>
  <c r="C11" i="22"/>
  <c r="B79" i="3" s="1"/>
  <c r="BC10" i="22"/>
  <c r="BB10" i="22"/>
  <c r="BA10" i="22"/>
  <c r="AZ10" i="22"/>
  <c r="AY10" i="22"/>
  <c r="AX10" i="22"/>
  <c r="AW10" i="22"/>
  <c r="AV10" i="22"/>
  <c r="AS10" i="22"/>
  <c r="AR10" i="22"/>
  <c r="AQ10" i="22"/>
  <c r="AP10" i="22"/>
  <c r="AO10" i="22"/>
  <c r="AN10" i="22"/>
  <c r="AM10" i="22"/>
  <c r="AL10" i="22"/>
  <c r="AK10" i="22"/>
  <c r="AJ10" i="22"/>
  <c r="AI10" i="22"/>
  <c r="AH10" i="22"/>
  <c r="AG10" i="22"/>
  <c r="AF10" i="22"/>
  <c r="AE10" i="22"/>
  <c r="AD10" i="22"/>
  <c r="AB10" i="22"/>
  <c r="AA10" i="22"/>
  <c r="Z10" i="22"/>
  <c r="Y10" i="22"/>
  <c r="X10" i="22"/>
  <c r="W10" i="22"/>
  <c r="R10" i="22"/>
  <c r="Q10" i="22"/>
  <c r="P10" i="22"/>
  <c r="O10" i="22"/>
  <c r="N10" i="22"/>
  <c r="M10" i="22"/>
  <c r="L10" i="22"/>
  <c r="K10" i="22"/>
  <c r="J10" i="22"/>
  <c r="I10" i="22"/>
  <c r="H10" i="22"/>
  <c r="G10" i="22"/>
  <c r="F10" i="22"/>
  <c r="E10" i="22"/>
  <c r="D10" i="22"/>
  <c r="C10" i="22"/>
  <c r="BC9" i="22"/>
  <c r="BB9" i="22"/>
  <c r="BA9" i="22"/>
  <c r="AZ9" i="22"/>
  <c r="AY9" i="22"/>
  <c r="AX9" i="22"/>
  <c r="AW9" i="22"/>
  <c r="AV9" i="22"/>
  <c r="AS9" i="22"/>
  <c r="AR9" i="22"/>
  <c r="AQ9" i="22"/>
  <c r="AP9" i="22"/>
  <c r="AO9" i="22"/>
  <c r="AN9" i="22"/>
  <c r="AM9" i="22"/>
  <c r="AL9" i="22"/>
  <c r="AK9" i="22"/>
  <c r="AJ9" i="22"/>
  <c r="AI9" i="22"/>
  <c r="AH9" i="22"/>
  <c r="AG9" i="22"/>
  <c r="AF9" i="22"/>
  <c r="AE9" i="22"/>
  <c r="AD9" i="22"/>
  <c r="AB9" i="22"/>
  <c r="AA9" i="22"/>
  <c r="Z9" i="22"/>
  <c r="Y9" i="22"/>
  <c r="X9" i="22"/>
  <c r="W9" i="22"/>
  <c r="R9" i="22"/>
  <c r="Q9" i="22"/>
  <c r="P9" i="22"/>
  <c r="O9" i="22"/>
  <c r="N9" i="22"/>
  <c r="M9" i="22"/>
  <c r="L9" i="22"/>
  <c r="K9" i="22"/>
  <c r="J9" i="22"/>
  <c r="I9" i="22"/>
  <c r="H9" i="22"/>
  <c r="G9" i="22"/>
  <c r="F9" i="22"/>
  <c r="E9" i="22"/>
  <c r="D9" i="22"/>
  <c r="C9" i="22"/>
  <c r="BC8" i="22"/>
  <c r="BB8" i="22"/>
  <c r="BA8" i="22"/>
  <c r="AZ8" i="22"/>
  <c r="AY8" i="22"/>
  <c r="AX8" i="22"/>
  <c r="AW8" i="22"/>
  <c r="AV8" i="22"/>
  <c r="AS8" i="22"/>
  <c r="AR8" i="22"/>
  <c r="AQ8" i="22"/>
  <c r="AP8" i="22"/>
  <c r="AO8" i="22"/>
  <c r="AN8" i="22"/>
  <c r="AM8" i="22"/>
  <c r="AL8" i="22"/>
  <c r="AK8" i="22"/>
  <c r="AJ8" i="22"/>
  <c r="AI8" i="22"/>
  <c r="AH8" i="22"/>
  <c r="AG8" i="22"/>
  <c r="AF8" i="22"/>
  <c r="AE8" i="22"/>
  <c r="AD8" i="22"/>
  <c r="AB8" i="22"/>
  <c r="AA8" i="22"/>
  <c r="Z8" i="22"/>
  <c r="Y8" i="22"/>
  <c r="X8" i="22"/>
  <c r="W8" i="22"/>
  <c r="R8" i="22"/>
  <c r="Q8" i="22"/>
  <c r="P8" i="22"/>
  <c r="O8" i="22"/>
  <c r="N8" i="22"/>
  <c r="M8" i="22"/>
  <c r="L8" i="22"/>
  <c r="K8" i="22"/>
  <c r="J8" i="22"/>
  <c r="I8" i="22"/>
  <c r="H8" i="22"/>
  <c r="G8" i="22"/>
  <c r="F8" i="22"/>
  <c r="E8" i="22"/>
  <c r="D8" i="22"/>
  <c r="C8" i="22"/>
  <c r="BC7" i="22"/>
  <c r="BB7" i="22"/>
  <c r="BA7" i="22"/>
  <c r="AZ7" i="22"/>
  <c r="AY7" i="22"/>
  <c r="AX7" i="22"/>
  <c r="AW7" i="22"/>
  <c r="AV7" i="22"/>
  <c r="AS7" i="22"/>
  <c r="AR7" i="22"/>
  <c r="AQ7" i="22"/>
  <c r="AP7" i="22"/>
  <c r="AO7" i="22"/>
  <c r="AN7" i="22"/>
  <c r="AM7" i="22"/>
  <c r="AL7" i="22"/>
  <c r="AK7" i="22"/>
  <c r="AJ7" i="22"/>
  <c r="AI7" i="22"/>
  <c r="AH7" i="22"/>
  <c r="AG7" i="22"/>
  <c r="AF7" i="22"/>
  <c r="AE7" i="22"/>
  <c r="AD7" i="22"/>
  <c r="AB7" i="22"/>
  <c r="AA7" i="22"/>
  <c r="Z7" i="22"/>
  <c r="Y7" i="22"/>
  <c r="X7" i="22"/>
  <c r="W7" i="22"/>
  <c r="R7" i="22"/>
  <c r="Q7" i="22"/>
  <c r="P7" i="22"/>
  <c r="O7" i="22"/>
  <c r="N7" i="22"/>
  <c r="M7" i="22"/>
  <c r="L7" i="22"/>
  <c r="K7" i="22"/>
  <c r="J7" i="22"/>
  <c r="I7" i="22"/>
  <c r="H7" i="22"/>
  <c r="G7" i="22"/>
  <c r="F7" i="22"/>
  <c r="E7" i="22"/>
  <c r="D7" i="22"/>
  <c r="C7" i="22"/>
  <c r="BC6" i="22"/>
  <c r="BB6" i="22"/>
  <c r="BA6" i="22"/>
  <c r="AZ6" i="22"/>
  <c r="AY6" i="22"/>
  <c r="AX6" i="22"/>
  <c r="AW6" i="22"/>
  <c r="AV6" i="22"/>
  <c r="AS6" i="22"/>
  <c r="AR6" i="22"/>
  <c r="AQ6" i="22"/>
  <c r="AP6" i="22"/>
  <c r="AO6" i="22"/>
  <c r="AN6" i="22"/>
  <c r="AM6" i="22"/>
  <c r="AL6" i="22"/>
  <c r="AK6" i="22"/>
  <c r="AJ6" i="22"/>
  <c r="AI6" i="22"/>
  <c r="AH6" i="22"/>
  <c r="AG6" i="22"/>
  <c r="AF6" i="22"/>
  <c r="AE6" i="22"/>
  <c r="AD6" i="22"/>
  <c r="AB6" i="22"/>
  <c r="AA6" i="22"/>
  <c r="Z6" i="22"/>
  <c r="Y6" i="22"/>
  <c r="X6" i="22"/>
  <c r="W6" i="22"/>
  <c r="R6" i="22"/>
  <c r="Q6" i="22"/>
  <c r="P6" i="22"/>
  <c r="O6" i="22"/>
  <c r="N6" i="22"/>
  <c r="M6" i="22"/>
  <c r="L6" i="22"/>
  <c r="K6" i="22"/>
  <c r="J6" i="22"/>
  <c r="I6" i="22"/>
  <c r="H6" i="22"/>
  <c r="G6" i="22"/>
  <c r="F6" i="22"/>
  <c r="E6" i="22"/>
  <c r="D6" i="22"/>
  <c r="C6" i="22"/>
  <c r="BC5" i="22"/>
  <c r="BB5" i="22"/>
  <c r="BA5" i="22"/>
  <c r="AZ5" i="22"/>
  <c r="AY5" i="22"/>
  <c r="AX5" i="22"/>
  <c r="AW5" i="22"/>
  <c r="AV5" i="22"/>
  <c r="AS5" i="22"/>
  <c r="AR5" i="22"/>
  <c r="AQ5" i="22"/>
  <c r="AP5" i="22"/>
  <c r="AO5" i="22"/>
  <c r="AN5" i="22"/>
  <c r="AM5" i="22"/>
  <c r="AL5" i="22"/>
  <c r="AK5" i="22"/>
  <c r="AJ5" i="22"/>
  <c r="AI5" i="22"/>
  <c r="AH5" i="22"/>
  <c r="AG5" i="22"/>
  <c r="AF5" i="22"/>
  <c r="AE5" i="22"/>
  <c r="AD5" i="22"/>
  <c r="AB5" i="22"/>
  <c r="AA5" i="22"/>
  <c r="Z5" i="22"/>
  <c r="Y5" i="22"/>
  <c r="X5" i="22"/>
  <c r="W5" i="22"/>
  <c r="R5" i="22"/>
  <c r="Q5" i="22"/>
  <c r="P5" i="22"/>
  <c r="O5" i="22"/>
  <c r="N5" i="22"/>
  <c r="M5" i="22"/>
  <c r="L5" i="22"/>
  <c r="K5" i="22"/>
  <c r="J5" i="22"/>
  <c r="I5" i="22"/>
  <c r="H5" i="22"/>
  <c r="G5" i="22"/>
  <c r="F5" i="22"/>
  <c r="E5" i="22"/>
  <c r="D5" i="22"/>
  <c r="C5" i="22"/>
  <c r="BC23" i="50"/>
  <c r="BB23" i="50"/>
  <c r="BA23" i="50"/>
  <c r="AZ23" i="50"/>
  <c r="AY23" i="50"/>
  <c r="AX23" i="50"/>
  <c r="AW23" i="50"/>
  <c r="AV23" i="50"/>
  <c r="AS23" i="50"/>
  <c r="AR23" i="50"/>
  <c r="AQ23" i="50"/>
  <c r="AP23" i="50"/>
  <c r="AO23" i="50"/>
  <c r="AN23" i="50"/>
  <c r="AM23" i="50"/>
  <c r="AL23" i="50"/>
  <c r="AK23" i="50"/>
  <c r="AJ23" i="50"/>
  <c r="AI23" i="50"/>
  <c r="AH23" i="50"/>
  <c r="AG23" i="50"/>
  <c r="AF23" i="50"/>
  <c r="AE23" i="50"/>
  <c r="AD23" i="50"/>
  <c r="AB23" i="50"/>
  <c r="AA23" i="50"/>
  <c r="Z23" i="50"/>
  <c r="Y23" i="50"/>
  <c r="X23" i="50"/>
  <c r="W23" i="50"/>
  <c r="R23" i="50"/>
  <c r="Q23" i="50"/>
  <c r="P23" i="50"/>
  <c r="O23" i="50"/>
  <c r="N23" i="50"/>
  <c r="M23" i="50"/>
  <c r="L23" i="50"/>
  <c r="K23" i="50"/>
  <c r="J23" i="50"/>
  <c r="I23" i="50"/>
  <c r="H23" i="50"/>
  <c r="G23" i="50"/>
  <c r="F23" i="50"/>
  <c r="E23" i="50"/>
  <c r="D23" i="50"/>
  <c r="C23" i="50"/>
  <c r="BC15" i="21"/>
  <c r="BB15" i="21"/>
  <c r="BA15" i="21"/>
  <c r="AZ15" i="21"/>
  <c r="AY15" i="21"/>
  <c r="AX15" i="21"/>
  <c r="AW15" i="21"/>
  <c r="AV15" i="21"/>
  <c r="AS15" i="21"/>
  <c r="AR15" i="21"/>
  <c r="AQ15" i="21"/>
  <c r="AP15" i="21"/>
  <c r="AO15" i="21"/>
  <c r="AN15" i="21"/>
  <c r="AM15" i="21"/>
  <c r="AL15" i="21"/>
  <c r="AK15" i="21"/>
  <c r="AJ15" i="21"/>
  <c r="AI15" i="21"/>
  <c r="AH15" i="21"/>
  <c r="AG15" i="21"/>
  <c r="AF15" i="21"/>
  <c r="AE15" i="21"/>
  <c r="AD15" i="21"/>
  <c r="AB15" i="21"/>
  <c r="AA15" i="21"/>
  <c r="Z15" i="21"/>
  <c r="Y15" i="21"/>
  <c r="X15" i="21"/>
  <c r="W15" i="21"/>
  <c r="R15" i="21"/>
  <c r="Q15" i="21"/>
  <c r="P15" i="21"/>
  <c r="O15" i="21"/>
  <c r="N15" i="21"/>
  <c r="M15" i="21"/>
  <c r="L15" i="21"/>
  <c r="K15" i="21"/>
  <c r="J15" i="21"/>
  <c r="I15" i="21"/>
  <c r="H15" i="21"/>
  <c r="G15" i="21"/>
  <c r="F15" i="21"/>
  <c r="E15" i="21"/>
  <c r="D15" i="21"/>
  <c r="C15" i="21"/>
  <c r="BC14" i="21"/>
  <c r="BB14" i="21"/>
  <c r="BA14" i="21"/>
  <c r="AZ14" i="21"/>
  <c r="AY14" i="21"/>
  <c r="AX14" i="21"/>
  <c r="AW14" i="21"/>
  <c r="AV14" i="21"/>
  <c r="AS14" i="21"/>
  <c r="AR14" i="21"/>
  <c r="AQ14" i="21"/>
  <c r="AP14" i="21"/>
  <c r="AO14" i="21"/>
  <c r="AN14" i="21"/>
  <c r="AM14" i="21"/>
  <c r="AL14" i="21"/>
  <c r="AK14" i="21"/>
  <c r="AJ14" i="21"/>
  <c r="AI14" i="21"/>
  <c r="AH14" i="21"/>
  <c r="AG14" i="21"/>
  <c r="AF14" i="21"/>
  <c r="AE14" i="21"/>
  <c r="AD14" i="21"/>
  <c r="AB14" i="21"/>
  <c r="AA14" i="21"/>
  <c r="Z14" i="21"/>
  <c r="Y14" i="21"/>
  <c r="X14" i="21"/>
  <c r="W14" i="21"/>
  <c r="R14" i="21"/>
  <c r="Q14" i="21"/>
  <c r="P14" i="21"/>
  <c r="O14" i="21"/>
  <c r="N14" i="21"/>
  <c r="M14" i="21"/>
  <c r="L14" i="21"/>
  <c r="K14" i="21"/>
  <c r="J14" i="21"/>
  <c r="I14" i="21"/>
  <c r="H14" i="21"/>
  <c r="G14" i="21"/>
  <c r="F14" i="21"/>
  <c r="E14" i="21"/>
  <c r="D14" i="21"/>
  <c r="C14" i="21"/>
  <c r="BC13" i="21"/>
  <c r="BB13" i="21"/>
  <c r="BA13" i="21"/>
  <c r="AZ13" i="21"/>
  <c r="AY13" i="21"/>
  <c r="AX13" i="21"/>
  <c r="AW13" i="21"/>
  <c r="AV13" i="21"/>
  <c r="AS13" i="21"/>
  <c r="AR13" i="21"/>
  <c r="AQ13" i="21"/>
  <c r="AP13" i="21"/>
  <c r="AO13" i="21"/>
  <c r="AN13" i="21"/>
  <c r="AM13" i="21"/>
  <c r="AL13" i="21"/>
  <c r="AK13" i="21"/>
  <c r="AJ13" i="21"/>
  <c r="AI13" i="21"/>
  <c r="AH13" i="21"/>
  <c r="AG13" i="21"/>
  <c r="AF13" i="21"/>
  <c r="AE13" i="21"/>
  <c r="AD13" i="21"/>
  <c r="AB13" i="21"/>
  <c r="AA13" i="21"/>
  <c r="Z13" i="21"/>
  <c r="Y13" i="21"/>
  <c r="X13" i="21"/>
  <c r="W13" i="21"/>
  <c r="R13" i="21"/>
  <c r="Q13" i="21"/>
  <c r="P13" i="21"/>
  <c r="O13" i="21"/>
  <c r="N13" i="21"/>
  <c r="M13" i="21"/>
  <c r="L13" i="21"/>
  <c r="K13" i="21"/>
  <c r="J13" i="21"/>
  <c r="I13" i="21"/>
  <c r="H13" i="21"/>
  <c r="G13" i="21"/>
  <c r="F13" i="21"/>
  <c r="E13" i="21"/>
  <c r="D13" i="21"/>
  <c r="C13" i="21"/>
  <c r="BC12" i="21"/>
  <c r="BB12" i="21"/>
  <c r="BA12" i="21"/>
  <c r="AZ12" i="21"/>
  <c r="AY12" i="21"/>
  <c r="AX12" i="21"/>
  <c r="AW12" i="21"/>
  <c r="AV12" i="21"/>
  <c r="AS12" i="21"/>
  <c r="AR12" i="21"/>
  <c r="AQ12" i="21"/>
  <c r="AP12" i="21"/>
  <c r="AO12" i="21"/>
  <c r="AN12" i="21"/>
  <c r="AM12" i="21"/>
  <c r="AL12" i="21"/>
  <c r="AK12" i="21"/>
  <c r="AJ12" i="21"/>
  <c r="AI12" i="21"/>
  <c r="AH12" i="21"/>
  <c r="AG12" i="21"/>
  <c r="AF12" i="21"/>
  <c r="AE12" i="21"/>
  <c r="AD12" i="21"/>
  <c r="AB12" i="21"/>
  <c r="AA12" i="21"/>
  <c r="Z12" i="21"/>
  <c r="Y12" i="21"/>
  <c r="X12" i="21"/>
  <c r="W12" i="21"/>
  <c r="R12" i="21"/>
  <c r="Q12" i="21"/>
  <c r="P12" i="21"/>
  <c r="O12" i="21"/>
  <c r="N12" i="21"/>
  <c r="M12" i="21"/>
  <c r="L12" i="21"/>
  <c r="K12" i="21"/>
  <c r="J12" i="21"/>
  <c r="I12" i="21"/>
  <c r="H12" i="21"/>
  <c r="G12" i="21"/>
  <c r="F12" i="21"/>
  <c r="E12" i="21"/>
  <c r="D12" i="21"/>
  <c r="C12" i="21"/>
  <c r="BC11" i="21"/>
  <c r="BB11" i="21"/>
  <c r="BA11" i="21"/>
  <c r="AZ11" i="21"/>
  <c r="AY11" i="21"/>
  <c r="AX11" i="21"/>
  <c r="AW11" i="21"/>
  <c r="AV11" i="21"/>
  <c r="AS11" i="21"/>
  <c r="AR11" i="21"/>
  <c r="AQ11" i="21"/>
  <c r="AP11" i="21"/>
  <c r="AO11" i="21"/>
  <c r="AN11" i="21"/>
  <c r="AM11" i="21"/>
  <c r="AL11" i="21"/>
  <c r="AK11" i="21"/>
  <c r="AJ11" i="21"/>
  <c r="AI11" i="21"/>
  <c r="AH11" i="21"/>
  <c r="AG11" i="21"/>
  <c r="AF11" i="21"/>
  <c r="AE11" i="21"/>
  <c r="AD11" i="21"/>
  <c r="AB11" i="21"/>
  <c r="AA11" i="21"/>
  <c r="Z11" i="21"/>
  <c r="Y11" i="21"/>
  <c r="X11" i="21"/>
  <c r="W11" i="21"/>
  <c r="R11" i="21"/>
  <c r="Q11" i="21"/>
  <c r="P11" i="21"/>
  <c r="O11" i="21"/>
  <c r="N11" i="21"/>
  <c r="M11" i="21"/>
  <c r="L11" i="21"/>
  <c r="K11" i="21"/>
  <c r="J11" i="21"/>
  <c r="I11" i="21"/>
  <c r="H11" i="21"/>
  <c r="G11" i="21"/>
  <c r="F11" i="21"/>
  <c r="E11" i="21"/>
  <c r="D11" i="21"/>
  <c r="C11" i="21"/>
  <c r="BC10" i="21"/>
  <c r="BB200" i="3" s="1"/>
  <c r="BB10" i="21"/>
  <c r="BA200" i="3" s="1"/>
  <c r="BA10" i="21"/>
  <c r="AZ200" i="3" s="1"/>
  <c r="AZ10" i="21"/>
  <c r="AY200" i="3" s="1"/>
  <c r="AY10" i="21"/>
  <c r="AX200" i="3" s="1"/>
  <c r="AX10" i="21"/>
  <c r="AW200" i="3" s="1"/>
  <c r="AW10" i="21"/>
  <c r="AV10" i="21"/>
  <c r="AS10" i="21"/>
  <c r="AR200" i="3" s="1"/>
  <c r="AR10" i="21"/>
  <c r="AQ200" i="3" s="1"/>
  <c r="AQ10" i="21"/>
  <c r="AP200" i="3" s="1"/>
  <c r="AP10" i="21"/>
  <c r="AO200" i="3" s="1"/>
  <c r="AO10" i="21"/>
  <c r="AN200" i="3" s="1"/>
  <c r="AN10" i="21"/>
  <c r="AM200" i="3" s="1"/>
  <c r="AM10" i="21"/>
  <c r="AL200" i="3" s="1"/>
  <c r="AL10" i="21"/>
  <c r="AK200" i="3" s="1"/>
  <c r="AK10" i="21"/>
  <c r="AJ200" i="3" s="1"/>
  <c r="AJ10" i="21"/>
  <c r="AI200" i="3" s="1"/>
  <c r="AI10" i="21"/>
  <c r="AH200" i="3" s="1"/>
  <c r="AH10" i="21"/>
  <c r="AG200" i="3" s="1"/>
  <c r="AG10" i="21"/>
  <c r="AF200" i="3" s="1"/>
  <c r="AF10" i="21"/>
  <c r="AE200" i="3" s="1"/>
  <c r="AE10" i="21"/>
  <c r="AD200" i="3" s="1"/>
  <c r="AD10" i="21"/>
  <c r="AC200" i="3" s="1"/>
  <c r="AB10" i="21"/>
  <c r="AA196" i="3" s="1"/>
  <c r="AA10" i="21"/>
  <c r="Z196" i="3" s="1"/>
  <c r="Z10" i="21"/>
  <c r="Y196" i="3" s="1"/>
  <c r="Y10" i="21"/>
  <c r="X196" i="3" s="1"/>
  <c r="X10" i="21"/>
  <c r="W196" i="3" s="1"/>
  <c r="W10" i="21"/>
  <c r="V196" i="3" s="1"/>
  <c r="R10" i="21"/>
  <c r="Q196" i="3" s="1"/>
  <c r="Q10" i="21"/>
  <c r="P196" i="3" s="1"/>
  <c r="P10" i="21"/>
  <c r="O196" i="3" s="1"/>
  <c r="O10" i="21"/>
  <c r="N10" i="21"/>
  <c r="M196" i="3" s="1"/>
  <c r="M10" i="21"/>
  <c r="L196" i="3" s="1"/>
  <c r="L10" i="21"/>
  <c r="K10" i="21"/>
  <c r="J196" i="3" s="1"/>
  <c r="J10" i="21"/>
  <c r="I196" i="3" s="1"/>
  <c r="I10" i="21"/>
  <c r="H196" i="3" s="1"/>
  <c r="H10" i="21"/>
  <c r="G196" i="3" s="1"/>
  <c r="G10" i="21"/>
  <c r="F196" i="3" s="1"/>
  <c r="F10" i="21"/>
  <c r="E196" i="3" s="1"/>
  <c r="E10" i="21"/>
  <c r="D196" i="3" s="1"/>
  <c r="D10" i="21"/>
  <c r="C196" i="3" s="1"/>
  <c r="C10" i="21"/>
  <c r="B196" i="3" s="1"/>
  <c r="BC9" i="21"/>
  <c r="BB9" i="21"/>
  <c r="BA9" i="21"/>
  <c r="AZ9" i="21"/>
  <c r="AY9" i="21"/>
  <c r="AX9" i="21"/>
  <c r="AW9" i="21"/>
  <c r="AV9" i="21"/>
  <c r="AS9" i="21"/>
  <c r="AR9" i="21"/>
  <c r="AQ9" i="21"/>
  <c r="AP9" i="21"/>
  <c r="AO9" i="21"/>
  <c r="AN9" i="21"/>
  <c r="AM9" i="21"/>
  <c r="AL9" i="21"/>
  <c r="AK9" i="21"/>
  <c r="AJ9" i="21"/>
  <c r="AI9" i="21"/>
  <c r="AH9" i="21"/>
  <c r="AG9" i="21"/>
  <c r="AF9" i="21"/>
  <c r="AE9" i="21"/>
  <c r="AD9" i="21"/>
  <c r="AB9" i="21"/>
  <c r="AA9" i="21"/>
  <c r="Z9" i="21"/>
  <c r="Y9" i="21"/>
  <c r="X9" i="21"/>
  <c r="W9" i="21"/>
  <c r="R9" i="21"/>
  <c r="Q9" i="21"/>
  <c r="P9" i="21"/>
  <c r="O9" i="21"/>
  <c r="N9" i="21"/>
  <c r="M9" i="21"/>
  <c r="L9" i="21"/>
  <c r="K9" i="21"/>
  <c r="J9" i="21"/>
  <c r="I9" i="21"/>
  <c r="H9" i="21"/>
  <c r="G9" i="21"/>
  <c r="F9" i="21"/>
  <c r="E9" i="21"/>
  <c r="D9" i="21"/>
  <c r="C9" i="21"/>
  <c r="BC8" i="21"/>
  <c r="BB8" i="21"/>
  <c r="BA8" i="21"/>
  <c r="AZ8" i="21"/>
  <c r="AY8" i="21"/>
  <c r="AX8" i="21"/>
  <c r="AW8" i="21"/>
  <c r="AV8" i="21"/>
  <c r="AS8" i="21"/>
  <c r="AR8" i="21"/>
  <c r="AQ8" i="21"/>
  <c r="AP8" i="21"/>
  <c r="AO8" i="21"/>
  <c r="AN8" i="21"/>
  <c r="AM8" i="21"/>
  <c r="AL8" i="21"/>
  <c r="AK8" i="21"/>
  <c r="AJ8" i="21"/>
  <c r="AI8" i="21"/>
  <c r="AH8" i="21"/>
  <c r="AG8" i="21"/>
  <c r="AF8" i="21"/>
  <c r="AE8" i="21"/>
  <c r="AD8" i="21"/>
  <c r="AB8" i="21"/>
  <c r="AA8" i="21"/>
  <c r="Z8" i="21"/>
  <c r="Y8" i="21"/>
  <c r="X8" i="21"/>
  <c r="W8" i="21"/>
  <c r="R8" i="21"/>
  <c r="Q8" i="21"/>
  <c r="P8" i="21"/>
  <c r="O8" i="21"/>
  <c r="N8" i="21"/>
  <c r="M8" i="21"/>
  <c r="L8" i="21"/>
  <c r="K8" i="21"/>
  <c r="J8" i="21"/>
  <c r="I8" i="21"/>
  <c r="H8" i="21"/>
  <c r="G8" i="21"/>
  <c r="F8" i="21"/>
  <c r="E8" i="21"/>
  <c r="D8" i="21"/>
  <c r="C8" i="21"/>
  <c r="BC7" i="21"/>
  <c r="BB7" i="21"/>
  <c r="BA7" i="21"/>
  <c r="AZ7" i="21"/>
  <c r="AY7" i="21"/>
  <c r="AX7" i="21"/>
  <c r="AW7" i="21"/>
  <c r="AV7" i="21"/>
  <c r="AS7" i="21"/>
  <c r="AR7" i="21"/>
  <c r="AQ7" i="21"/>
  <c r="AP7" i="21"/>
  <c r="AO7" i="21"/>
  <c r="AN7" i="21"/>
  <c r="AM7" i="21"/>
  <c r="AL7" i="21"/>
  <c r="AK7" i="21"/>
  <c r="AJ7" i="21"/>
  <c r="AI7" i="21"/>
  <c r="AH7" i="21"/>
  <c r="AG7" i="21"/>
  <c r="AF7" i="21"/>
  <c r="AE7" i="21"/>
  <c r="AD7" i="21"/>
  <c r="AB7" i="21"/>
  <c r="AA7" i="21"/>
  <c r="Z7" i="21"/>
  <c r="Y7" i="21"/>
  <c r="X7" i="21"/>
  <c r="W7" i="21"/>
  <c r="R7" i="21"/>
  <c r="Q7" i="21"/>
  <c r="P7" i="21"/>
  <c r="O7" i="21"/>
  <c r="N7" i="21"/>
  <c r="M7" i="21"/>
  <c r="L7" i="21"/>
  <c r="K7" i="21"/>
  <c r="J7" i="21"/>
  <c r="I7" i="21"/>
  <c r="H7" i="21"/>
  <c r="G7" i="21"/>
  <c r="F7" i="21"/>
  <c r="E7" i="21"/>
  <c r="D7" i="21"/>
  <c r="C7" i="21"/>
  <c r="BC6" i="21"/>
  <c r="BB6" i="21"/>
  <c r="BA6" i="21"/>
  <c r="AZ6" i="21"/>
  <c r="AY6" i="21"/>
  <c r="AX6" i="21"/>
  <c r="AW6" i="21"/>
  <c r="AV6" i="21"/>
  <c r="AS6" i="21"/>
  <c r="AR6" i="21"/>
  <c r="AQ6" i="21"/>
  <c r="AP6" i="21"/>
  <c r="AO6" i="21"/>
  <c r="AN6" i="21"/>
  <c r="AM6" i="21"/>
  <c r="AL6" i="21"/>
  <c r="AK6" i="21"/>
  <c r="AJ6" i="21"/>
  <c r="AI6" i="21"/>
  <c r="AH6" i="21"/>
  <c r="AG6" i="21"/>
  <c r="AF6" i="21"/>
  <c r="AE6" i="21"/>
  <c r="AD6" i="21"/>
  <c r="AB6" i="21"/>
  <c r="AA6" i="21"/>
  <c r="Z6" i="21"/>
  <c r="Y6" i="21"/>
  <c r="X6" i="21"/>
  <c r="W6" i="21"/>
  <c r="R6" i="21"/>
  <c r="Q6" i="21"/>
  <c r="P6" i="21"/>
  <c r="O6" i="21"/>
  <c r="N6" i="21"/>
  <c r="M6" i="21"/>
  <c r="L6" i="21"/>
  <c r="K6" i="21"/>
  <c r="J6" i="21"/>
  <c r="I6" i="21"/>
  <c r="H6" i="21"/>
  <c r="G6" i="21"/>
  <c r="F6" i="21"/>
  <c r="E6" i="21"/>
  <c r="D6" i="21"/>
  <c r="C6" i="21"/>
  <c r="BC5" i="21"/>
  <c r="BB5" i="21"/>
  <c r="BA5" i="21"/>
  <c r="AZ5" i="21"/>
  <c r="AY5" i="21"/>
  <c r="AX5" i="21"/>
  <c r="AW5" i="21"/>
  <c r="AV5" i="21"/>
  <c r="AS5" i="21"/>
  <c r="AR5" i="21"/>
  <c r="AQ5" i="21"/>
  <c r="AP5" i="21"/>
  <c r="AO5" i="21"/>
  <c r="AN5" i="21"/>
  <c r="AM5" i="21"/>
  <c r="AL5" i="21"/>
  <c r="AK5" i="21"/>
  <c r="AJ5" i="21"/>
  <c r="AI5" i="21"/>
  <c r="AH5" i="21"/>
  <c r="AG5" i="21"/>
  <c r="AF5" i="21"/>
  <c r="AE5" i="21"/>
  <c r="AD5" i="21"/>
  <c r="AB5" i="21"/>
  <c r="AA5" i="21"/>
  <c r="Z5" i="21"/>
  <c r="Y5" i="21"/>
  <c r="X5" i="21"/>
  <c r="W5" i="21"/>
  <c r="R5" i="21"/>
  <c r="Q5" i="21"/>
  <c r="P5" i="21"/>
  <c r="O5" i="21"/>
  <c r="N5" i="21"/>
  <c r="M5" i="21"/>
  <c r="L5" i="21"/>
  <c r="K5" i="21"/>
  <c r="J5" i="21"/>
  <c r="I5" i="21"/>
  <c r="H5" i="21"/>
  <c r="G5" i="21"/>
  <c r="F5" i="21"/>
  <c r="E5" i="21"/>
  <c r="D5" i="21"/>
  <c r="C5" i="21"/>
  <c r="BC17" i="50"/>
  <c r="BB17" i="50"/>
  <c r="BA17" i="50"/>
  <c r="AZ17" i="50"/>
  <c r="AY17" i="50"/>
  <c r="AX17" i="50"/>
  <c r="AW17" i="50"/>
  <c r="AV17" i="50"/>
  <c r="AT17" i="50"/>
  <c r="AS17" i="50"/>
  <c r="AR17" i="50"/>
  <c r="AQ17" i="50"/>
  <c r="AP17" i="50"/>
  <c r="AO17" i="50"/>
  <c r="AN17" i="50"/>
  <c r="AM17" i="50"/>
  <c r="AL17" i="50"/>
  <c r="AK17" i="50"/>
  <c r="AJ17" i="50"/>
  <c r="AI17" i="50"/>
  <c r="AH17" i="50"/>
  <c r="AG17" i="50"/>
  <c r="AF17" i="50"/>
  <c r="AE17" i="50"/>
  <c r="AD17" i="50"/>
  <c r="AB17" i="50"/>
  <c r="AA17" i="50"/>
  <c r="Z17" i="50"/>
  <c r="Y17" i="50"/>
  <c r="X17" i="50"/>
  <c r="W17" i="50"/>
  <c r="V17" i="50"/>
  <c r="U17" i="50"/>
  <c r="S17" i="50"/>
  <c r="R17" i="50"/>
  <c r="Q17" i="50"/>
  <c r="P17" i="50"/>
  <c r="O17" i="50"/>
  <c r="N17" i="50"/>
  <c r="M17" i="50"/>
  <c r="L17" i="50"/>
  <c r="K17" i="50"/>
  <c r="J17" i="50"/>
  <c r="I17" i="50"/>
  <c r="H17" i="50"/>
  <c r="G17" i="50"/>
  <c r="F17" i="50"/>
  <c r="E17" i="50"/>
  <c r="D17" i="50"/>
  <c r="C17" i="50"/>
  <c r="FD40" i="52"/>
  <c r="FC40" i="52"/>
  <c r="FB40" i="52"/>
  <c r="FA40" i="52"/>
  <c r="EZ40" i="52"/>
  <c r="EY40" i="52"/>
  <c r="EX40" i="52"/>
  <c r="EW40" i="52"/>
  <c r="ET40" i="52"/>
  <c r="ES40" i="52"/>
  <c r="ER40" i="52"/>
  <c r="EQ40" i="52"/>
  <c r="EP40" i="52"/>
  <c r="EO40" i="52"/>
  <c r="EN40" i="52"/>
  <c r="EM40" i="52"/>
  <c r="EL40" i="52"/>
  <c r="EK40" i="52"/>
  <c r="EJ40" i="52"/>
  <c r="EI40" i="52"/>
  <c r="EH40" i="52"/>
  <c r="EG40" i="52"/>
  <c r="EF40" i="52"/>
  <c r="EE40" i="52"/>
  <c r="FD33" i="52"/>
  <c r="FC33" i="52"/>
  <c r="FB33" i="52"/>
  <c r="FA33" i="52"/>
  <c r="EZ33" i="52"/>
  <c r="EY33" i="52"/>
  <c r="EX33" i="52"/>
  <c r="EW33" i="52"/>
  <c r="ET33" i="52"/>
  <c r="ES33" i="52"/>
  <c r="ER33" i="52"/>
  <c r="EQ33" i="52"/>
  <c r="EP33" i="52"/>
  <c r="EO33" i="52"/>
  <c r="EN33" i="52"/>
  <c r="EM33" i="52"/>
  <c r="EL33" i="52"/>
  <c r="EK33" i="52"/>
  <c r="EJ33" i="52"/>
  <c r="EI33" i="52"/>
  <c r="EH33" i="52"/>
  <c r="EG33" i="52"/>
  <c r="EF33" i="52"/>
  <c r="EE33" i="52"/>
  <c r="FD32" i="52"/>
  <c r="FC32" i="52"/>
  <c r="FC39" i="52" s="1"/>
  <c r="FB32" i="52"/>
  <c r="FB39" i="52" s="1"/>
  <c r="FA32" i="52"/>
  <c r="EZ32" i="52"/>
  <c r="EZ39" i="52" s="1"/>
  <c r="EY32" i="52"/>
  <c r="EX32" i="52"/>
  <c r="EW32" i="52"/>
  <c r="EW39" i="52" s="1"/>
  <c r="ET32" i="52"/>
  <c r="ES32" i="52"/>
  <c r="ER32" i="52"/>
  <c r="EQ32" i="52"/>
  <c r="EP32" i="52"/>
  <c r="EO32" i="52"/>
  <c r="EN32" i="52"/>
  <c r="EN39" i="52" s="1"/>
  <c r="EM32" i="52"/>
  <c r="EL32" i="52"/>
  <c r="EK32" i="52"/>
  <c r="EJ32" i="52"/>
  <c r="EI32" i="52"/>
  <c r="EH32" i="52"/>
  <c r="EG32" i="52"/>
  <c r="EF32" i="52"/>
  <c r="EF39" i="52" s="1"/>
  <c r="EE32" i="52"/>
  <c r="AA36" i="52"/>
  <c r="Z36" i="52"/>
  <c r="Y36" i="52"/>
  <c r="X36" i="52"/>
  <c r="W36" i="52"/>
  <c r="V36" i="52"/>
  <c r="Q36" i="52"/>
  <c r="P36" i="52"/>
  <c r="O36" i="52"/>
  <c r="N36" i="52"/>
  <c r="M36" i="52"/>
  <c r="L36" i="52"/>
  <c r="K36" i="52"/>
  <c r="J36" i="52"/>
  <c r="I36" i="52"/>
  <c r="H36" i="52"/>
  <c r="G36" i="52"/>
  <c r="F36" i="52"/>
  <c r="E36" i="52"/>
  <c r="D36" i="52"/>
  <c r="C36" i="52"/>
  <c r="B36" i="52"/>
  <c r="AA33" i="52"/>
  <c r="Z33" i="52"/>
  <c r="Y33" i="52"/>
  <c r="X33" i="52"/>
  <c r="W33" i="52"/>
  <c r="V33" i="52"/>
  <c r="Q33" i="52"/>
  <c r="P33" i="52"/>
  <c r="O33" i="52"/>
  <c r="N33" i="52"/>
  <c r="M33" i="52"/>
  <c r="L33" i="52"/>
  <c r="K33" i="52"/>
  <c r="J33" i="52"/>
  <c r="I33" i="52"/>
  <c r="H33" i="52"/>
  <c r="G33" i="52"/>
  <c r="F33" i="52"/>
  <c r="E33" i="52"/>
  <c r="D33" i="52"/>
  <c r="C33" i="52"/>
  <c r="B33" i="52"/>
  <c r="AA32" i="52"/>
  <c r="Z32" i="52"/>
  <c r="Y32" i="52"/>
  <c r="X32" i="52"/>
  <c r="X35" i="52" s="1"/>
  <c r="W32" i="52"/>
  <c r="V32" i="52"/>
  <c r="Q32" i="52"/>
  <c r="P32" i="52"/>
  <c r="P35" i="52" s="1"/>
  <c r="O32" i="52"/>
  <c r="N32" i="52"/>
  <c r="M32" i="52"/>
  <c r="M35" i="52" s="1"/>
  <c r="L32" i="52"/>
  <c r="K32" i="52"/>
  <c r="J32" i="52"/>
  <c r="I32" i="52"/>
  <c r="H32" i="52"/>
  <c r="H35" i="52" s="1"/>
  <c r="G32" i="52"/>
  <c r="F32" i="52"/>
  <c r="E32" i="52"/>
  <c r="E35" i="52" s="1"/>
  <c r="D32" i="52"/>
  <c r="C32" i="52"/>
  <c r="B32" i="52"/>
  <c r="BC15" i="38"/>
  <c r="BB109" i="3" s="1"/>
  <c r="BB15" i="38"/>
  <c r="BA109" i="3" s="1"/>
  <c r="BA15" i="38"/>
  <c r="AZ109" i="3" s="1"/>
  <c r="AZ15" i="38"/>
  <c r="AY109" i="3" s="1"/>
  <c r="AY15" i="38"/>
  <c r="AX109" i="3" s="1"/>
  <c r="AX15" i="38"/>
  <c r="AW109" i="3" s="1"/>
  <c r="AW15" i="38"/>
  <c r="AV109" i="3" s="1"/>
  <c r="AV15" i="38"/>
  <c r="AU109" i="3" s="1"/>
  <c r="AS15" i="38"/>
  <c r="AR109" i="3" s="1"/>
  <c r="AR15" i="38"/>
  <c r="AQ109" i="3" s="1"/>
  <c r="AQ15" i="38"/>
  <c r="AP109" i="3" s="1"/>
  <c r="AP15" i="38"/>
  <c r="AO109" i="3" s="1"/>
  <c r="AO15" i="38"/>
  <c r="AN109" i="3" s="1"/>
  <c r="AN15" i="38"/>
  <c r="AM109" i="3" s="1"/>
  <c r="AM15" i="38"/>
  <c r="AL109" i="3" s="1"/>
  <c r="AL15" i="38"/>
  <c r="AK109" i="3" s="1"/>
  <c r="AK15" i="38"/>
  <c r="AJ109" i="3" s="1"/>
  <c r="AJ15" i="38"/>
  <c r="AI109" i="3" s="1"/>
  <c r="AI15" i="38"/>
  <c r="AH109" i="3" s="1"/>
  <c r="AH15" i="38"/>
  <c r="AG109" i="3" s="1"/>
  <c r="AG15" i="38"/>
  <c r="AF109" i="3" s="1"/>
  <c r="AF15" i="38"/>
  <c r="AE109" i="3" s="1"/>
  <c r="AE15" i="38"/>
  <c r="AD109" i="3" s="1"/>
  <c r="AD15" i="38"/>
  <c r="AC109" i="3" s="1"/>
  <c r="BC12" i="38"/>
  <c r="BB12" i="38"/>
  <c r="BA12" i="38"/>
  <c r="AZ12" i="38"/>
  <c r="AY12" i="38"/>
  <c r="AX12" i="38"/>
  <c r="AW12" i="38"/>
  <c r="AV12" i="38"/>
  <c r="AS12" i="38"/>
  <c r="AR12" i="38"/>
  <c r="AQ12" i="38"/>
  <c r="AP12" i="38"/>
  <c r="AO12" i="38"/>
  <c r="AN12" i="38"/>
  <c r="AM12" i="38"/>
  <c r="AL12" i="38"/>
  <c r="AK12" i="38"/>
  <c r="AJ12" i="38"/>
  <c r="AI12" i="38"/>
  <c r="AH12" i="38"/>
  <c r="AG12" i="38"/>
  <c r="AF12" i="38"/>
  <c r="AE12" i="38"/>
  <c r="AD12" i="38"/>
  <c r="BC11" i="38"/>
  <c r="BB11" i="38"/>
  <c r="BA11" i="38"/>
  <c r="AZ11" i="38"/>
  <c r="AY11" i="38"/>
  <c r="AX11" i="38"/>
  <c r="AW11" i="38"/>
  <c r="AV11" i="38"/>
  <c r="AS11" i="38"/>
  <c r="AR11" i="38"/>
  <c r="AQ11" i="38"/>
  <c r="AP11" i="38"/>
  <c r="AO11" i="38"/>
  <c r="AN11" i="38"/>
  <c r="AM11" i="38"/>
  <c r="AL11" i="38"/>
  <c r="AK11" i="38"/>
  <c r="AJ11" i="38"/>
  <c r="AI11" i="38"/>
  <c r="AH11" i="38"/>
  <c r="AG11" i="38"/>
  <c r="AF11" i="38"/>
  <c r="AE11" i="38"/>
  <c r="AD11" i="38"/>
  <c r="BC10" i="38"/>
  <c r="BB108" i="3" s="1"/>
  <c r="BB10" i="38"/>
  <c r="BA108" i="3" s="1"/>
  <c r="BA10" i="38"/>
  <c r="AZ108" i="3" s="1"/>
  <c r="AZ10" i="38"/>
  <c r="AY108" i="3" s="1"/>
  <c r="AY10" i="38"/>
  <c r="AX108" i="3" s="1"/>
  <c r="AX10" i="38"/>
  <c r="AW108" i="3" s="1"/>
  <c r="AW10" i="38"/>
  <c r="AV10" i="38"/>
  <c r="AU108" i="3" s="1"/>
  <c r="AS10" i="38"/>
  <c r="AR108" i="3" s="1"/>
  <c r="AR10" i="38"/>
  <c r="AQ108" i="3" s="1"/>
  <c r="AQ10" i="38"/>
  <c r="AP108" i="3" s="1"/>
  <c r="AP10" i="38"/>
  <c r="AO108" i="3" s="1"/>
  <c r="AO10" i="38"/>
  <c r="AN108" i="3" s="1"/>
  <c r="AN10" i="38"/>
  <c r="AM108" i="3" s="1"/>
  <c r="AM10" i="38"/>
  <c r="AL108" i="3" s="1"/>
  <c r="AL10" i="38"/>
  <c r="AK108" i="3" s="1"/>
  <c r="AK10" i="38"/>
  <c r="AJ108" i="3" s="1"/>
  <c r="AJ10" i="38"/>
  <c r="AI108" i="3" s="1"/>
  <c r="AI10" i="38"/>
  <c r="AH108" i="3" s="1"/>
  <c r="AH10" i="38"/>
  <c r="AG108" i="3" s="1"/>
  <c r="AG10" i="38"/>
  <c r="AF108" i="3" s="1"/>
  <c r="AF10" i="38"/>
  <c r="AE108" i="3" s="1"/>
  <c r="AE10" i="38"/>
  <c r="AD108" i="3" s="1"/>
  <c r="AD10" i="38"/>
  <c r="AC108" i="3" s="1"/>
  <c r="BC9" i="38"/>
  <c r="BB9" i="38"/>
  <c r="BA9" i="38"/>
  <c r="AZ9" i="38"/>
  <c r="AY9" i="38"/>
  <c r="AX9" i="38"/>
  <c r="AW9" i="38"/>
  <c r="AV9" i="38"/>
  <c r="AS9" i="38"/>
  <c r="AR9" i="38"/>
  <c r="AQ9" i="38"/>
  <c r="AP9" i="38"/>
  <c r="AO9" i="38"/>
  <c r="AN9" i="38"/>
  <c r="AM9" i="38"/>
  <c r="AL9" i="38"/>
  <c r="AK9" i="38"/>
  <c r="AJ9" i="38"/>
  <c r="AI9" i="38"/>
  <c r="AH9" i="38"/>
  <c r="AG9" i="38"/>
  <c r="AF9" i="38"/>
  <c r="AE9" i="38"/>
  <c r="AD9" i="38"/>
  <c r="BC8" i="38"/>
  <c r="BB8" i="38"/>
  <c r="BA8" i="38"/>
  <c r="AZ8" i="38"/>
  <c r="AY8" i="38"/>
  <c r="AX8" i="38"/>
  <c r="AW8" i="38"/>
  <c r="AV8" i="38"/>
  <c r="AS8" i="38"/>
  <c r="AR8" i="38"/>
  <c r="AQ8" i="38"/>
  <c r="AP8" i="38"/>
  <c r="AO8" i="38"/>
  <c r="AN8" i="38"/>
  <c r="AM8" i="38"/>
  <c r="AL8" i="38"/>
  <c r="AK8" i="38"/>
  <c r="AJ8" i="38"/>
  <c r="AI8" i="38"/>
  <c r="AH8" i="38"/>
  <c r="AG8" i="38"/>
  <c r="AF8" i="38"/>
  <c r="AE8" i="38"/>
  <c r="AD8" i="38"/>
  <c r="BC7" i="38"/>
  <c r="BB7" i="38"/>
  <c r="BA7" i="38"/>
  <c r="AZ7" i="38"/>
  <c r="AY7" i="38"/>
  <c r="AX7" i="38"/>
  <c r="AW7" i="38"/>
  <c r="AV7" i="38"/>
  <c r="AS7" i="38"/>
  <c r="AR7" i="38"/>
  <c r="AQ7" i="38"/>
  <c r="AP7" i="38"/>
  <c r="AO7" i="38"/>
  <c r="AN7" i="38"/>
  <c r="AM7" i="38"/>
  <c r="AL7" i="38"/>
  <c r="AK7" i="38"/>
  <c r="AJ7" i="38"/>
  <c r="AI7" i="38"/>
  <c r="AH7" i="38"/>
  <c r="AG7" i="38"/>
  <c r="AF7" i="38"/>
  <c r="AE7" i="38"/>
  <c r="AD7" i="38"/>
  <c r="BC6" i="38"/>
  <c r="BB6" i="38"/>
  <c r="BA6" i="38"/>
  <c r="AZ6" i="38"/>
  <c r="AY6" i="38"/>
  <c r="AX6" i="38"/>
  <c r="AW6" i="38"/>
  <c r="AV6" i="38"/>
  <c r="AS6" i="38"/>
  <c r="AR6" i="38"/>
  <c r="AQ6" i="38"/>
  <c r="AP6" i="38"/>
  <c r="AO6" i="38"/>
  <c r="AN6" i="38"/>
  <c r="AM6" i="38"/>
  <c r="AL6" i="38"/>
  <c r="AK6" i="38"/>
  <c r="AJ6" i="38"/>
  <c r="AI6" i="38"/>
  <c r="AH6" i="38"/>
  <c r="AG6" i="38"/>
  <c r="AF6" i="38"/>
  <c r="AE6" i="38"/>
  <c r="AD6" i="38"/>
  <c r="BC5" i="38"/>
  <c r="BB99" i="3" s="1"/>
  <c r="BB110" i="3" s="1"/>
  <c r="BB5" i="38"/>
  <c r="BA99" i="3" s="1"/>
  <c r="BA110" i="3" s="1"/>
  <c r="BA5" i="38"/>
  <c r="AZ99" i="3" s="1"/>
  <c r="AZ110" i="3" s="1"/>
  <c r="AZ5" i="38"/>
  <c r="AY99" i="3" s="1"/>
  <c r="AY110" i="3" s="1"/>
  <c r="AY5" i="38"/>
  <c r="AX99" i="3" s="1"/>
  <c r="AX110" i="3" s="1"/>
  <c r="AX5" i="38"/>
  <c r="AW99" i="3" s="1"/>
  <c r="AW5" i="38"/>
  <c r="AV99" i="3" s="1"/>
  <c r="AV5" i="38"/>
  <c r="AU99" i="3" s="1"/>
  <c r="AU110" i="3" s="1"/>
  <c r="BN110" i="3" s="1"/>
  <c r="AS5" i="38"/>
  <c r="AR99" i="3" s="1"/>
  <c r="BK108" i="3" s="1"/>
  <c r="AR5" i="38"/>
  <c r="AQ99" i="3" s="1"/>
  <c r="AQ5" i="38"/>
  <c r="AP99" i="3" s="1"/>
  <c r="AP5" i="38"/>
  <c r="AO99" i="3" s="1"/>
  <c r="BH108" i="3" s="1"/>
  <c r="AO5" i="38"/>
  <c r="AN99" i="3" s="1"/>
  <c r="AN110" i="3" s="1"/>
  <c r="BG110" i="3" s="1"/>
  <c r="AN5" i="38"/>
  <c r="AM99" i="3" s="1"/>
  <c r="AM110" i="3" s="1"/>
  <c r="BF110" i="3" s="1"/>
  <c r="AM5" i="38"/>
  <c r="AL99" i="3" s="1"/>
  <c r="AL110" i="3" s="1"/>
  <c r="BE110" i="3" s="1"/>
  <c r="AL5" i="38"/>
  <c r="AK99" i="3" s="1"/>
  <c r="BD109" i="3" s="1"/>
  <c r="AK5" i="38"/>
  <c r="AJ99" i="3" s="1"/>
  <c r="AJ110" i="3" s="1"/>
  <c r="AJ5" i="38"/>
  <c r="AI99" i="3" s="1"/>
  <c r="AI110" i="3" s="1"/>
  <c r="AI5" i="38"/>
  <c r="AH99" i="3" s="1"/>
  <c r="AH110" i="3" s="1"/>
  <c r="AH5" i="38"/>
  <c r="AG99" i="3" s="1"/>
  <c r="AG5" i="38"/>
  <c r="AF99" i="3" s="1"/>
  <c r="AF5" i="38"/>
  <c r="AE99" i="3" s="1"/>
  <c r="AE110" i="3" s="1"/>
  <c r="AE5" i="38"/>
  <c r="AD99" i="3" s="1"/>
  <c r="AD110" i="3" s="1"/>
  <c r="AD5" i="38"/>
  <c r="AC99" i="3" s="1"/>
  <c r="AC110" i="3" s="1"/>
  <c r="BC25" i="50"/>
  <c r="BB25" i="50"/>
  <c r="BA25" i="50"/>
  <c r="AZ25" i="50"/>
  <c r="AY25" i="50"/>
  <c r="AX25" i="50"/>
  <c r="AW25" i="50"/>
  <c r="AV25" i="50"/>
  <c r="AS25" i="50"/>
  <c r="AR25" i="50"/>
  <c r="AQ25" i="50"/>
  <c r="AP25" i="50"/>
  <c r="AO25" i="50"/>
  <c r="AN25" i="50"/>
  <c r="AM25" i="50"/>
  <c r="AL25" i="50"/>
  <c r="AK25" i="50"/>
  <c r="AJ25" i="50"/>
  <c r="AI25" i="50"/>
  <c r="AH25" i="50"/>
  <c r="AG25" i="50"/>
  <c r="AF25" i="50"/>
  <c r="AE25" i="50"/>
  <c r="AD25" i="50"/>
  <c r="AB25" i="50"/>
  <c r="AA25" i="50"/>
  <c r="Z25" i="50"/>
  <c r="Y25" i="50"/>
  <c r="X25" i="50"/>
  <c r="W25" i="50"/>
  <c r="R25" i="50"/>
  <c r="Q25" i="50"/>
  <c r="P25" i="50"/>
  <c r="O25" i="50"/>
  <c r="N25" i="50"/>
  <c r="M25" i="50"/>
  <c r="L25" i="50"/>
  <c r="K25" i="50"/>
  <c r="J25" i="50"/>
  <c r="I25" i="50"/>
  <c r="H25" i="50"/>
  <c r="G25" i="50"/>
  <c r="F25" i="50"/>
  <c r="E25" i="50"/>
  <c r="D25" i="50"/>
  <c r="C25" i="50"/>
  <c r="BC9" i="50"/>
  <c r="BB65" i="3" s="1"/>
  <c r="BB9" i="50"/>
  <c r="BA65" i="3" s="1"/>
  <c r="BA9" i="50"/>
  <c r="AZ65" i="3" s="1"/>
  <c r="AZ9" i="50"/>
  <c r="AY65" i="3" s="1"/>
  <c r="AY9" i="50"/>
  <c r="AX65" i="3" s="1"/>
  <c r="AX9" i="50"/>
  <c r="AW65" i="3" s="1"/>
  <c r="AW9" i="50"/>
  <c r="AV65" i="3" s="1"/>
  <c r="AV9" i="50"/>
  <c r="AU65" i="3" s="1"/>
  <c r="AS9" i="50"/>
  <c r="AR65" i="3" s="1"/>
  <c r="AR9" i="50"/>
  <c r="AQ65" i="3" s="1"/>
  <c r="AQ9" i="50"/>
  <c r="AP65" i="3" s="1"/>
  <c r="AP9" i="50"/>
  <c r="AO65" i="3" s="1"/>
  <c r="AO9" i="50"/>
  <c r="AN65" i="3" s="1"/>
  <c r="AN9" i="50"/>
  <c r="AM65" i="3" s="1"/>
  <c r="AM9" i="50"/>
  <c r="AL65" i="3" s="1"/>
  <c r="AL9" i="50"/>
  <c r="AK65" i="3" s="1"/>
  <c r="AK9" i="50"/>
  <c r="AJ65" i="3" s="1"/>
  <c r="AJ9" i="50"/>
  <c r="AI65" i="3" s="1"/>
  <c r="AI9" i="50"/>
  <c r="AH65" i="3" s="1"/>
  <c r="AH9" i="50"/>
  <c r="AG65" i="3" s="1"/>
  <c r="AG9" i="50"/>
  <c r="AF65" i="3" s="1"/>
  <c r="AF9" i="50"/>
  <c r="AE65" i="3" s="1"/>
  <c r="AE9" i="50"/>
  <c r="AD65" i="3" s="1"/>
  <c r="AD9" i="50"/>
  <c r="AC65" i="3" s="1"/>
  <c r="AB9" i="50"/>
  <c r="AA56" i="3" s="1"/>
  <c r="AA9" i="50"/>
  <c r="Z56" i="3" s="1"/>
  <c r="Z9" i="50"/>
  <c r="Y56" i="3" s="1"/>
  <c r="Y9" i="50"/>
  <c r="X56" i="3" s="1"/>
  <c r="X9" i="50"/>
  <c r="W56" i="3" s="1"/>
  <c r="W9" i="50"/>
  <c r="V56" i="3" s="1"/>
  <c r="R9" i="50"/>
  <c r="Q56" i="3" s="1"/>
  <c r="Q9" i="50"/>
  <c r="P56" i="3" s="1"/>
  <c r="P9" i="50"/>
  <c r="O56" i="3" s="1"/>
  <c r="O9" i="50"/>
  <c r="N56" i="3" s="1"/>
  <c r="N9" i="50"/>
  <c r="M56" i="3" s="1"/>
  <c r="M9" i="50"/>
  <c r="L56" i="3" s="1"/>
  <c r="L9" i="50"/>
  <c r="K56" i="3" s="1"/>
  <c r="K9" i="50"/>
  <c r="J56" i="3" s="1"/>
  <c r="J9" i="50"/>
  <c r="I56" i="3" s="1"/>
  <c r="I9" i="50"/>
  <c r="H56" i="3" s="1"/>
  <c r="H9" i="50"/>
  <c r="G56" i="3" s="1"/>
  <c r="G9" i="50"/>
  <c r="F56" i="3" s="1"/>
  <c r="F9" i="50"/>
  <c r="E56" i="3" s="1"/>
  <c r="E9" i="50"/>
  <c r="D56" i="3" s="1"/>
  <c r="D9" i="50"/>
  <c r="C56" i="3" s="1"/>
  <c r="C9" i="50"/>
  <c r="B56" i="3" s="1"/>
  <c r="HQ40" i="52"/>
  <c r="HP40" i="52"/>
  <c r="HO40" i="52"/>
  <c r="HN40" i="52"/>
  <c r="HM40" i="52"/>
  <c r="HL40" i="52"/>
  <c r="HK40" i="52"/>
  <c r="HJ40" i="52"/>
  <c r="HG40" i="52"/>
  <c r="HF40" i="52"/>
  <c r="HE40" i="52"/>
  <c r="HD40" i="52"/>
  <c r="HC40" i="52"/>
  <c r="HB40" i="52"/>
  <c r="HA40" i="52"/>
  <c r="GZ40" i="52"/>
  <c r="GY40" i="52"/>
  <c r="GX40" i="52"/>
  <c r="GW40" i="52"/>
  <c r="GV40" i="52"/>
  <c r="GU40" i="52"/>
  <c r="GT40" i="52"/>
  <c r="GS40" i="52"/>
  <c r="GR40" i="52"/>
  <c r="FD34" i="52"/>
  <c r="FC34" i="52"/>
  <c r="FB34" i="52"/>
  <c r="FA34" i="52"/>
  <c r="EZ34" i="52"/>
  <c r="EY34" i="52"/>
  <c r="EX34" i="52"/>
  <c r="EW34" i="52"/>
  <c r="EV34" i="52"/>
  <c r="EU34" i="52"/>
  <c r="ET34" i="52"/>
  <c r="ES34" i="52"/>
  <c r="ER34" i="52"/>
  <c r="EQ34" i="52"/>
  <c r="EP34" i="52"/>
  <c r="EO34" i="52"/>
  <c r="EN34" i="52"/>
  <c r="EM34" i="52"/>
  <c r="EL34" i="52"/>
  <c r="EK34" i="52"/>
  <c r="EJ34" i="52"/>
  <c r="EI34" i="52"/>
  <c r="EH34" i="52"/>
  <c r="EG34" i="52"/>
  <c r="EF34" i="52"/>
  <c r="EE34" i="52"/>
  <c r="AA34" i="52"/>
  <c r="Z34" i="52"/>
  <c r="Y34" i="52"/>
  <c r="X34" i="52"/>
  <c r="W34" i="52"/>
  <c r="V34" i="52"/>
  <c r="U34" i="52"/>
  <c r="T34" i="52"/>
  <c r="S34" i="52"/>
  <c r="R34" i="52"/>
  <c r="Q34" i="52"/>
  <c r="P34" i="52"/>
  <c r="O34" i="52"/>
  <c r="N34" i="52"/>
  <c r="M34" i="52"/>
  <c r="L34" i="52"/>
  <c r="K34" i="52"/>
  <c r="J34" i="52"/>
  <c r="I34" i="52"/>
  <c r="H34" i="52"/>
  <c r="G34" i="52"/>
  <c r="F34" i="52"/>
  <c r="E34" i="52"/>
  <c r="D34" i="52"/>
  <c r="C34" i="52"/>
  <c r="B34" i="52"/>
  <c r="HQ34" i="52"/>
  <c r="HP34" i="52"/>
  <c r="HO34" i="52"/>
  <c r="HN34" i="52"/>
  <c r="HM34" i="52"/>
  <c r="HL34" i="52"/>
  <c r="HK34" i="52"/>
  <c r="HJ34" i="52"/>
  <c r="HI34" i="52"/>
  <c r="HH34" i="52"/>
  <c r="HG34" i="52"/>
  <c r="HF34" i="52"/>
  <c r="HE34" i="52"/>
  <c r="HD34" i="52"/>
  <c r="HC34" i="52"/>
  <c r="HB34" i="52"/>
  <c r="HA34" i="52"/>
  <c r="GZ34" i="52"/>
  <c r="GY34" i="52"/>
  <c r="GX34" i="52"/>
  <c r="GW34" i="52"/>
  <c r="GV34" i="52"/>
  <c r="GU34" i="52"/>
  <c r="GT34" i="52"/>
  <c r="GS34" i="52"/>
  <c r="GR34" i="52"/>
  <c r="HQ33" i="52"/>
  <c r="HP33" i="52"/>
  <c r="HO33" i="52"/>
  <c r="HN33" i="52"/>
  <c r="HM33" i="52"/>
  <c r="HL33" i="52"/>
  <c r="HK33" i="52"/>
  <c r="HJ33" i="52"/>
  <c r="HG33" i="52"/>
  <c r="HF33" i="52"/>
  <c r="HE33" i="52"/>
  <c r="HD33" i="52"/>
  <c r="HC33" i="52"/>
  <c r="HB33" i="52"/>
  <c r="HA33" i="52"/>
  <c r="GZ33" i="52"/>
  <c r="GY33" i="52"/>
  <c r="GX33" i="52"/>
  <c r="GW33" i="52"/>
  <c r="GV33" i="52"/>
  <c r="GU33" i="52"/>
  <c r="GT33" i="52"/>
  <c r="GS33" i="52"/>
  <c r="GR33" i="52"/>
  <c r="HQ32" i="52"/>
  <c r="HP32" i="52"/>
  <c r="HO32" i="52"/>
  <c r="HO39" i="52" s="1"/>
  <c r="HN32" i="52"/>
  <c r="HN39" i="52" s="1"/>
  <c r="HM32" i="52"/>
  <c r="HL32" i="52"/>
  <c r="HL39" i="52" s="1"/>
  <c r="HK32" i="52"/>
  <c r="HJ32" i="52"/>
  <c r="HG32" i="52"/>
  <c r="HF32" i="52"/>
  <c r="HE32" i="52"/>
  <c r="HD32" i="52"/>
  <c r="HC32" i="52"/>
  <c r="HC39" i="52" s="1"/>
  <c r="HB32" i="52"/>
  <c r="HA32" i="52"/>
  <c r="GZ32" i="52"/>
  <c r="GZ39" i="52" s="1"/>
  <c r="GY32" i="52"/>
  <c r="GX32" i="52"/>
  <c r="GW32" i="52"/>
  <c r="GV32" i="52"/>
  <c r="GU32" i="52"/>
  <c r="GU39" i="52" s="1"/>
  <c r="GT32" i="52"/>
  <c r="GS32" i="52"/>
  <c r="GR32" i="52"/>
  <c r="GR39" i="52" s="1"/>
  <c r="CN34" i="52"/>
  <c r="CM34" i="52"/>
  <c r="CL34" i="52"/>
  <c r="CK34" i="52"/>
  <c r="CJ34" i="52"/>
  <c r="CI34" i="52"/>
  <c r="CH34" i="52"/>
  <c r="CG34" i="52"/>
  <c r="CF34" i="52"/>
  <c r="CE34" i="52"/>
  <c r="CD34" i="52"/>
  <c r="CC34" i="52"/>
  <c r="CB34" i="52"/>
  <c r="CA34" i="52"/>
  <c r="BZ34" i="52"/>
  <c r="BY34" i="52"/>
  <c r="BX34" i="52"/>
  <c r="BW34" i="52"/>
  <c r="BV34" i="52"/>
  <c r="BU34" i="52"/>
  <c r="BT34" i="52"/>
  <c r="BS34" i="52"/>
  <c r="BR34" i="52"/>
  <c r="BQ34" i="52"/>
  <c r="BP34" i="52"/>
  <c r="BO34" i="52"/>
  <c r="BC38" i="39"/>
  <c r="BB133" i="3" s="1"/>
  <c r="BB38" i="39"/>
  <c r="BA133" i="3" s="1"/>
  <c r="BA38" i="39"/>
  <c r="AZ133" i="3" s="1"/>
  <c r="AZ38" i="39"/>
  <c r="AY133" i="3" s="1"/>
  <c r="AY38" i="39"/>
  <c r="AX133" i="3" s="1"/>
  <c r="AX38" i="39"/>
  <c r="AW133" i="3" s="1"/>
  <c r="AW38" i="39"/>
  <c r="AV133" i="3" s="1"/>
  <c r="AV38" i="39"/>
  <c r="AU133" i="3" s="1"/>
  <c r="AS38" i="39"/>
  <c r="AR133" i="3" s="1"/>
  <c r="AR38" i="39"/>
  <c r="AQ133" i="3" s="1"/>
  <c r="AQ38" i="39"/>
  <c r="AP133" i="3" s="1"/>
  <c r="AP38" i="39"/>
  <c r="AO133" i="3" s="1"/>
  <c r="AO38" i="39"/>
  <c r="AN133" i="3" s="1"/>
  <c r="AN38" i="39"/>
  <c r="AM133" i="3" s="1"/>
  <c r="AM38" i="39"/>
  <c r="AL133" i="3" s="1"/>
  <c r="AL38" i="39"/>
  <c r="AK133" i="3" s="1"/>
  <c r="AK38" i="39"/>
  <c r="AJ133" i="3" s="1"/>
  <c r="AJ38" i="39"/>
  <c r="AI133" i="3" s="1"/>
  <c r="AI38" i="39"/>
  <c r="AH133" i="3" s="1"/>
  <c r="AH38" i="39"/>
  <c r="AG133" i="3" s="1"/>
  <c r="AG38" i="39"/>
  <c r="AF133" i="3" s="1"/>
  <c r="AF38" i="39"/>
  <c r="AE133" i="3" s="1"/>
  <c r="AE38" i="39"/>
  <c r="AD133" i="3" s="1"/>
  <c r="AD38" i="39"/>
  <c r="AC133" i="3" s="1"/>
  <c r="BC37" i="39"/>
  <c r="BB37" i="39"/>
  <c r="BA37" i="39"/>
  <c r="AZ37" i="39"/>
  <c r="AY37" i="39"/>
  <c r="AX37" i="39"/>
  <c r="AW37" i="39"/>
  <c r="AV37" i="39"/>
  <c r="AT37" i="39"/>
  <c r="AS37" i="39"/>
  <c r="AR37" i="39"/>
  <c r="AQ37" i="39"/>
  <c r="AP37" i="39"/>
  <c r="AO37" i="39"/>
  <c r="AN37" i="39"/>
  <c r="AM37" i="39"/>
  <c r="AL37" i="39"/>
  <c r="AK37" i="39"/>
  <c r="AJ37" i="39"/>
  <c r="AI37" i="39"/>
  <c r="AH37" i="39"/>
  <c r="AG37" i="39"/>
  <c r="AF37" i="39"/>
  <c r="AE37" i="39"/>
  <c r="AD37" i="39"/>
  <c r="BC34" i="39"/>
  <c r="BB134" i="3" s="1"/>
  <c r="BB34" i="39"/>
  <c r="BA134" i="3" s="1"/>
  <c r="BA34" i="39"/>
  <c r="AZ134" i="3" s="1"/>
  <c r="AZ34" i="39"/>
  <c r="AY134" i="3" s="1"/>
  <c r="AY34" i="39"/>
  <c r="AX134" i="3" s="1"/>
  <c r="AX34" i="39"/>
  <c r="AW134" i="3" s="1"/>
  <c r="AW34" i="39"/>
  <c r="AV134" i="3" s="1"/>
  <c r="AV34" i="39"/>
  <c r="AU134" i="3" s="1"/>
  <c r="AS34" i="39"/>
  <c r="AR134" i="3" s="1"/>
  <c r="AR34" i="39"/>
  <c r="AQ134" i="3" s="1"/>
  <c r="AQ34" i="39"/>
  <c r="AP134" i="3" s="1"/>
  <c r="AP34" i="39"/>
  <c r="AO134" i="3" s="1"/>
  <c r="AO34" i="39"/>
  <c r="AN134" i="3" s="1"/>
  <c r="AN34" i="39"/>
  <c r="AM134" i="3" s="1"/>
  <c r="AM34" i="39"/>
  <c r="AL134" i="3" s="1"/>
  <c r="AL34" i="39"/>
  <c r="AK134" i="3" s="1"/>
  <c r="AK34" i="39"/>
  <c r="AJ134" i="3" s="1"/>
  <c r="AJ34" i="39"/>
  <c r="AI134" i="3" s="1"/>
  <c r="AI34" i="39"/>
  <c r="AH134" i="3" s="1"/>
  <c r="AH34" i="39"/>
  <c r="AG134" i="3" s="1"/>
  <c r="AG34" i="39"/>
  <c r="AF134" i="3" s="1"/>
  <c r="AF34" i="39"/>
  <c r="AE134" i="3" s="1"/>
  <c r="AE34" i="39"/>
  <c r="AD134" i="3" s="1"/>
  <c r="AD34" i="39"/>
  <c r="AC134" i="3" s="1"/>
  <c r="BC33" i="39"/>
  <c r="BB33" i="39"/>
  <c r="BA33" i="39"/>
  <c r="AZ33" i="39"/>
  <c r="AY33" i="39"/>
  <c r="AX33" i="39"/>
  <c r="AW33" i="39"/>
  <c r="AV33" i="39"/>
  <c r="AS33" i="39"/>
  <c r="AR33" i="39"/>
  <c r="AQ33" i="39"/>
  <c r="AP33" i="39"/>
  <c r="AO33" i="39"/>
  <c r="AN33" i="39"/>
  <c r="AM33" i="39"/>
  <c r="AL33" i="39"/>
  <c r="AK33" i="39"/>
  <c r="AJ33" i="39"/>
  <c r="AI33" i="39"/>
  <c r="AH33" i="39"/>
  <c r="AG33" i="39"/>
  <c r="AF33" i="39"/>
  <c r="AE33" i="39"/>
  <c r="AD33" i="39"/>
  <c r="BC32" i="39"/>
  <c r="BC35" i="39" s="1"/>
  <c r="BB32" i="39"/>
  <c r="BA32" i="39"/>
  <c r="AZ32" i="39"/>
  <c r="AY32" i="39"/>
  <c r="AX32" i="39"/>
  <c r="AW32" i="39"/>
  <c r="AV32" i="39"/>
  <c r="AS32" i="39"/>
  <c r="AR32" i="39"/>
  <c r="AQ32" i="39"/>
  <c r="AP32" i="39"/>
  <c r="AP35" i="39" s="1"/>
  <c r="AO32" i="39"/>
  <c r="AN32" i="39"/>
  <c r="AM32" i="39"/>
  <c r="AL32" i="39"/>
  <c r="AK32" i="39"/>
  <c r="AJ32" i="39"/>
  <c r="AI32" i="39"/>
  <c r="AH32" i="39"/>
  <c r="AH35" i="39" s="1"/>
  <c r="AG32" i="39"/>
  <c r="AF32" i="39"/>
  <c r="AE32" i="39"/>
  <c r="AD32" i="39"/>
  <c r="BC30" i="39"/>
  <c r="BB30" i="39"/>
  <c r="BA30" i="39"/>
  <c r="AZ30" i="39"/>
  <c r="AY30" i="39"/>
  <c r="AX30" i="39"/>
  <c r="AW30" i="39"/>
  <c r="AV30" i="39"/>
  <c r="AS30" i="39"/>
  <c r="AR30" i="39"/>
  <c r="AQ30" i="39"/>
  <c r="AP30" i="39"/>
  <c r="AO30" i="39"/>
  <c r="AN30" i="39"/>
  <c r="AM30" i="39"/>
  <c r="AL30" i="39"/>
  <c r="AK30" i="39"/>
  <c r="AJ30" i="39"/>
  <c r="AI30" i="39"/>
  <c r="AH30" i="39"/>
  <c r="AG30" i="39"/>
  <c r="AF30" i="39"/>
  <c r="AE30" i="39"/>
  <c r="AD30" i="39"/>
  <c r="BC29" i="39"/>
  <c r="BB29" i="39"/>
  <c r="BA29" i="39"/>
  <c r="AZ29" i="39"/>
  <c r="AY29" i="39"/>
  <c r="AX29" i="39"/>
  <c r="AW29" i="39"/>
  <c r="AV29" i="39"/>
  <c r="AS29" i="39"/>
  <c r="AR29" i="39"/>
  <c r="AQ29" i="39"/>
  <c r="AP29" i="39"/>
  <c r="AO29" i="39"/>
  <c r="AN29" i="39"/>
  <c r="AM29" i="39"/>
  <c r="AL29" i="39"/>
  <c r="AK29" i="39"/>
  <c r="AJ29" i="39"/>
  <c r="AI29" i="39"/>
  <c r="AH29" i="39"/>
  <c r="AG29" i="39"/>
  <c r="AF29" i="39"/>
  <c r="AE29" i="39"/>
  <c r="AD29" i="39"/>
  <c r="BC28" i="39"/>
  <c r="BB28" i="39"/>
  <c r="BA28" i="39"/>
  <c r="AZ28" i="39"/>
  <c r="AY28" i="39"/>
  <c r="AX28" i="39"/>
  <c r="AW28" i="39"/>
  <c r="AV28" i="39"/>
  <c r="AS28" i="39"/>
  <c r="AR28" i="39"/>
  <c r="AQ28" i="39"/>
  <c r="AP28" i="39"/>
  <c r="AO28" i="39"/>
  <c r="AN28" i="39"/>
  <c r="AM28" i="39"/>
  <c r="AL28" i="39"/>
  <c r="AK28" i="39"/>
  <c r="AJ28" i="39"/>
  <c r="AI28" i="39"/>
  <c r="AH28" i="39"/>
  <c r="AG28" i="39"/>
  <c r="AF28" i="39"/>
  <c r="AE28" i="39"/>
  <c r="AD28" i="39"/>
  <c r="BC27" i="39"/>
  <c r="BB27" i="39"/>
  <c r="BA27" i="39"/>
  <c r="AZ27" i="39"/>
  <c r="AY27" i="39"/>
  <c r="AX27" i="39"/>
  <c r="AW27" i="39"/>
  <c r="AV27" i="39"/>
  <c r="AS27" i="39"/>
  <c r="AR27" i="39"/>
  <c r="AQ27" i="39"/>
  <c r="AP27" i="39"/>
  <c r="AO27" i="39"/>
  <c r="AN27" i="39"/>
  <c r="AM27" i="39"/>
  <c r="AL27" i="39"/>
  <c r="AK27" i="39"/>
  <c r="AJ27" i="39"/>
  <c r="AI27" i="39"/>
  <c r="AH27" i="39"/>
  <c r="AG27" i="39"/>
  <c r="AF27" i="39"/>
  <c r="AE27" i="39"/>
  <c r="AD27" i="39"/>
  <c r="BC26" i="39"/>
  <c r="BB26" i="39"/>
  <c r="BA26" i="39"/>
  <c r="AZ26" i="39"/>
  <c r="AY26" i="39"/>
  <c r="AX26" i="39"/>
  <c r="AW26" i="39"/>
  <c r="AV26" i="39"/>
  <c r="AS26" i="39"/>
  <c r="AR26" i="39"/>
  <c r="AQ26" i="39"/>
  <c r="AP26" i="39"/>
  <c r="AO26" i="39"/>
  <c r="AN26" i="39"/>
  <c r="AM26" i="39"/>
  <c r="AL26" i="39"/>
  <c r="AK26" i="39"/>
  <c r="AJ26" i="39"/>
  <c r="AI26" i="39"/>
  <c r="AH26" i="39"/>
  <c r="AG26" i="39"/>
  <c r="AF26" i="39"/>
  <c r="AE26" i="39"/>
  <c r="AD26" i="39"/>
  <c r="BC25" i="39"/>
  <c r="BB25" i="39"/>
  <c r="BA25" i="39"/>
  <c r="AZ25" i="39"/>
  <c r="AY25" i="39"/>
  <c r="AX25" i="39"/>
  <c r="AW25" i="39"/>
  <c r="AV25" i="39"/>
  <c r="AS25" i="39"/>
  <c r="AR25" i="39"/>
  <c r="AQ25" i="39"/>
  <c r="AP25" i="39"/>
  <c r="AO25" i="39"/>
  <c r="AN25" i="39"/>
  <c r="AM25" i="39"/>
  <c r="AL25" i="39"/>
  <c r="AK25" i="39"/>
  <c r="AJ25" i="39"/>
  <c r="AI25" i="39"/>
  <c r="AH25" i="39"/>
  <c r="AG25" i="39"/>
  <c r="AF25" i="39"/>
  <c r="AE25" i="39"/>
  <c r="AD25" i="39"/>
  <c r="BC24" i="39"/>
  <c r="BB24" i="39"/>
  <c r="BA24" i="39"/>
  <c r="AZ24" i="39"/>
  <c r="AY24" i="39"/>
  <c r="AX24" i="39"/>
  <c r="AW24" i="39"/>
  <c r="AV24" i="39"/>
  <c r="AS24" i="39"/>
  <c r="AR24" i="39"/>
  <c r="AQ24" i="39"/>
  <c r="AP24" i="39"/>
  <c r="AO24" i="39"/>
  <c r="AN24" i="39"/>
  <c r="AM24" i="39"/>
  <c r="AL24" i="39"/>
  <c r="AK24" i="39"/>
  <c r="AJ24" i="39"/>
  <c r="AI24" i="39"/>
  <c r="AH24" i="39"/>
  <c r="AG24" i="39"/>
  <c r="AF24" i="39"/>
  <c r="AE24" i="39"/>
  <c r="AD24" i="39"/>
  <c r="BC23" i="39"/>
  <c r="BB23" i="39"/>
  <c r="BA23" i="39"/>
  <c r="AZ23" i="39"/>
  <c r="AY23" i="39"/>
  <c r="AX23" i="39"/>
  <c r="AW23" i="39"/>
  <c r="AV23" i="39"/>
  <c r="AS23" i="39"/>
  <c r="AR23" i="39"/>
  <c r="AQ23" i="39"/>
  <c r="AP23" i="39"/>
  <c r="AO23" i="39"/>
  <c r="AN23" i="39"/>
  <c r="AM23" i="39"/>
  <c r="AL23" i="39"/>
  <c r="AK23" i="39"/>
  <c r="AJ23" i="39"/>
  <c r="AI23" i="39"/>
  <c r="AH23" i="39"/>
  <c r="AG23" i="39"/>
  <c r="AF23" i="39"/>
  <c r="AE23" i="39"/>
  <c r="AD23" i="39"/>
  <c r="BC22" i="39"/>
  <c r="BB131" i="3" s="1"/>
  <c r="BB22" i="39"/>
  <c r="BA131" i="3" s="1"/>
  <c r="BA22" i="39"/>
  <c r="AZ131" i="3" s="1"/>
  <c r="AZ22" i="39"/>
  <c r="AY131" i="3" s="1"/>
  <c r="AY22" i="39"/>
  <c r="AX131" i="3" s="1"/>
  <c r="AX22" i="39"/>
  <c r="AW131" i="3" s="1"/>
  <c r="AW22" i="39"/>
  <c r="AV131" i="3" s="1"/>
  <c r="AV22" i="39"/>
  <c r="AU131" i="3" s="1"/>
  <c r="AS22" i="39"/>
  <c r="AR131" i="3" s="1"/>
  <c r="AR22" i="39"/>
  <c r="AQ131" i="3" s="1"/>
  <c r="AQ22" i="39"/>
  <c r="AP131" i="3" s="1"/>
  <c r="AP22" i="39"/>
  <c r="AO131" i="3" s="1"/>
  <c r="AO22" i="39"/>
  <c r="AN131" i="3" s="1"/>
  <c r="AN22" i="39"/>
  <c r="AM131" i="3" s="1"/>
  <c r="AM22" i="39"/>
  <c r="AL131" i="3" s="1"/>
  <c r="AL22" i="39"/>
  <c r="AK22" i="39"/>
  <c r="AJ131" i="3" s="1"/>
  <c r="AJ22" i="39"/>
  <c r="AI131" i="3" s="1"/>
  <c r="AI22" i="39"/>
  <c r="AH131" i="3" s="1"/>
  <c r="AH22" i="39"/>
  <c r="AG131" i="3" s="1"/>
  <c r="AG22" i="39"/>
  <c r="AF131" i="3" s="1"/>
  <c r="AF22" i="39"/>
  <c r="AE131" i="3" s="1"/>
  <c r="AE22" i="39"/>
  <c r="AD131" i="3" s="1"/>
  <c r="AD22" i="39"/>
  <c r="AC131" i="3" s="1"/>
  <c r="BC20" i="39"/>
  <c r="BB20" i="39"/>
  <c r="BA20" i="39"/>
  <c r="AZ20" i="39"/>
  <c r="AY20" i="39"/>
  <c r="AX20" i="39"/>
  <c r="AW20" i="39"/>
  <c r="AV20" i="39"/>
  <c r="AS20" i="39"/>
  <c r="AR20" i="39"/>
  <c r="AQ20" i="39"/>
  <c r="AP20" i="39"/>
  <c r="AO20" i="39"/>
  <c r="AN20" i="39"/>
  <c r="AM20" i="39"/>
  <c r="AL20" i="39"/>
  <c r="AK20" i="39"/>
  <c r="AJ20" i="39"/>
  <c r="AI20" i="39"/>
  <c r="AH20" i="39"/>
  <c r="AG20" i="39"/>
  <c r="AF20" i="39"/>
  <c r="AE20" i="39"/>
  <c r="AD20" i="39"/>
  <c r="BC19" i="39"/>
  <c r="BB19" i="39"/>
  <c r="BA19" i="39"/>
  <c r="AZ19" i="39"/>
  <c r="AY19" i="39"/>
  <c r="AX19" i="39"/>
  <c r="AW19" i="39"/>
  <c r="AV19" i="39"/>
  <c r="AS19" i="39"/>
  <c r="AR19" i="39"/>
  <c r="AQ19" i="39"/>
  <c r="AP19" i="39"/>
  <c r="AO19" i="39"/>
  <c r="AN19" i="39"/>
  <c r="AM19" i="39"/>
  <c r="AL19" i="39"/>
  <c r="AK19" i="39"/>
  <c r="AJ19" i="39"/>
  <c r="AI19" i="39"/>
  <c r="AH19" i="39"/>
  <c r="AG19" i="39"/>
  <c r="AF19" i="39"/>
  <c r="AE19" i="39"/>
  <c r="AD19" i="39"/>
  <c r="BC18" i="39"/>
  <c r="BB132" i="3" s="1"/>
  <c r="BB18" i="39"/>
  <c r="BA132" i="3" s="1"/>
  <c r="BA18" i="39"/>
  <c r="AZ132" i="3" s="1"/>
  <c r="AZ18" i="39"/>
  <c r="AY132" i="3" s="1"/>
  <c r="AY18" i="39"/>
  <c r="AX132" i="3" s="1"/>
  <c r="AX18" i="39"/>
  <c r="AW132" i="3" s="1"/>
  <c r="AW18" i="39"/>
  <c r="AV132" i="3" s="1"/>
  <c r="AV18" i="39"/>
  <c r="AU132" i="3" s="1"/>
  <c r="AS18" i="39"/>
  <c r="AR132" i="3" s="1"/>
  <c r="AR18" i="39"/>
  <c r="AQ132" i="3" s="1"/>
  <c r="AQ18" i="39"/>
  <c r="AP132" i="3" s="1"/>
  <c r="AP18" i="39"/>
  <c r="AO132" i="3" s="1"/>
  <c r="AO18" i="39"/>
  <c r="AN132" i="3" s="1"/>
  <c r="AN18" i="39"/>
  <c r="AM132" i="3" s="1"/>
  <c r="AM18" i="39"/>
  <c r="AL132" i="3" s="1"/>
  <c r="AL18" i="39"/>
  <c r="AK132" i="3" s="1"/>
  <c r="AK18" i="39"/>
  <c r="AJ132" i="3" s="1"/>
  <c r="AJ18" i="39"/>
  <c r="AI132" i="3" s="1"/>
  <c r="AI18" i="39"/>
  <c r="AH132" i="3" s="1"/>
  <c r="AH18" i="39"/>
  <c r="AG132" i="3" s="1"/>
  <c r="AG18" i="39"/>
  <c r="AF132" i="3" s="1"/>
  <c r="AF18" i="39"/>
  <c r="AE132" i="3" s="1"/>
  <c r="AE18" i="39"/>
  <c r="AD132" i="3" s="1"/>
  <c r="AD18" i="39"/>
  <c r="AC132" i="3" s="1"/>
  <c r="BC17" i="39"/>
  <c r="BC21" i="39" s="1"/>
  <c r="BB17" i="39"/>
  <c r="BB21" i="39" s="1"/>
  <c r="BA17" i="39"/>
  <c r="BA21" i="39" s="1"/>
  <c r="AZ17" i="39"/>
  <c r="AZ21" i="39" s="1"/>
  <c r="AY17" i="39"/>
  <c r="AY21" i="39" s="1"/>
  <c r="AX17" i="39"/>
  <c r="AX21" i="39" s="1"/>
  <c r="AW17" i="39"/>
  <c r="AW21" i="39" s="1"/>
  <c r="AV17" i="39"/>
  <c r="AV21" i="39" s="1"/>
  <c r="AS17" i="39"/>
  <c r="AS21" i="39" s="1"/>
  <c r="AR17" i="39"/>
  <c r="AR21" i="39" s="1"/>
  <c r="AQ17" i="39"/>
  <c r="AQ21" i="39" s="1"/>
  <c r="AP17" i="39"/>
  <c r="AP21" i="39" s="1"/>
  <c r="AO17" i="39"/>
  <c r="AO21" i="39" s="1"/>
  <c r="AN17" i="39"/>
  <c r="AN21" i="39" s="1"/>
  <c r="AM17" i="39"/>
  <c r="AM21" i="39" s="1"/>
  <c r="AL17" i="39"/>
  <c r="AL21" i="39" s="1"/>
  <c r="AK17" i="39"/>
  <c r="AK21" i="39" s="1"/>
  <c r="AJ17" i="39"/>
  <c r="AJ21" i="39" s="1"/>
  <c r="AI17" i="39"/>
  <c r="AI21" i="39" s="1"/>
  <c r="AH17" i="39"/>
  <c r="AH21" i="39" s="1"/>
  <c r="AG17" i="39"/>
  <c r="AG21" i="39" s="1"/>
  <c r="AF17" i="39"/>
  <c r="AF21" i="39" s="1"/>
  <c r="AE17" i="39"/>
  <c r="AE21" i="39" s="1"/>
  <c r="AD17" i="39"/>
  <c r="AD21" i="39" s="1"/>
  <c r="BC16" i="39"/>
  <c r="BB16" i="39"/>
  <c r="BA16" i="39"/>
  <c r="AZ16" i="39"/>
  <c r="AY16" i="39"/>
  <c r="AX16" i="39"/>
  <c r="AW16" i="39"/>
  <c r="AV16" i="39"/>
  <c r="AS16" i="39"/>
  <c r="AR16" i="39"/>
  <c r="AQ16" i="39"/>
  <c r="AP16" i="39"/>
  <c r="AO16" i="39"/>
  <c r="AN16" i="39"/>
  <c r="AM16" i="39"/>
  <c r="AL16" i="39"/>
  <c r="AK16" i="39"/>
  <c r="AJ16" i="39"/>
  <c r="AI16" i="39"/>
  <c r="AH16" i="39"/>
  <c r="AG16" i="39"/>
  <c r="AF16" i="39"/>
  <c r="AE16" i="39"/>
  <c r="AD16" i="39"/>
  <c r="BC15" i="39"/>
  <c r="BB136" i="3" s="1"/>
  <c r="BB15" i="39"/>
  <c r="BA136" i="3" s="1"/>
  <c r="BA15" i="39"/>
  <c r="AZ136" i="3" s="1"/>
  <c r="AZ15" i="39"/>
  <c r="AY136" i="3" s="1"/>
  <c r="AY15" i="39"/>
  <c r="AX136" i="3" s="1"/>
  <c r="AX15" i="39"/>
  <c r="AW136" i="3" s="1"/>
  <c r="AW15" i="39"/>
  <c r="AV136" i="3" s="1"/>
  <c r="AV15" i="39"/>
  <c r="AU136" i="3" s="1"/>
  <c r="AS15" i="39"/>
  <c r="AR136" i="3" s="1"/>
  <c r="AR15" i="39"/>
  <c r="AQ136" i="3" s="1"/>
  <c r="AQ15" i="39"/>
  <c r="AP136" i="3" s="1"/>
  <c r="AP15" i="39"/>
  <c r="AO136" i="3" s="1"/>
  <c r="AO15" i="39"/>
  <c r="AN136" i="3" s="1"/>
  <c r="AN15" i="39"/>
  <c r="AM136" i="3" s="1"/>
  <c r="AM15" i="39"/>
  <c r="AL136" i="3" s="1"/>
  <c r="AL15" i="39"/>
  <c r="AK136" i="3" s="1"/>
  <c r="AK15" i="39"/>
  <c r="AJ136" i="3" s="1"/>
  <c r="AJ15" i="39"/>
  <c r="AI136" i="3" s="1"/>
  <c r="AI15" i="39"/>
  <c r="AH136" i="3" s="1"/>
  <c r="AH15" i="39"/>
  <c r="AG136" i="3" s="1"/>
  <c r="AG15" i="39"/>
  <c r="AF136" i="3" s="1"/>
  <c r="AF15" i="39"/>
  <c r="AE136" i="3" s="1"/>
  <c r="AE15" i="39"/>
  <c r="AD136" i="3" s="1"/>
  <c r="AD15" i="39"/>
  <c r="AC136" i="3" s="1"/>
  <c r="BC14" i="39"/>
  <c r="BB14" i="39"/>
  <c r="BA14" i="39"/>
  <c r="AZ14" i="39"/>
  <c r="AY14" i="39"/>
  <c r="AX14" i="39"/>
  <c r="AW14" i="39"/>
  <c r="AV14" i="39"/>
  <c r="AS14" i="39"/>
  <c r="AR14" i="39"/>
  <c r="AQ14" i="39"/>
  <c r="AP14" i="39"/>
  <c r="AO14" i="39"/>
  <c r="AN14" i="39"/>
  <c r="AM14" i="39"/>
  <c r="AL14" i="39"/>
  <c r="AK14" i="39"/>
  <c r="AJ14" i="39"/>
  <c r="AI14" i="39"/>
  <c r="AH14" i="39"/>
  <c r="AG14" i="39"/>
  <c r="AF14" i="39"/>
  <c r="AE14" i="39"/>
  <c r="AD14" i="39"/>
  <c r="BC13" i="39"/>
  <c r="BB13" i="39"/>
  <c r="BA13" i="39"/>
  <c r="AZ13" i="39"/>
  <c r="AY13" i="39"/>
  <c r="AX13" i="39"/>
  <c r="AW13" i="39"/>
  <c r="AV13" i="39"/>
  <c r="AS13" i="39"/>
  <c r="AR13" i="39"/>
  <c r="AQ13" i="39"/>
  <c r="AP13" i="39"/>
  <c r="AO13" i="39"/>
  <c r="AN13" i="39"/>
  <c r="AM13" i="39"/>
  <c r="AL13" i="39"/>
  <c r="AK13" i="39"/>
  <c r="AJ13" i="39"/>
  <c r="AI13" i="39"/>
  <c r="AH13" i="39"/>
  <c r="AG13" i="39"/>
  <c r="AF13" i="39"/>
  <c r="AE13" i="39"/>
  <c r="AD13" i="39"/>
  <c r="BC12" i="39"/>
  <c r="BB12" i="39"/>
  <c r="BA12" i="39"/>
  <c r="AZ12" i="39"/>
  <c r="AY12" i="39"/>
  <c r="AX12" i="39"/>
  <c r="AW12" i="39"/>
  <c r="AV12" i="39"/>
  <c r="AS12" i="39"/>
  <c r="AR12" i="39"/>
  <c r="AQ12" i="39"/>
  <c r="AP12" i="39"/>
  <c r="AO12" i="39"/>
  <c r="AN12" i="39"/>
  <c r="AM12" i="39"/>
  <c r="AL12" i="39"/>
  <c r="AK12" i="39"/>
  <c r="AJ12" i="39"/>
  <c r="AI12" i="39"/>
  <c r="AH12" i="39"/>
  <c r="AG12" i="39"/>
  <c r="AF12" i="39"/>
  <c r="AE12" i="39"/>
  <c r="AD12" i="39"/>
  <c r="BC10" i="39"/>
  <c r="BB10" i="39"/>
  <c r="BA10" i="39"/>
  <c r="AZ10" i="39"/>
  <c r="AY10" i="39"/>
  <c r="AX10" i="39"/>
  <c r="AW10" i="39"/>
  <c r="AV10" i="39"/>
  <c r="AS10" i="39"/>
  <c r="AR10" i="39"/>
  <c r="AQ10" i="39"/>
  <c r="AP10" i="39"/>
  <c r="AO10" i="39"/>
  <c r="AN10" i="39"/>
  <c r="AM10" i="39"/>
  <c r="AL10" i="39"/>
  <c r="AK10" i="39"/>
  <c r="AJ10" i="39"/>
  <c r="AI10" i="39"/>
  <c r="AH10" i="39"/>
  <c r="AG10" i="39"/>
  <c r="AF10" i="39"/>
  <c r="AE10" i="39"/>
  <c r="AD10" i="39"/>
  <c r="BC9" i="39"/>
  <c r="BB135" i="3" s="1"/>
  <c r="BB9" i="39"/>
  <c r="BA135" i="3" s="1"/>
  <c r="BA9" i="39"/>
  <c r="AZ135" i="3" s="1"/>
  <c r="AZ9" i="39"/>
  <c r="AY135" i="3" s="1"/>
  <c r="AY9" i="39"/>
  <c r="AX135" i="3" s="1"/>
  <c r="AX9" i="39"/>
  <c r="AW9" i="39"/>
  <c r="AV135" i="3" s="1"/>
  <c r="AV9" i="39"/>
  <c r="AU135" i="3" s="1"/>
  <c r="AS9" i="39"/>
  <c r="AR135" i="3" s="1"/>
  <c r="AR9" i="39"/>
  <c r="AQ135" i="3" s="1"/>
  <c r="AQ9" i="39"/>
  <c r="AP135" i="3" s="1"/>
  <c r="AP9" i="39"/>
  <c r="AO135" i="3" s="1"/>
  <c r="AO9" i="39"/>
  <c r="AN135" i="3" s="1"/>
  <c r="AN9" i="39"/>
  <c r="AM135" i="3" s="1"/>
  <c r="AM9" i="39"/>
  <c r="AL135" i="3" s="1"/>
  <c r="AL9" i="39"/>
  <c r="AK135" i="3" s="1"/>
  <c r="AK9" i="39"/>
  <c r="AJ135" i="3" s="1"/>
  <c r="AJ9" i="39"/>
  <c r="AI135" i="3" s="1"/>
  <c r="AI9" i="39"/>
  <c r="AH135" i="3" s="1"/>
  <c r="AH9" i="39"/>
  <c r="AG135" i="3" s="1"/>
  <c r="AG9" i="39"/>
  <c r="AF135" i="3" s="1"/>
  <c r="AF9" i="39"/>
  <c r="AE135" i="3" s="1"/>
  <c r="AE9" i="39"/>
  <c r="AD135" i="3" s="1"/>
  <c r="AD9" i="39"/>
  <c r="AC135" i="3" s="1"/>
  <c r="BC8" i="39"/>
  <c r="BB8" i="39"/>
  <c r="BA8" i="39"/>
  <c r="AZ8" i="39"/>
  <c r="AY8" i="39"/>
  <c r="AX8" i="39"/>
  <c r="AW8" i="39"/>
  <c r="AV8" i="39"/>
  <c r="AT8" i="39"/>
  <c r="AS8" i="39"/>
  <c r="AR8" i="39"/>
  <c r="AQ8" i="39"/>
  <c r="AP8" i="39"/>
  <c r="AO8" i="39"/>
  <c r="AN8" i="39"/>
  <c r="AM8" i="39"/>
  <c r="AL8" i="39"/>
  <c r="AK8" i="39"/>
  <c r="AJ8" i="39"/>
  <c r="AI8" i="39"/>
  <c r="AH8" i="39"/>
  <c r="AG8" i="39"/>
  <c r="AF8" i="39"/>
  <c r="AE8" i="39"/>
  <c r="AD8" i="39"/>
  <c r="BC6" i="39"/>
  <c r="BB6" i="39"/>
  <c r="BA6" i="39"/>
  <c r="AZ6" i="39"/>
  <c r="AY6" i="39"/>
  <c r="AX6" i="39"/>
  <c r="AW6" i="39"/>
  <c r="AV6" i="39"/>
  <c r="AS6" i="39"/>
  <c r="AR6" i="39"/>
  <c r="AQ6" i="39"/>
  <c r="AP6" i="39"/>
  <c r="AO6" i="39"/>
  <c r="AN6" i="39"/>
  <c r="AM6" i="39"/>
  <c r="AL6" i="39"/>
  <c r="AK6" i="39"/>
  <c r="AJ6" i="39"/>
  <c r="AI6" i="39"/>
  <c r="AH6" i="39"/>
  <c r="AG6" i="39"/>
  <c r="AF6" i="39"/>
  <c r="AE6" i="39"/>
  <c r="AD6" i="39"/>
  <c r="BC5" i="39"/>
  <c r="BB114" i="3" s="1"/>
  <c r="BB5" i="39"/>
  <c r="BA114" i="3" s="1"/>
  <c r="BA5" i="39"/>
  <c r="AZ114" i="3" s="1"/>
  <c r="AZ137" i="3" s="1"/>
  <c r="AZ5" i="39"/>
  <c r="AY114" i="3" s="1"/>
  <c r="AY5" i="39"/>
  <c r="AX114" i="3" s="1"/>
  <c r="AX5" i="39"/>
  <c r="AW114" i="3" s="1"/>
  <c r="AW5" i="39"/>
  <c r="AV114" i="3" s="1"/>
  <c r="BO136" i="3" s="1"/>
  <c r="AV5" i="39"/>
  <c r="AU114" i="3" s="1"/>
  <c r="AS5" i="39"/>
  <c r="AR114" i="3" s="1"/>
  <c r="AR5" i="39"/>
  <c r="AQ114" i="3" s="1"/>
  <c r="AQ5" i="39"/>
  <c r="AP114" i="3" s="1"/>
  <c r="AP137" i="3" s="1"/>
  <c r="BI137" i="3" s="1"/>
  <c r="AP5" i="39"/>
  <c r="AO114" i="3" s="1"/>
  <c r="AO5" i="39"/>
  <c r="AN114" i="3" s="1"/>
  <c r="AN5" i="39"/>
  <c r="AM114" i="3" s="1"/>
  <c r="AM5" i="39"/>
  <c r="AL114" i="3" s="1"/>
  <c r="BE134" i="3" s="1"/>
  <c r="AL5" i="39"/>
  <c r="AK114" i="3" s="1"/>
  <c r="AK5" i="39"/>
  <c r="AJ114" i="3" s="1"/>
  <c r="AJ5" i="39"/>
  <c r="AI114" i="3" s="1"/>
  <c r="AI5" i="39"/>
  <c r="AH114" i="3" s="1"/>
  <c r="AH137" i="3" s="1"/>
  <c r="AH5" i="39"/>
  <c r="AG114" i="3" s="1"/>
  <c r="AG5" i="39"/>
  <c r="AF114" i="3" s="1"/>
  <c r="AF5" i="39"/>
  <c r="AE114" i="3" s="1"/>
  <c r="AE5" i="39"/>
  <c r="AD114" i="3" s="1"/>
  <c r="AD137" i="3" s="1"/>
  <c r="AD5" i="39"/>
  <c r="AC114" i="3" s="1"/>
  <c r="BC26" i="50"/>
  <c r="BB26" i="50"/>
  <c r="BA26" i="50"/>
  <c r="AZ26" i="50"/>
  <c r="AY26" i="50"/>
  <c r="AX26" i="50"/>
  <c r="AW26" i="50"/>
  <c r="AV26" i="50"/>
  <c r="AS26" i="50"/>
  <c r="AR26" i="50"/>
  <c r="AQ26" i="50"/>
  <c r="AP26" i="50"/>
  <c r="AO26" i="50"/>
  <c r="AN26" i="50"/>
  <c r="AM26" i="50"/>
  <c r="AL26" i="50"/>
  <c r="AK26" i="50"/>
  <c r="AJ26" i="50"/>
  <c r="AI26" i="50"/>
  <c r="AH26" i="50"/>
  <c r="AG26" i="50"/>
  <c r="AF26" i="50"/>
  <c r="AE26" i="50"/>
  <c r="AD26" i="50"/>
  <c r="AB26" i="50"/>
  <c r="AA26" i="50"/>
  <c r="Z26" i="50"/>
  <c r="Y26" i="50"/>
  <c r="X26" i="50"/>
  <c r="W26" i="50"/>
  <c r="R26" i="50"/>
  <c r="Q26" i="50"/>
  <c r="P26" i="50"/>
  <c r="O26" i="50"/>
  <c r="N26" i="50"/>
  <c r="M26" i="50"/>
  <c r="L26" i="50"/>
  <c r="K26" i="50"/>
  <c r="J26" i="50"/>
  <c r="I26" i="50"/>
  <c r="H26" i="50"/>
  <c r="G26" i="50"/>
  <c r="F26" i="50"/>
  <c r="E26" i="50"/>
  <c r="D26" i="50"/>
  <c r="C26" i="50"/>
  <c r="BC10" i="50"/>
  <c r="BB66" i="3" s="1"/>
  <c r="BB10" i="50"/>
  <c r="BA66" i="3" s="1"/>
  <c r="BA10" i="50"/>
  <c r="AZ66" i="3" s="1"/>
  <c r="AZ10" i="50"/>
  <c r="AY66" i="3" s="1"/>
  <c r="AY10" i="50"/>
  <c r="AX66" i="3" s="1"/>
  <c r="AX10" i="50"/>
  <c r="AW66" i="3" s="1"/>
  <c r="AW10" i="50"/>
  <c r="AV66" i="3" s="1"/>
  <c r="AV10" i="50"/>
  <c r="AU66" i="3" s="1"/>
  <c r="AS10" i="50"/>
  <c r="AR66" i="3" s="1"/>
  <c r="AR10" i="50"/>
  <c r="AQ66" i="3" s="1"/>
  <c r="AQ10" i="50"/>
  <c r="AP66" i="3" s="1"/>
  <c r="AP10" i="50"/>
  <c r="AO66" i="3" s="1"/>
  <c r="AO10" i="50"/>
  <c r="AN66" i="3" s="1"/>
  <c r="AN10" i="50"/>
  <c r="AM66" i="3" s="1"/>
  <c r="AM10" i="50"/>
  <c r="AL66" i="3" s="1"/>
  <c r="AL10" i="50"/>
  <c r="AK66" i="3" s="1"/>
  <c r="AK10" i="50"/>
  <c r="AJ66" i="3" s="1"/>
  <c r="AJ10" i="50"/>
  <c r="AI66" i="3" s="1"/>
  <c r="AI10" i="50"/>
  <c r="AH66" i="3" s="1"/>
  <c r="AH10" i="50"/>
  <c r="AG66" i="3" s="1"/>
  <c r="AG10" i="50"/>
  <c r="AF66" i="3" s="1"/>
  <c r="AF10" i="50"/>
  <c r="AE66" i="3" s="1"/>
  <c r="AE10" i="50"/>
  <c r="AD66" i="3" s="1"/>
  <c r="AD10" i="50"/>
  <c r="AC66" i="3" s="1"/>
  <c r="AB10" i="50"/>
  <c r="AA57" i="3" s="1"/>
  <c r="AA10" i="50"/>
  <c r="Z57" i="3" s="1"/>
  <c r="Z10" i="50"/>
  <c r="Y57" i="3" s="1"/>
  <c r="Y10" i="50"/>
  <c r="X57" i="3" s="1"/>
  <c r="X10" i="50"/>
  <c r="W57" i="3" s="1"/>
  <c r="W10" i="50"/>
  <c r="V57" i="3" s="1"/>
  <c r="R10" i="50"/>
  <c r="Q57" i="3" s="1"/>
  <c r="Q10" i="50"/>
  <c r="P57" i="3" s="1"/>
  <c r="P10" i="50"/>
  <c r="O57" i="3" s="1"/>
  <c r="O10" i="50"/>
  <c r="N57" i="3" s="1"/>
  <c r="N10" i="50"/>
  <c r="M57" i="3" s="1"/>
  <c r="M10" i="50"/>
  <c r="L57" i="3" s="1"/>
  <c r="L10" i="50"/>
  <c r="K57" i="3" s="1"/>
  <c r="K10" i="50"/>
  <c r="J57" i="3" s="1"/>
  <c r="J10" i="50"/>
  <c r="I57" i="3" s="1"/>
  <c r="I10" i="50"/>
  <c r="H57" i="3" s="1"/>
  <c r="H10" i="50"/>
  <c r="G57" i="3" s="1"/>
  <c r="G10" i="50"/>
  <c r="F57" i="3" s="1"/>
  <c r="F10" i="50"/>
  <c r="E57" i="3" s="1"/>
  <c r="E10" i="50"/>
  <c r="D57" i="3" s="1"/>
  <c r="D10" i="50"/>
  <c r="C57" i="3" s="1"/>
  <c r="C10" i="50"/>
  <c r="B57" i="3" s="1"/>
  <c r="BC17" i="37"/>
  <c r="BB17" i="37"/>
  <c r="BA17" i="37"/>
  <c r="AZ17" i="37"/>
  <c r="AY17" i="37"/>
  <c r="AX17" i="37"/>
  <c r="AW17" i="37"/>
  <c r="AV17" i="37"/>
  <c r="AS17" i="37"/>
  <c r="AR17" i="37"/>
  <c r="AQ17" i="37"/>
  <c r="AP17" i="37"/>
  <c r="AO17" i="37"/>
  <c r="AN17" i="37"/>
  <c r="AM17" i="37"/>
  <c r="AL17" i="37"/>
  <c r="AK17" i="37"/>
  <c r="AJ17" i="37"/>
  <c r="AI17" i="37"/>
  <c r="AH17" i="37"/>
  <c r="AG17" i="37"/>
  <c r="AF17" i="37"/>
  <c r="AE17" i="37"/>
  <c r="AD17" i="37"/>
  <c r="BC16" i="37"/>
  <c r="BB16" i="37"/>
  <c r="BA16" i="37"/>
  <c r="AZ16" i="37"/>
  <c r="AY16" i="37"/>
  <c r="AX16" i="37"/>
  <c r="AW16" i="37"/>
  <c r="AV16" i="37"/>
  <c r="AS16" i="37"/>
  <c r="AR16" i="37"/>
  <c r="AQ16" i="37"/>
  <c r="AP16" i="37"/>
  <c r="AO16" i="37"/>
  <c r="AN16" i="37"/>
  <c r="AM16" i="37"/>
  <c r="AL16" i="37"/>
  <c r="AK16" i="37"/>
  <c r="AJ16" i="37"/>
  <c r="AI16" i="37"/>
  <c r="AH16" i="37"/>
  <c r="AG16" i="37"/>
  <c r="AF16" i="37"/>
  <c r="AE16" i="37"/>
  <c r="AD16" i="37"/>
  <c r="BC15" i="37"/>
  <c r="BB15" i="37"/>
  <c r="BA15" i="37"/>
  <c r="AZ15" i="37"/>
  <c r="AY15" i="37"/>
  <c r="AX15" i="37"/>
  <c r="AW15" i="37"/>
  <c r="AV15" i="37"/>
  <c r="AS15" i="37"/>
  <c r="AR15" i="37"/>
  <c r="AQ15" i="37"/>
  <c r="AP15" i="37"/>
  <c r="AO15" i="37"/>
  <c r="AN15" i="37"/>
  <c r="AM15" i="37"/>
  <c r="AL15" i="37"/>
  <c r="AK15" i="37"/>
  <c r="AJ15" i="37"/>
  <c r="AI15" i="37"/>
  <c r="AH15" i="37"/>
  <c r="AG15" i="37"/>
  <c r="AF15" i="37"/>
  <c r="AE15" i="37"/>
  <c r="AD15" i="37"/>
  <c r="BC14" i="37"/>
  <c r="BB151" i="3" s="1"/>
  <c r="BB14" i="37"/>
  <c r="BA151" i="3" s="1"/>
  <c r="BA14" i="37"/>
  <c r="AZ151" i="3" s="1"/>
  <c r="AZ14" i="37"/>
  <c r="AY151" i="3" s="1"/>
  <c r="AY14" i="37"/>
  <c r="AX151" i="3" s="1"/>
  <c r="AX14" i="37"/>
  <c r="AW151" i="3" s="1"/>
  <c r="AW14" i="37"/>
  <c r="AV151" i="3" s="1"/>
  <c r="AV14" i="37"/>
  <c r="AU151" i="3" s="1"/>
  <c r="AS14" i="37"/>
  <c r="AR151" i="3" s="1"/>
  <c r="AR14" i="37"/>
  <c r="AQ151" i="3" s="1"/>
  <c r="AQ14" i="37"/>
  <c r="AP151" i="3" s="1"/>
  <c r="AP14" i="37"/>
  <c r="AO151" i="3" s="1"/>
  <c r="AO14" i="37"/>
  <c r="AN151" i="3" s="1"/>
  <c r="AN14" i="37"/>
  <c r="AM151" i="3" s="1"/>
  <c r="AM14" i="37"/>
  <c r="AL151" i="3" s="1"/>
  <c r="AL14" i="37"/>
  <c r="AK151" i="3" s="1"/>
  <c r="AK14" i="37"/>
  <c r="AJ151" i="3" s="1"/>
  <c r="AJ14" i="37"/>
  <c r="AI151" i="3" s="1"/>
  <c r="AI14" i="37"/>
  <c r="AH151" i="3" s="1"/>
  <c r="AH14" i="37"/>
  <c r="AG151" i="3" s="1"/>
  <c r="AG14" i="37"/>
  <c r="AF151" i="3" s="1"/>
  <c r="AF14" i="37"/>
  <c r="AE151" i="3" s="1"/>
  <c r="AE14" i="37"/>
  <c r="AD151" i="3" s="1"/>
  <c r="AD14" i="37"/>
  <c r="AC151" i="3" s="1"/>
  <c r="BC13" i="37"/>
  <c r="BB13" i="37"/>
  <c r="BA13" i="37"/>
  <c r="AZ13" i="37"/>
  <c r="AY13" i="37"/>
  <c r="AX13" i="37"/>
  <c r="AW13" i="37"/>
  <c r="AV13" i="37"/>
  <c r="AS13" i="37"/>
  <c r="AR13" i="37"/>
  <c r="AQ13" i="37"/>
  <c r="AP13" i="37"/>
  <c r="AO13" i="37"/>
  <c r="AN13" i="37"/>
  <c r="AM13" i="37"/>
  <c r="AL13" i="37"/>
  <c r="AK13" i="37"/>
  <c r="AJ13" i="37"/>
  <c r="AI13" i="37"/>
  <c r="AH13" i="37"/>
  <c r="AG13" i="37"/>
  <c r="AF13" i="37"/>
  <c r="AE13" i="37"/>
  <c r="AD13" i="37"/>
  <c r="BC12" i="37"/>
  <c r="BB12" i="37"/>
  <c r="BA12" i="37"/>
  <c r="AZ12" i="37"/>
  <c r="AY12" i="37"/>
  <c r="AX12" i="37"/>
  <c r="AW12" i="37"/>
  <c r="AV12" i="37"/>
  <c r="AS12" i="37"/>
  <c r="AR12" i="37"/>
  <c r="AQ12" i="37"/>
  <c r="AP12" i="37"/>
  <c r="AO12" i="37"/>
  <c r="AN12" i="37"/>
  <c r="AM12" i="37"/>
  <c r="AL12" i="37"/>
  <c r="AK12" i="37"/>
  <c r="AJ12" i="37"/>
  <c r="AI12" i="37"/>
  <c r="AH12" i="37"/>
  <c r="AG12" i="37"/>
  <c r="AF12" i="37"/>
  <c r="AE12" i="37"/>
  <c r="AD12" i="37"/>
  <c r="BC10" i="37"/>
  <c r="BB153" i="3" s="1"/>
  <c r="BB10" i="37"/>
  <c r="BA153" i="3" s="1"/>
  <c r="BA10" i="37"/>
  <c r="AZ153" i="3" s="1"/>
  <c r="AZ10" i="37"/>
  <c r="AY153" i="3" s="1"/>
  <c r="AY10" i="37"/>
  <c r="AX153" i="3" s="1"/>
  <c r="AX10" i="37"/>
  <c r="AW153" i="3" s="1"/>
  <c r="AW10" i="37"/>
  <c r="AV153" i="3" s="1"/>
  <c r="AV10" i="37"/>
  <c r="AU153" i="3" s="1"/>
  <c r="AS10" i="37"/>
  <c r="AR153" i="3" s="1"/>
  <c r="AR10" i="37"/>
  <c r="AQ153" i="3" s="1"/>
  <c r="AQ10" i="37"/>
  <c r="AP153" i="3" s="1"/>
  <c r="AP10" i="37"/>
  <c r="AO153" i="3" s="1"/>
  <c r="AO10" i="37"/>
  <c r="AN153" i="3" s="1"/>
  <c r="AN10" i="37"/>
  <c r="AM153" i="3" s="1"/>
  <c r="AM10" i="37"/>
  <c r="AL153" i="3" s="1"/>
  <c r="AL10" i="37"/>
  <c r="AK153" i="3" s="1"/>
  <c r="AK10" i="37"/>
  <c r="AJ153" i="3" s="1"/>
  <c r="AJ10" i="37"/>
  <c r="AI153" i="3" s="1"/>
  <c r="AI10" i="37"/>
  <c r="AH153" i="3" s="1"/>
  <c r="AH10" i="37"/>
  <c r="AG153" i="3" s="1"/>
  <c r="AG10" i="37"/>
  <c r="AF153" i="3" s="1"/>
  <c r="AF10" i="37"/>
  <c r="AE153" i="3" s="1"/>
  <c r="AE10" i="37"/>
  <c r="AD153" i="3" s="1"/>
  <c r="AD10" i="37"/>
  <c r="AC153" i="3" s="1"/>
  <c r="BC9" i="37"/>
  <c r="BB9" i="37"/>
  <c r="BA9" i="37"/>
  <c r="BA11" i="37" s="1"/>
  <c r="AZ9" i="37"/>
  <c r="AY9" i="37"/>
  <c r="AX9" i="37"/>
  <c r="AW9" i="37"/>
  <c r="AV9" i="37"/>
  <c r="AV11" i="37" s="1"/>
  <c r="AS9" i="37"/>
  <c r="AS11" i="37" s="1"/>
  <c r="AR9" i="37"/>
  <c r="AQ9" i="37"/>
  <c r="AP9" i="37"/>
  <c r="AO9" i="37"/>
  <c r="AN9" i="37"/>
  <c r="AM9" i="37"/>
  <c r="AM11" i="37" s="1"/>
  <c r="AL9" i="37"/>
  <c r="AK9" i="37"/>
  <c r="AJ9" i="37"/>
  <c r="AI9" i="37"/>
  <c r="AH9" i="37"/>
  <c r="AG9" i="37"/>
  <c r="AG11" i="37" s="1"/>
  <c r="AF9" i="37"/>
  <c r="AE9" i="37"/>
  <c r="AD9" i="37"/>
  <c r="BC7" i="37"/>
  <c r="BB152" i="3" s="1"/>
  <c r="BB7" i="37"/>
  <c r="BA152" i="3" s="1"/>
  <c r="BA7" i="37"/>
  <c r="AZ152" i="3" s="1"/>
  <c r="AZ7" i="37"/>
  <c r="AY152" i="3" s="1"/>
  <c r="AY7" i="37"/>
  <c r="AX7" i="37"/>
  <c r="AW152" i="3" s="1"/>
  <c r="AW7" i="37"/>
  <c r="AV152" i="3" s="1"/>
  <c r="AV7" i="37"/>
  <c r="AU152" i="3" s="1"/>
  <c r="AS7" i="37"/>
  <c r="AR152" i="3" s="1"/>
  <c r="AR7" i="37"/>
  <c r="AQ152" i="3" s="1"/>
  <c r="AQ7" i="37"/>
  <c r="AP152" i="3" s="1"/>
  <c r="AP7" i="37"/>
  <c r="AO152" i="3" s="1"/>
  <c r="AO7" i="37"/>
  <c r="AN152" i="3" s="1"/>
  <c r="AN7" i="37"/>
  <c r="AM152" i="3" s="1"/>
  <c r="AM7" i="37"/>
  <c r="AL152" i="3" s="1"/>
  <c r="AL7" i="37"/>
  <c r="AK152" i="3" s="1"/>
  <c r="AK7" i="37"/>
  <c r="AJ7" i="37"/>
  <c r="AI152" i="3" s="1"/>
  <c r="AI7" i="37"/>
  <c r="AH152" i="3" s="1"/>
  <c r="AH7" i="37"/>
  <c r="AG152" i="3" s="1"/>
  <c r="AG7" i="37"/>
  <c r="AF152" i="3" s="1"/>
  <c r="AF7" i="37"/>
  <c r="AE152" i="3" s="1"/>
  <c r="AE7" i="37"/>
  <c r="AD152" i="3" s="1"/>
  <c r="AD7" i="37"/>
  <c r="AC152" i="3" s="1"/>
  <c r="BC6" i="37"/>
  <c r="BB6" i="37"/>
  <c r="BA6" i="37"/>
  <c r="AZ6" i="37"/>
  <c r="AZ8" i="37" s="1"/>
  <c r="AY6" i="37"/>
  <c r="AX6" i="37"/>
  <c r="AW6" i="37"/>
  <c r="AV6" i="37"/>
  <c r="AS6" i="37"/>
  <c r="AR6" i="37"/>
  <c r="AQ6" i="37"/>
  <c r="AP6" i="37"/>
  <c r="AO6" i="37"/>
  <c r="AO8" i="37" s="1"/>
  <c r="AN6" i="37"/>
  <c r="AM6" i="37"/>
  <c r="AL6" i="37"/>
  <c r="AL8" i="37" s="1"/>
  <c r="AK6" i="37"/>
  <c r="AJ6" i="37"/>
  <c r="AI6" i="37"/>
  <c r="AI8" i="37" s="1"/>
  <c r="AH6" i="37"/>
  <c r="AG6" i="37"/>
  <c r="AF6" i="37"/>
  <c r="AE6" i="37"/>
  <c r="AD6" i="37"/>
  <c r="AD8" i="37" s="1"/>
  <c r="BC5" i="37"/>
  <c r="BB141" i="3" s="1"/>
  <c r="BB5" i="37"/>
  <c r="BA141" i="3" s="1"/>
  <c r="BA154" i="3" s="1"/>
  <c r="BA5" i="37"/>
  <c r="AZ141" i="3" s="1"/>
  <c r="AZ154" i="3" s="1"/>
  <c r="AZ5" i="37"/>
  <c r="AY141" i="3" s="1"/>
  <c r="AY154" i="3" s="1"/>
  <c r="AY5" i="37"/>
  <c r="AX141" i="3" s="1"/>
  <c r="AX5" i="37"/>
  <c r="AW141" i="3" s="1"/>
  <c r="AW154" i="3" s="1"/>
  <c r="AW5" i="37"/>
  <c r="AV141" i="3" s="1"/>
  <c r="AV154" i="3" s="1"/>
  <c r="BO154" i="3" s="1"/>
  <c r="AV5" i="37"/>
  <c r="AU141" i="3" s="1"/>
  <c r="AU154" i="3" s="1"/>
  <c r="BN154" i="3" s="1"/>
  <c r="AS5" i="37"/>
  <c r="AR141" i="3" s="1"/>
  <c r="AR154" i="3" s="1"/>
  <c r="BK154" i="3" s="1"/>
  <c r="AR5" i="37"/>
  <c r="AQ141" i="3" s="1"/>
  <c r="AQ154" i="3" s="1"/>
  <c r="BJ154" i="3" s="1"/>
  <c r="AQ5" i="37"/>
  <c r="AP141" i="3" s="1"/>
  <c r="AP154" i="3" s="1"/>
  <c r="BI154" i="3" s="1"/>
  <c r="AP5" i="37"/>
  <c r="AO141" i="3" s="1"/>
  <c r="AO154" i="3" s="1"/>
  <c r="BH154" i="3" s="1"/>
  <c r="AO5" i="37"/>
  <c r="AN141" i="3" s="1"/>
  <c r="BG151" i="3" s="1"/>
  <c r="AN5" i="37"/>
  <c r="AM141" i="3" s="1"/>
  <c r="AM154" i="3" s="1"/>
  <c r="BF154" i="3" s="1"/>
  <c r="AM5" i="37"/>
  <c r="AL141" i="3" s="1"/>
  <c r="AL154" i="3" s="1"/>
  <c r="BE154" i="3" s="1"/>
  <c r="AL5" i="37"/>
  <c r="AK141" i="3" s="1"/>
  <c r="AK154" i="3" s="1"/>
  <c r="BD154" i="3" s="1"/>
  <c r="AK5" i="37"/>
  <c r="AJ141" i="3" s="1"/>
  <c r="AJ5" i="37"/>
  <c r="AI141" i="3" s="1"/>
  <c r="AI154" i="3" s="1"/>
  <c r="AI5" i="37"/>
  <c r="AH141" i="3" s="1"/>
  <c r="AH154" i="3" s="1"/>
  <c r="AH5" i="37"/>
  <c r="AG141" i="3" s="1"/>
  <c r="AG154" i="3" s="1"/>
  <c r="AG5" i="37"/>
  <c r="AF141" i="3" s="1"/>
  <c r="AF154" i="3" s="1"/>
  <c r="AF5" i="37"/>
  <c r="AE141" i="3" s="1"/>
  <c r="AE154" i="3" s="1"/>
  <c r="AE5" i="37"/>
  <c r="AD141" i="3" s="1"/>
  <c r="AD154" i="3" s="1"/>
  <c r="AD5" i="37"/>
  <c r="AC141" i="3" s="1"/>
  <c r="AC154" i="3" s="1"/>
  <c r="BC27" i="50"/>
  <c r="BB27" i="50"/>
  <c r="BA27" i="50"/>
  <c r="AZ27" i="50"/>
  <c r="AY27" i="50"/>
  <c r="AX27" i="50"/>
  <c r="AW27" i="50"/>
  <c r="AV27" i="50"/>
  <c r="AS27" i="50"/>
  <c r="AR27" i="50"/>
  <c r="AQ27" i="50"/>
  <c r="AP27" i="50"/>
  <c r="AO27" i="50"/>
  <c r="AN27" i="50"/>
  <c r="AM27" i="50"/>
  <c r="AL27" i="50"/>
  <c r="AK27" i="50"/>
  <c r="AJ27" i="50"/>
  <c r="AI27" i="50"/>
  <c r="AH27" i="50"/>
  <c r="AG27" i="50"/>
  <c r="AF27" i="50"/>
  <c r="AE27" i="50"/>
  <c r="AD27" i="50"/>
  <c r="AB27" i="50"/>
  <c r="AA27" i="50"/>
  <c r="Z27" i="50"/>
  <c r="Y27" i="50"/>
  <c r="X27" i="50"/>
  <c r="W27" i="50"/>
  <c r="R27" i="50"/>
  <c r="Q27" i="50"/>
  <c r="P27" i="50"/>
  <c r="O27" i="50"/>
  <c r="N27" i="50"/>
  <c r="M27" i="50"/>
  <c r="L27" i="50"/>
  <c r="K27" i="50"/>
  <c r="J27" i="50"/>
  <c r="I27" i="50"/>
  <c r="H27" i="50"/>
  <c r="G27" i="50"/>
  <c r="F27" i="50"/>
  <c r="E27" i="50"/>
  <c r="D27" i="50"/>
  <c r="C27" i="50"/>
  <c r="BC11" i="50"/>
  <c r="BB67" i="3" s="1"/>
  <c r="BB11" i="50"/>
  <c r="BA67" i="3" s="1"/>
  <c r="BA11" i="50"/>
  <c r="AZ67" i="3" s="1"/>
  <c r="AZ11" i="50"/>
  <c r="AY67" i="3" s="1"/>
  <c r="AY11" i="50"/>
  <c r="AX67" i="3" s="1"/>
  <c r="AX11" i="50"/>
  <c r="AW67" i="3" s="1"/>
  <c r="AW11" i="50"/>
  <c r="AV67" i="3" s="1"/>
  <c r="AV11" i="50"/>
  <c r="AU67" i="3" s="1"/>
  <c r="AS11" i="50"/>
  <c r="AR67" i="3" s="1"/>
  <c r="AR11" i="50"/>
  <c r="AQ67" i="3" s="1"/>
  <c r="AQ11" i="50"/>
  <c r="AP67" i="3" s="1"/>
  <c r="AP11" i="50"/>
  <c r="AO67" i="3" s="1"/>
  <c r="AO11" i="50"/>
  <c r="AN67" i="3" s="1"/>
  <c r="AN11" i="50"/>
  <c r="AM67" i="3" s="1"/>
  <c r="AM11" i="50"/>
  <c r="AL67" i="3" s="1"/>
  <c r="AL11" i="50"/>
  <c r="AK67" i="3" s="1"/>
  <c r="AK11" i="50"/>
  <c r="AJ67" i="3" s="1"/>
  <c r="AJ11" i="50"/>
  <c r="AI67" i="3" s="1"/>
  <c r="AI11" i="50"/>
  <c r="AH67" i="3" s="1"/>
  <c r="AH11" i="50"/>
  <c r="AG67" i="3" s="1"/>
  <c r="AG11" i="50"/>
  <c r="AF67" i="3" s="1"/>
  <c r="AF11" i="50"/>
  <c r="AE67" i="3" s="1"/>
  <c r="AE11" i="50"/>
  <c r="AD67" i="3" s="1"/>
  <c r="AD11" i="50"/>
  <c r="AC67" i="3" s="1"/>
  <c r="AB11" i="50"/>
  <c r="AA58" i="3" s="1"/>
  <c r="AA11" i="50"/>
  <c r="Z58" i="3" s="1"/>
  <c r="Z11" i="50"/>
  <c r="Y58" i="3" s="1"/>
  <c r="Y11" i="50"/>
  <c r="X58" i="3" s="1"/>
  <c r="X11" i="50"/>
  <c r="W58" i="3" s="1"/>
  <c r="W11" i="50"/>
  <c r="V58" i="3" s="1"/>
  <c r="R11" i="50"/>
  <c r="Q58" i="3" s="1"/>
  <c r="Q11" i="50"/>
  <c r="P58" i="3" s="1"/>
  <c r="P11" i="50"/>
  <c r="O58" i="3" s="1"/>
  <c r="O11" i="50"/>
  <c r="N58" i="3" s="1"/>
  <c r="N11" i="50"/>
  <c r="M58" i="3" s="1"/>
  <c r="M11" i="50"/>
  <c r="L58" i="3" s="1"/>
  <c r="L11" i="50"/>
  <c r="K58" i="3" s="1"/>
  <c r="K11" i="50"/>
  <c r="J58" i="3" s="1"/>
  <c r="J11" i="50"/>
  <c r="I58" i="3" s="1"/>
  <c r="I11" i="50"/>
  <c r="H58" i="3" s="1"/>
  <c r="H11" i="50"/>
  <c r="G58" i="3" s="1"/>
  <c r="G11" i="50"/>
  <c r="F58" i="3" s="1"/>
  <c r="F11" i="50"/>
  <c r="E58" i="3" s="1"/>
  <c r="E11" i="50"/>
  <c r="D58" i="3" s="1"/>
  <c r="D11" i="50"/>
  <c r="C58" i="3" s="1"/>
  <c r="C11" i="50"/>
  <c r="B58" i="3" s="1"/>
  <c r="BC17" i="36"/>
  <c r="BB17" i="36"/>
  <c r="BA17" i="36"/>
  <c r="AZ17" i="36"/>
  <c r="AY17" i="36"/>
  <c r="AX17" i="36"/>
  <c r="AW17" i="36"/>
  <c r="AV17" i="36"/>
  <c r="AS17" i="36"/>
  <c r="AR17" i="36"/>
  <c r="AQ17" i="36"/>
  <c r="AP17" i="36"/>
  <c r="AO17" i="36"/>
  <c r="AN17" i="36"/>
  <c r="AM17" i="36"/>
  <c r="AL17" i="36"/>
  <c r="AK17" i="36"/>
  <c r="AJ17" i="36"/>
  <c r="AI17" i="36"/>
  <c r="AH17" i="36"/>
  <c r="AG17" i="36"/>
  <c r="AF17" i="36"/>
  <c r="AE17" i="36"/>
  <c r="AD17" i="36"/>
  <c r="BC16" i="36"/>
  <c r="BB171" i="3" s="1"/>
  <c r="BB16" i="36"/>
  <c r="BA171" i="3" s="1"/>
  <c r="BA16" i="36"/>
  <c r="AZ171" i="3" s="1"/>
  <c r="AZ16" i="36"/>
  <c r="AY171" i="3" s="1"/>
  <c r="AY16" i="36"/>
  <c r="AX171" i="3" s="1"/>
  <c r="AX16" i="36"/>
  <c r="AW171" i="3" s="1"/>
  <c r="AW16" i="36"/>
  <c r="AV171" i="3" s="1"/>
  <c r="AV16" i="36"/>
  <c r="AU171" i="3" s="1"/>
  <c r="AS16" i="36"/>
  <c r="AR171" i="3" s="1"/>
  <c r="AR16" i="36"/>
  <c r="AQ171" i="3" s="1"/>
  <c r="AQ16" i="36"/>
  <c r="AP171" i="3" s="1"/>
  <c r="AP16" i="36"/>
  <c r="AO171" i="3" s="1"/>
  <c r="AO16" i="36"/>
  <c r="AN171" i="3" s="1"/>
  <c r="AN16" i="36"/>
  <c r="AM171" i="3" s="1"/>
  <c r="AM16" i="36"/>
  <c r="AL171" i="3" s="1"/>
  <c r="AL16" i="36"/>
  <c r="AK171" i="3" s="1"/>
  <c r="AK16" i="36"/>
  <c r="AJ171" i="3" s="1"/>
  <c r="AJ16" i="36"/>
  <c r="AI171" i="3" s="1"/>
  <c r="AI16" i="36"/>
  <c r="AH171" i="3" s="1"/>
  <c r="AH16" i="36"/>
  <c r="AG171" i="3" s="1"/>
  <c r="AG16" i="36"/>
  <c r="AF171" i="3" s="1"/>
  <c r="AF16" i="36"/>
  <c r="AE171" i="3" s="1"/>
  <c r="AE16" i="36"/>
  <c r="AD171" i="3" s="1"/>
  <c r="AD16" i="36"/>
  <c r="AC171" i="3" s="1"/>
  <c r="BC15" i="36"/>
  <c r="BB15" i="36"/>
  <c r="BA15" i="36"/>
  <c r="AZ15" i="36"/>
  <c r="AY15" i="36"/>
  <c r="AX15" i="36"/>
  <c r="AW15" i="36"/>
  <c r="AV15" i="36"/>
  <c r="AS15" i="36"/>
  <c r="AR15" i="36"/>
  <c r="AQ15" i="36"/>
  <c r="AP15" i="36"/>
  <c r="AO15" i="36"/>
  <c r="AN15" i="36"/>
  <c r="AM15" i="36"/>
  <c r="AL15" i="36"/>
  <c r="AK15" i="36"/>
  <c r="AJ15" i="36"/>
  <c r="AI15" i="36"/>
  <c r="AH15" i="36"/>
  <c r="AG15" i="36"/>
  <c r="AF15" i="36"/>
  <c r="AE15" i="36"/>
  <c r="AD15" i="36"/>
  <c r="BC14" i="36"/>
  <c r="BB14" i="36"/>
  <c r="BA14" i="36"/>
  <c r="AZ14" i="36"/>
  <c r="AY14" i="36"/>
  <c r="AX14" i="36"/>
  <c r="AW14" i="36"/>
  <c r="AV14" i="36"/>
  <c r="AS14" i="36"/>
  <c r="AR14" i="36"/>
  <c r="AQ14" i="36"/>
  <c r="AP14" i="36"/>
  <c r="AO14" i="36"/>
  <c r="AN14" i="36"/>
  <c r="AM14" i="36"/>
  <c r="AL14" i="36"/>
  <c r="AK14" i="36"/>
  <c r="AJ14" i="36"/>
  <c r="AI14" i="36"/>
  <c r="AH14" i="36"/>
  <c r="AG14" i="36"/>
  <c r="AF14" i="36"/>
  <c r="AE14" i="36"/>
  <c r="AD14" i="36"/>
  <c r="BC12" i="36"/>
  <c r="BB175" i="3" s="1"/>
  <c r="BB12" i="36"/>
  <c r="BA175" i="3" s="1"/>
  <c r="BA12" i="36"/>
  <c r="AZ175" i="3" s="1"/>
  <c r="AZ12" i="36"/>
  <c r="AY175" i="3" s="1"/>
  <c r="AY12" i="36"/>
  <c r="AX175" i="3" s="1"/>
  <c r="AX12" i="36"/>
  <c r="AW175" i="3" s="1"/>
  <c r="AW12" i="36"/>
  <c r="AV175" i="3" s="1"/>
  <c r="AV12" i="36"/>
  <c r="AU175" i="3" s="1"/>
  <c r="AS12" i="36"/>
  <c r="AR175" i="3" s="1"/>
  <c r="AR12" i="36"/>
  <c r="AQ175" i="3" s="1"/>
  <c r="AQ12" i="36"/>
  <c r="AP175" i="3" s="1"/>
  <c r="AP12" i="36"/>
  <c r="AO175" i="3" s="1"/>
  <c r="AO12" i="36"/>
  <c r="AN175" i="3" s="1"/>
  <c r="AN12" i="36"/>
  <c r="AM175" i="3" s="1"/>
  <c r="AM12" i="36"/>
  <c r="AL175" i="3" s="1"/>
  <c r="AL12" i="36"/>
  <c r="AK175" i="3" s="1"/>
  <c r="AK12" i="36"/>
  <c r="AJ175" i="3" s="1"/>
  <c r="AJ12" i="36"/>
  <c r="AI175" i="3" s="1"/>
  <c r="AI12" i="36"/>
  <c r="AH175" i="3" s="1"/>
  <c r="AH12" i="36"/>
  <c r="AG175" i="3" s="1"/>
  <c r="AG12" i="36"/>
  <c r="AF12" i="36"/>
  <c r="AE175" i="3" s="1"/>
  <c r="AE12" i="36"/>
  <c r="AD12" i="36"/>
  <c r="AC175" i="3" s="1"/>
  <c r="BC11" i="36"/>
  <c r="BB11" i="36"/>
  <c r="BB13" i="36" s="1"/>
  <c r="BA11" i="36"/>
  <c r="AZ11" i="36"/>
  <c r="AZ13" i="36" s="1"/>
  <c r="AY11" i="36"/>
  <c r="AY13" i="36" s="1"/>
  <c r="AX11" i="36"/>
  <c r="AW11" i="36"/>
  <c r="AW13" i="36" s="1"/>
  <c r="AV11" i="36"/>
  <c r="AS11" i="36"/>
  <c r="AS13" i="36" s="1"/>
  <c r="AR11" i="36"/>
  <c r="AQ11" i="36"/>
  <c r="AP11" i="36"/>
  <c r="AP13" i="36" s="1"/>
  <c r="AO11" i="36"/>
  <c r="AN11" i="36"/>
  <c r="AM11" i="36"/>
  <c r="AL11" i="36"/>
  <c r="AK11" i="36"/>
  <c r="AK13" i="36" s="1"/>
  <c r="AJ11" i="36"/>
  <c r="AI11" i="36"/>
  <c r="AH11" i="36"/>
  <c r="AG11" i="36"/>
  <c r="AF11" i="36"/>
  <c r="AE11" i="36"/>
  <c r="AD11" i="36"/>
  <c r="AD13" i="36" s="1"/>
  <c r="BC9" i="36"/>
  <c r="BB174" i="3" s="1"/>
  <c r="BB9" i="36"/>
  <c r="BA174" i="3" s="1"/>
  <c r="BA9" i="36"/>
  <c r="AZ174" i="3" s="1"/>
  <c r="AZ9" i="36"/>
  <c r="AY174" i="3" s="1"/>
  <c r="AY9" i="36"/>
  <c r="AX174" i="3" s="1"/>
  <c r="AX9" i="36"/>
  <c r="AW174" i="3" s="1"/>
  <c r="AW9" i="36"/>
  <c r="AV174" i="3" s="1"/>
  <c r="AV9" i="36"/>
  <c r="AU174" i="3" s="1"/>
  <c r="AS9" i="36"/>
  <c r="AR174" i="3" s="1"/>
  <c r="AR9" i="36"/>
  <c r="AQ174" i="3" s="1"/>
  <c r="AQ9" i="36"/>
  <c r="AP174" i="3" s="1"/>
  <c r="AP9" i="36"/>
  <c r="AO174" i="3" s="1"/>
  <c r="AO9" i="36"/>
  <c r="AN174" i="3" s="1"/>
  <c r="AN9" i="36"/>
  <c r="AM174" i="3" s="1"/>
  <c r="AM9" i="36"/>
  <c r="AL174" i="3" s="1"/>
  <c r="AL9" i="36"/>
  <c r="AK174" i="3" s="1"/>
  <c r="AK9" i="36"/>
  <c r="AJ174" i="3" s="1"/>
  <c r="AJ9" i="36"/>
  <c r="AI174" i="3" s="1"/>
  <c r="AI9" i="36"/>
  <c r="AH174" i="3" s="1"/>
  <c r="AH9" i="36"/>
  <c r="AG174" i="3" s="1"/>
  <c r="AG9" i="36"/>
  <c r="AF174" i="3" s="1"/>
  <c r="AF9" i="36"/>
  <c r="AE174" i="3" s="1"/>
  <c r="AE9" i="36"/>
  <c r="AD174" i="3" s="1"/>
  <c r="AD9" i="36"/>
  <c r="AC174" i="3" s="1"/>
  <c r="BC8" i="36"/>
  <c r="BB173" i="3" s="1"/>
  <c r="BB8" i="36"/>
  <c r="BA173" i="3" s="1"/>
  <c r="BA8" i="36"/>
  <c r="AZ173" i="3" s="1"/>
  <c r="AZ8" i="36"/>
  <c r="AY173" i="3" s="1"/>
  <c r="AY8" i="36"/>
  <c r="AX173" i="3" s="1"/>
  <c r="AX8" i="36"/>
  <c r="AW173" i="3" s="1"/>
  <c r="AW8" i="36"/>
  <c r="AV173" i="3" s="1"/>
  <c r="AV8" i="36"/>
  <c r="AU173" i="3" s="1"/>
  <c r="AT8" i="36"/>
  <c r="AS173" i="3" s="1"/>
  <c r="AS8" i="36"/>
  <c r="AR173" i="3" s="1"/>
  <c r="AR8" i="36"/>
  <c r="AQ173" i="3" s="1"/>
  <c r="AQ8" i="36"/>
  <c r="AP173" i="3" s="1"/>
  <c r="AP8" i="36"/>
  <c r="AO173" i="3" s="1"/>
  <c r="AO8" i="36"/>
  <c r="AN173" i="3" s="1"/>
  <c r="AN8" i="36"/>
  <c r="AM173" i="3" s="1"/>
  <c r="AM8" i="36"/>
  <c r="AL173" i="3" s="1"/>
  <c r="AL8" i="36"/>
  <c r="AK173" i="3" s="1"/>
  <c r="AK8" i="36"/>
  <c r="AJ173" i="3" s="1"/>
  <c r="AJ8" i="36"/>
  <c r="AI173" i="3" s="1"/>
  <c r="AI8" i="36"/>
  <c r="AH173" i="3" s="1"/>
  <c r="AH8" i="36"/>
  <c r="AG173" i="3" s="1"/>
  <c r="AG8" i="36"/>
  <c r="AF173" i="3" s="1"/>
  <c r="AF8" i="36"/>
  <c r="AE173" i="3" s="1"/>
  <c r="AE8" i="36"/>
  <c r="AD173" i="3" s="1"/>
  <c r="AD8" i="36"/>
  <c r="AC173" i="3" s="1"/>
  <c r="BC7" i="36"/>
  <c r="BB172" i="3" s="1"/>
  <c r="BB7" i="36"/>
  <c r="BA172" i="3" s="1"/>
  <c r="BA7" i="36"/>
  <c r="AZ172" i="3" s="1"/>
  <c r="AZ7" i="36"/>
  <c r="AY172" i="3" s="1"/>
  <c r="AY7" i="36"/>
  <c r="AX172" i="3" s="1"/>
  <c r="AX7" i="36"/>
  <c r="AW172" i="3" s="1"/>
  <c r="AW7" i="36"/>
  <c r="AV172" i="3" s="1"/>
  <c r="AV7" i="36"/>
  <c r="AU172" i="3" s="1"/>
  <c r="AS7" i="36"/>
  <c r="AR172" i="3" s="1"/>
  <c r="AR7" i="36"/>
  <c r="AQ172" i="3" s="1"/>
  <c r="AQ7" i="36"/>
  <c r="AP172" i="3" s="1"/>
  <c r="AP7" i="36"/>
  <c r="AO172" i="3" s="1"/>
  <c r="AO7" i="36"/>
  <c r="AN172" i="3" s="1"/>
  <c r="AN7" i="36"/>
  <c r="AM172" i="3" s="1"/>
  <c r="AM7" i="36"/>
  <c r="AL172" i="3" s="1"/>
  <c r="AL7" i="36"/>
  <c r="AK172" i="3" s="1"/>
  <c r="AK7" i="36"/>
  <c r="AJ172" i="3" s="1"/>
  <c r="AJ7" i="36"/>
  <c r="AI172" i="3" s="1"/>
  <c r="AI7" i="36"/>
  <c r="AH172" i="3" s="1"/>
  <c r="AH7" i="36"/>
  <c r="AG172" i="3" s="1"/>
  <c r="AG7" i="36"/>
  <c r="AF172" i="3" s="1"/>
  <c r="AF7" i="36"/>
  <c r="AE172" i="3" s="1"/>
  <c r="AE7" i="36"/>
  <c r="AD172" i="3" s="1"/>
  <c r="AD7" i="36"/>
  <c r="AC172" i="3" s="1"/>
  <c r="BC6" i="36"/>
  <c r="BB6" i="36"/>
  <c r="BA6" i="36"/>
  <c r="AZ6" i="36"/>
  <c r="AY6" i="36"/>
  <c r="AX6" i="36"/>
  <c r="AW6" i="36"/>
  <c r="AV6" i="36"/>
  <c r="AS6" i="36"/>
  <c r="AR6" i="36"/>
  <c r="AQ6" i="36"/>
  <c r="AP6" i="36"/>
  <c r="AO6" i="36"/>
  <c r="AN6" i="36"/>
  <c r="AM6" i="36"/>
  <c r="AL6" i="36"/>
  <c r="AK6" i="36"/>
  <c r="AJ6" i="36"/>
  <c r="AI6" i="36"/>
  <c r="AH6" i="36"/>
  <c r="AG6" i="36"/>
  <c r="AF6" i="36"/>
  <c r="AE6" i="36"/>
  <c r="AD6" i="36"/>
  <c r="BC5" i="36"/>
  <c r="BB158" i="3" s="1"/>
  <c r="BB5" i="36"/>
  <c r="BA158" i="3" s="1"/>
  <c r="BA176" i="3" s="1"/>
  <c r="BA5" i="36"/>
  <c r="AZ158" i="3" s="1"/>
  <c r="AZ5" i="36"/>
  <c r="AY158" i="3" s="1"/>
  <c r="AY5" i="36"/>
  <c r="AX158" i="3" s="1"/>
  <c r="AX5" i="36"/>
  <c r="AW158" i="3" s="1"/>
  <c r="AW5" i="36"/>
  <c r="AV158" i="3" s="1"/>
  <c r="AV5" i="36"/>
  <c r="AU158" i="3" s="1"/>
  <c r="AS5" i="36"/>
  <c r="AR158" i="3" s="1"/>
  <c r="AR5" i="36"/>
  <c r="AQ158" i="3" s="1"/>
  <c r="AQ5" i="36"/>
  <c r="AP158" i="3" s="1"/>
  <c r="AP5" i="36"/>
  <c r="AO158" i="3" s="1"/>
  <c r="AO5" i="36"/>
  <c r="AN158" i="3" s="1"/>
  <c r="AN5" i="36"/>
  <c r="AM158" i="3" s="1"/>
  <c r="AM5" i="36"/>
  <c r="AL158" i="3" s="1"/>
  <c r="AL5" i="36"/>
  <c r="AK158" i="3" s="1"/>
  <c r="AK5" i="36"/>
  <c r="AJ158" i="3" s="1"/>
  <c r="AJ5" i="36"/>
  <c r="AI158" i="3" s="1"/>
  <c r="AI176" i="3" s="1"/>
  <c r="AI5" i="36"/>
  <c r="AH158" i="3" s="1"/>
  <c r="AH5" i="36"/>
  <c r="AG158" i="3" s="1"/>
  <c r="AG5" i="36"/>
  <c r="AF158" i="3" s="1"/>
  <c r="AF5" i="36"/>
  <c r="AE158" i="3" s="1"/>
  <c r="AE176" i="3" s="1"/>
  <c r="AE5" i="36"/>
  <c r="AD158" i="3" s="1"/>
  <c r="AD5" i="36"/>
  <c r="AC158" i="3" s="1"/>
  <c r="BC28" i="50"/>
  <c r="BB28" i="50"/>
  <c r="BA28" i="50"/>
  <c r="AZ28" i="50"/>
  <c r="AY28" i="50"/>
  <c r="AX28" i="50"/>
  <c r="AW28" i="50"/>
  <c r="AV28" i="50"/>
  <c r="AS28" i="50"/>
  <c r="AR28" i="50"/>
  <c r="AQ28" i="50"/>
  <c r="AP28" i="50"/>
  <c r="AO28" i="50"/>
  <c r="AN28" i="50"/>
  <c r="AM28" i="50"/>
  <c r="AL28" i="50"/>
  <c r="AK28" i="50"/>
  <c r="AJ28" i="50"/>
  <c r="AI28" i="50"/>
  <c r="AH28" i="50"/>
  <c r="AG28" i="50"/>
  <c r="AF28" i="50"/>
  <c r="AE28" i="50"/>
  <c r="AD28" i="50"/>
  <c r="AB28" i="50"/>
  <c r="AA28" i="50"/>
  <c r="Z28" i="50"/>
  <c r="Y28" i="50"/>
  <c r="X28" i="50"/>
  <c r="W28" i="50"/>
  <c r="R28" i="50"/>
  <c r="Q28" i="50"/>
  <c r="P28" i="50"/>
  <c r="O28" i="50"/>
  <c r="N28" i="50"/>
  <c r="M28" i="50"/>
  <c r="L28" i="50"/>
  <c r="K28" i="50"/>
  <c r="J28" i="50"/>
  <c r="I28" i="50"/>
  <c r="H28" i="50"/>
  <c r="G28" i="50"/>
  <c r="F28" i="50"/>
  <c r="E28" i="50"/>
  <c r="D28" i="50"/>
  <c r="C28" i="50"/>
  <c r="BC12" i="50"/>
  <c r="BB68" i="3" s="1"/>
  <c r="BB12" i="50"/>
  <c r="BA68" i="3" s="1"/>
  <c r="BA12" i="50"/>
  <c r="AZ68" i="3" s="1"/>
  <c r="AZ12" i="50"/>
  <c r="AY68" i="3" s="1"/>
  <c r="AY12" i="50"/>
  <c r="AX68" i="3" s="1"/>
  <c r="AX12" i="50"/>
  <c r="AW68" i="3" s="1"/>
  <c r="AW12" i="50"/>
  <c r="AV68" i="3" s="1"/>
  <c r="AV12" i="50"/>
  <c r="AU68" i="3" s="1"/>
  <c r="AS12" i="50"/>
  <c r="AR68" i="3" s="1"/>
  <c r="AR12" i="50"/>
  <c r="AQ68" i="3" s="1"/>
  <c r="AQ12" i="50"/>
  <c r="AP68" i="3" s="1"/>
  <c r="AP12" i="50"/>
  <c r="AO68" i="3" s="1"/>
  <c r="AO12" i="50"/>
  <c r="AN68" i="3" s="1"/>
  <c r="AN12" i="50"/>
  <c r="AM68" i="3" s="1"/>
  <c r="AM12" i="50"/>
  <c r="AL68" i="3" s="1"/>
  <c r="AL12" i="50"/>
  <c r="AK68" i="3" s="1"/>
  <c r="AK12" i="50"/>
  <c r="AJ68" i="3" s="1"/>
  <c r="AJ12" i="50"/>
  <c r="AI68" i="3" s="1"/>
  <c r="AI12" i="50"/>
  <c r="AH68" i="3" s="1"/>
  <c r="AH12" i="50"/>
  <c r="AG68" i="3" s="1"/>
  <c r="AG12" i="50"/>
  <c r="AF68" i="3" s="1"/>
  <c r="AF12" i="50"/>
  <c r="AE68" i="3" s="1"/>
  <c r="AE12" i="50"/>
  <c r="AD68" i="3" s="1"/>
  <c r="AD12" i="50"/>
  <c r="AC68" i="3" s="1"/>
  <c r="AB12" i="50"/>
  <c r="AA59" i="3" s="1"/>
  <c r="AA12" i="50"/>
  <c r="Z59" i="3" s="1"/>
  <c r="Z12" i="50"/>
  <c r="Y59" i="3" s="1"/>
  <c r="Y12" i="50"/>
  <c r="X59" i="3" s="1"/>
  <c r="X12" i="50"/>
  <c r="W59" i="3" s="1"/>
  <c r="W12" i="50"/>
  <c r="V59" i="3" s="1"/>
  <c r="R12" i="50"/>
  <c r="Q59" i="3" s="1"/>
  <c r="Q12" i="50"/>
  <c r="P59" i="3" s="1"/>
  <c r="P12" i="50"/>
  <c r="O59" i="3" s="1"/>
  <c r="O12" i="50"/>
  <c r="N59" i="3" s="1"/>
  <c r="N12" i="50"/>
  <c r="M59" i="3" s="1"/>
  <c r="M12" i="50"/>
  <c r="L59" i="3" s="1"/>
  <c r="L12" i="50"/>
  <c r="K59" i="3" s="1"/>
  <c r="K12" i="50"/>
  <c r="J59" i="3" s="1"/>
  <c r="J12" i="50"/>
  <c r="I59" i="3" s="1"/>
  <c r="I12" i="50"/>
  <c r="H59" i="3" s="1"/>
  <c r="H12" i="50"/>
  <c r="G59" i="3" s="1"/>
  <c r="G12" i="50"/>
  <c r="F59" i="3" s="1"/>
  <c r="F12" i="50"/>
  <c r="E59" i="3" s="1"/>
  <c r="E12" i="50"/>
  <c r="D59" i="3" s="1"/>
  <c r="D12" i="50"/>
  <c r="C59" i="3" s="1"/>
  <c r="C12" i="50"/>
  <c r="B59" i="3" s="1"/>
  <c r="BC29" i="50"/>
  <c r="BB29" i="50"/>
  <c r="BA29" i="50"/>
  <c r="AZ29" i="50"/>
  <c r="AY29" i="50"/>
  <c r="AX29" i="50"/>
  <c r="AW29" i="50"/>
  <c r="AV29" i="50"/>
  <c r="AT29" i="50"/>
  <c r="AS29" i="50"/>
  <c r="AR29" i="50"/>
  <c r="AQ29" i="50"/>
  <c r="AP29" i="50"/>
  <c r="AO29" i="50"/>
  <c r="AN29" i="50"/>
  <c r="AM29" i="50"/>
  <c r="AL29" i="50"/>
  <c r="AK29" i="50"/>
  <c r="AJ29" i="50"/>
  <c r="AI29" i="50"/>
  <c r="AH29" i="50"/>
  <c r="AG29" i="50"/>
  <c r="AF29" i="50"/>
  <c r="AE29" i="50"/>
  <c r="AD29" i="50"/>
  <c r="AB29" i="50"/>
  <c r="AA29" i="50"/>
  <c r="Z29" i="50"/>
  <c r="Y29" i="50"/>
  <c r="X29" i="50"/>
  <c r="W29" i="50"/>
  <c r="V29" i="50"/>
  <c r="U29" i="50"/>
  <c r="S29" i="50"/>
  <c r="R29" i="50"/>
  <c r="Q29" i="50"/>
  <c r="P29" i="50"/>
  <c r="O29" i="50"/>
  <c r="N29" i="50"/>
  <c r="M29" i="50"/>
  <c r="L29" i="50"/>
  <c r="K29" i="50"/>
  <c r="J29" i="50"/>
  <c r="I29" i="50"/>
  <c r="H29" i="50"/>
  <c r="G29" i="50"/>
  <c r="F29" i="50"/>
  <c r="E29" i="50"/>
  <c r="D29" i="50"/>
  <c r="C29" i="50"/>
  <c r="BC13" i="50"/>
  <c r="BB13" i="50"/>
  <c r="BA13" i="50"/>
  <c r="AZ13" i="50"/>
  <c r="AY13" i="50"/>
  <c r="AX13" i="50"/>
  <c r="AW13" i="50"/>
  <c r="AV13" i="50"/>
  <c r="AS13" i="50"/>
  <c r="AR13" i="50"/>
  <c r="AQ13" i="50"/>
  <c r="AP13" i="50"/>
  <c r="AO13" i="50"/>
  <c r="AN13" i="50"/>
  <c r="AM13" i="50"/>
  <c r="AL13" i="50"/>
  <c r="AK13" i="50"/>
  <c r="AJ13" i="50"/>
  <c r="AI13" i="50"/>
  <c r="AH13" i="50"/>
  <c r="AG13" i="50"/>
  <c r="AF13" i="50"/>
  <c r="AE13" i="50"/>
  <c r="AD13" i="50"/>
  <c r="AB13" i="50"/>
  <c r="AA13" i="50"/>
  <c r="Z13" i="50"/>
  <c r="Y13" i="50"/>
  <c r="X13" i="50"/>
  <c r="W13" i="50"/>
  <c r="V13" i="50"/>
  <c r="U13" i="50"/>
  <c r="R13" i="50"/>
  <c r="Q13" i="50"/>
  <c r="P13" i="50"/>
  <c r="O13" i="50"/>
  <c r="N13" i="50"/>
  <c r="M13" i="50"/>
  <c r="L13" i="50"/>
  <c r="K13" i="50"/>
  <c r="J13" i="50"/>
  <c r="I13" i="50"/>
  <c r="H13" i="50"/>
  <c r="G13" i="50"/>
  <c r="F13" i="50"/>
  <c r="E13" i="50"/>
  <c r="D13" i="50"/>
  <c r="C13" i="50"/>
  <c r="BC14" i="43"/>
  <c r="BB14" i="43"/>
  <c r="BA14" i="43"/>
  <c r="AZ14" i="43"/>
  <c r="AY14" i="43"/>
  <c r="AX14" i="43"/>
  <c r="AW14" i="43"/>
  <c r="AV14" i="43"/>
  <c r="AS14" i="43"/>
  <c r="AR14" i="43"/>
  <c r="AQ14" i="43"/>
  <c r="AP14" i="43"/>
  <c r="AO14" i="43"/>
  <c r="AN14" i="43"/>
  <c r="AM14" i="43"/>
  <c r="AL14" i="43"/>
  <c r="AK14" i="43"/>
  <c r="AJ14" i="43"/>
  <c r="AI14" i="43"/>
  <c r="AH14" i="43"/>
  <c r="AG14" i="43"/>
  <c r="AF14" i="43"/>
  <c r="AE14" i="43"/>
  <c r="AD14" i="43"/>
  <c r="AB14" i="43"/>
  <c r="AA14" i="43"/>
  <c r="Z14" i="43"/>
  <c r="Y14" i="43"/>
  <c r="X14" i="43"/>
  <c r="W14" i="43"/>
  <c r="R14" i="43"/>
  <c r="Q14" i="43"/>
  <c r="P14" i="43"/>
  <c r="O14" i="43"/>
  <c r="N14" i="43"/>
  <c r="M14" i="43"/>
  <c r="L14" i="43"/>
  <c r="K14" i="43"/>
  <c r="J14" i="43"/>
  <c r="I14" i="43"/>
  <c r="H14" i="43"/>
  <c r="G14" i="43"/>
  <c r="F14" i="43"/>
  <c r="E14" i="43"/>
  <c r="D14" i="43"/>
  <c r="C14" i="43"/>
  <c r="BC13" i="43"/>
  <c r="BB13" i="43"/>
  <c r="BA13" i="43"/>
  <c r="AZ13" i="43"/>
  <c r="AY13" i="43"/>
  <c r="AX13" i="43"/>
  <c r="AW13" i="43"/>
  <c r="AV13" i="43"/>
  <c r="AS13" i="43"/>
  <c r="AR13" i="43"/>
  <c r="AQ13" i="43"/>
  <c r="AP13" i="43"/>
  <c r="AO13" i="43"/>
  <c r="AN13" i="43"/>
  <c r="AM13" i="43"/>
  <c r="AL13" i="43"/>
  <c r="AK13" i="43"/>
  <c r="AJ13" i="43"/>
  <c r="AI13" i="43"/>
  <c r="AH13" i="43"/>
  <c r="AG13" i="43"/>
  <c r="AF13" i="43"/>
  <c r="AE13" i="43"/>
  <c r="AD13" i="43"/>
  <c r="AB13" i="43"/>
  <c r="AA13" i="43"/>
  <c r="Z13" i="43"/>
  <c r="Y13" i="43"/>
  <c r="X13" i="43"/>
  <c r="W13" i="43"/>
  <c r="R13" i="43"/>
  <c r="Q13" i="43"/>
  <c r="P13" i="43"/>
  <c r="O13" i="43"/>
  <c r="N13" i="43"/>
  <c r="M13" i="43"/>
  <c r="L13" i="43"/>
  <c r="K13" i="43"/>
  <c r="J13" i="43"/>
  <c r="I13" i="43"/>
  <c r="H13" i="43"/>
  <c r="G13" i="43"/>
  <c r="F13" i="43"/>
  <c r="E13" i="43"/>
  <c r="D13" i="43"/>
  <c r="C13" i="43"/>
  <c r="BC12" i="43"/>
  <c r="BB12" i="43"/>
  <c r="BA12" i="43"/>
  <c r="AZ12" i="43"/>
  <c r="AY12" i="43"/>
  <c r="AX12" i="43"/>
  <c r="AW12" i="43"/>
  <c r="AV12" i="43"/>
  <c r="AS12" i="43"/>
  <c r="AR12" i="43"/>
  <c r="AQ12" i="43"/>
  <c r="AP12" i="43"/>
  <c r="AO12" i="43"/>
  <c r="AN12" i="43"/>
  <c r="AM12" i="43"/>
  <c r="AL12" i="43"/>
  <c r="AK12" i="43"/>
  <c r="AJ12" i="43"/>
  <c r="AI12" i="43"/>
  <c r="AH12" i="43"/>
  <c r="AG12" i="43"/>
  <c r="AF12" i="43"/>
  <c r="AE12" i="43"/>
  <c r="AD12" i="43"/>
  <c r="AB12" i="43"/>
  <c r="AA12" i="43"/>
  <c r="Z12" i="43"/>
  <c r="Y12" i="43"/>
  <c r="X12" i="43"/>
  <c r="W12" i="43"/>
  <c r="R12" i="43"/>
  <c r="Q12" i="43"/>
  <c r="P12" i="43"/>
  <c r="O12" i="43"/>
  <c r="N12" i="43"/>
  <c r="M12" i="43"/>
  <c r="L12" i="43"/>
  <c r="K12" i="43"/>
  <c r="J12" i="43"/>
  <c r="I12" i="43"/>
  <c r="H12" i="43"/>
  <c r="G12" i="43"/>
  <c r="F12" i="43"/>
  <c r="E12" i="43"/>
  <c r="D12" i="43"/>
  <c r="C12" i="43"/>
  <c r="BC11" i="43"/>
  <c r="BB11" i="43"/>
  <c r="BB15" i="43" s="1"/>
  <c r="BA11" i="43"/>
  <c r="AZ11" i="43"/>
  <c r="AY11" i="43"/>
  <c r="AX11" i="43"/>
  <c r="AW11" i="43"/>
  <c r="AV11" i="43"/>
  <c r="AS11" i="43"/>
  <c r="AR11" i="43"/>
  <c r="AQ11" i="43"/>
  <c r="AP11" i="43"/>
  <c r="AO11" i="43"/>
  <c r="AN11" i="43"/>
  <c r="AM11" i="43"/>
  <c r="AL11" i="43"/>
  <c r="AK11" i="43"/>
  <c r="AJ11" i="43"/>
  <c r="AI11" i="43"/>
  <c r="AH11" i="43"/>
  <c r="AG11" i="43"/>
  <c r="AF11" i="43"/>
  <c r="AE11" i="43"/>
  <c r="AD11" i="43"/>
  <c r="AB11" i="43"/>
  <c r="AA11" i="43"/>
  <c r="Z11" i="43"/>
  <c r="Y11" i="43"/>
  <c r="X11" i="43"/>
  <c r="W11" i="43"/>
  <c r="R11" i="43"/>
  <c r="Q11" i="43"/>
  <c r="P11" i="43"/>
  <c r="O11" i="43"/>
  <c r="N11" i="43"/>
  <c r="M11" i="43"/>
  <c r="L11" i="43"/>
  <c r="K11" i="43"/>
  <c r="J11" i="43"/>
  <c r="I11" i="43"/>
  <c r="H11" i="43"/>
  <c r="G11" i="43"/>
  <c r="F11" i="43"/>
  <c r="E11" i="43"/>
  <c r="D11" i="43"/>
  <c r="C11" i="43"/>
  <c r="BC10" i="43"/>
  <c r="BB187" i="3" s="1"/>
  <c r="BB10" i="43"/>
  <c r="BA187" i="3" s="1"/>
  <c r="BA10" i="43"/>
  <c r="AZ187" i="3" s="1"/>
  <c r="AZ10" i="43"/>
  <c r="AY187" i="3" s="1"/>
  <c r="AY10" i="43"/>
  <c r="AX187" i="3" s="1"/>
  <c r="AX10" i="43"/>
  <c r="AW187" i="3" s="1"/>
  <c r="AW10" i="43"/>
  <c r="AV187" i="3" s="1"/>
  <c r="AV10" i="43"/>
  <c r="AU187" i="3" s="1"/>
  <c r="AS10" i="43"/>
  <c r="AR187" i="3" s="1"/>
  <c r="AR10" i="43"/>
  <c r="AQ187" i="3" s="1"/>
  <c r="AQ10" i="43"/>
  <c r="AP187" i="3" s="1"/>
  <c r="AP10" i="43"/>
  <c r="AO187" i="3" s="1"/>
  <c r="BH187" i="3" s="1"/>
  <c r="AO10" i="43"/>
  <c r="AN10" i="43"/>
  <c r="AM187" i="3" s="1"/>
  <c r="AM10" i="43"/>
  <c r="AL187" i="3" s="1"/>
  <c r="AL10" i="43"/>
  <c r="AK187" i="3" s="1"/>
  <c r="BD187" i="3" s="1"/>
  <c r="AK10" i="43"/>
  <c r="AJ187" i="3" s="1"/>
  <c r="AJ10" i="43"/>
  <c r="AI10" i="43"/>
  <c r="AH187" i="3" s="1"/>
  <c r="AH10" i="43"/>
  <c r="AG187" i="3" s="1"/>
  <c r="AG10" i="43"/>
  <c r="AF187" i="3" s="1"/>
  <c r="AF10" i="43"/>
  <c r="AE187" i="3" s="1"/>
  <c r="AE10" i="43"/>
  <c r="AD187" i="3" s="1"/>
  <c r="AD10" i="43"/>
  <c r="AB10" i="43"/>
  <c r="AA183" i="3" s="1"/>
  <c r="AA10" i="43"/>
  <c r="Z183" i="3" s="1"/>
  <c r="Z10" i="43"/>
  <c r="Y183" i="3" s="1"/>
  <c r="Y10" i="43"/>
  <c r="X183" i="3" s="1"/>
  <c r="X10" i="43"/>
  <c r="W183" i="3" s="1"/>
  <c r="W10" i="43"/>
  <c r="V183" i="3" s="1"/>
  <c r="R10" i="43"/>
  <c r="Q183" i="3" s="1"/>
  <c r="Q10" i="43"/>
  <c r="P183" i="3" s="1"/>
  <c r="BJ183" i="3" s="1"/>
  <c r="P10" i="43"/>
  <c r="O183" i="3" s="1"/>
  <c r="O10" i="43"/>
  <c r="N183" i="3" s="1"/>
  <c r="N10" i="43"/>
  <c r="M183" i="3" s="1"/>
  <c r="M10" i="43"/>
  <c r="L183" i="3" s="1"/>
  <c r="L10" i="43"/>
  <c r="K183" i="3" s="1"/>
  <c r="K10" i="43"/>
  <c r="J183" i="3" s="1"/>
  <c r="J10" i="43"/>
  <c r="I183" i="3" s="1"/>
  <c r="I10" i="43"/>
  <c r="H183" i="3" s="1"/>
  <c r="H10" i="43"/>
  <c r="G183" i="3" s="1"/>
  <c r="G10" i="43"/>
  <c r="F183" i="3" s="1"/>
  <c r="F10" i="43"/>
  <c r="E183" i="3" s="1"/>
  <c r="E10" i="43"/>
  <c r="D183" i="3" s="1"/>
  <c r="D10" i="43"/>
  <c r="C183" i="3" s="1"/>
  <c r="C10" i="43"/>
  <c r="BC9" i="43"/>
  <c r="BB9" i="43"/>
  <c r="BA9" i="43"/>
  <c r="AZ9" i="43"/>
  <c r="AY9" i="43"/>
  <c r="AX9" i="43"/>
  <c r="AW9" i="43"/>
  <c r="AV9" i="43"/>
  <c r="AS9" i="43"/>
  <c r="AR9" i="43"/>
  <c r="AQ9" i="43"/>
  <c r="AP9" i="43"/>
  <c r="AO9" i="43"/>
  <c r="AN9" i="43"/>
  <c r="AM9" i="43"/>
  <c r="AL9" i="43"/>
  <c r="AK9" i="43"/>
  <c r="AJ9" i="43"/>
  <c r="AI9" i="43"/>
  <c r="AH9" i="43"/>
  <c r="AG9" i="43"/>
  <c r="AF9" i="43"/>
  <c r="AE9" i="43"/>
  <c r="AD9" i="43"/>
  <c r="AB9" i="43"/>
  <c r="AA9" i="43"/>
  <c r="Z9" i="43"/>
  <c r="Y9" i="43"/>
  <c r="X9" i="43"/>
  <c r="W9" i="43"/>
  <c r="R9" i="43"/>
  <c r="Q9" i="43"/>
  <c r="P9" i="43"/>
  <c r="O9" i="43"/>
  <c r="N9" i="43"/>
  <c r="M9" i="43"/>
  <c r="L9" i="43"/>
  <c r="K9" i="43"/>
  <c r="J9" i="43"/>
  <c r="I9" i="43"/>
  <c r="H9" i="43"/>
  <c r="G9" i="43"/>
  <c r="F9" i="43"/>
  <c r="E9" i="43"/>
  <c r="D9" i="43"/>
  <c r="C9" i="43"/>
  <c r="BC8" i="43"/>
  <c r="BB8" i="43"/>
  <c r="BA8" i="43"/>
  <c r="AZ8" i="43"/>
  <c r="AY8" i="43"/>
  <c r="AX8" i="43"/>
  <c r="AW8" i="43"/>
  <c r="AV8" i="43"/>
  <c r="AS8" i="43"/>
  <c r="AR8" i="43"/>
  <c r="AQ8" i="43"/>
  <c r="AP8" i="43"/>
  <c r="AO8" i="43"/>
  <c r="AN8" i="43"/>
  <c r="AM8" i="43"/>
  <c r="AL8" i="43"/>
  <c r="AK8" i="43"/>
  <c r="AJ8" i="43"/>
  <c r="AI8" i="43"/>
  <c r="AH8" i="43"/>
  <c r="AG8" i="43"/>
  <c r="AF8" i="43"/>
  <c r="AE8" i="43"/>
  <c r="AD8" i="43"/>
  <c r="AB8" i="43"/>
  <c r="AA8" i="43"/>
  <c r="Z8" i="43"/>
  <c r="Y8" i="43"/>
  <c r="X8" i="43"/>
  <c r="W8" i="43"/>
  <c r="R8" i="43"/>
  <c r="Q8" i="43"/>
  <c r="P8" i="43"/>
  <c r="O8" i="43"/>
  <c r="N8" i="43"/>
  <c r="M8" i="43"/>
  <c r="L8" i="43"/>
  <c r="K8" i="43"/>
  <c r="J8" i="43"/>
  <c r="I8" i="43"/>
  <c r="H8" i="43"/>
  <c r="G8" i="43"/>
  <c r="F8" i="43"/>
  <c r="E8" i="43"/>
  <c r="D8" i="43"/>
  <c r="C8" i="43"/>
  <c r="BC7" i="43"/>
  <c r="BB7" i="43"/>
  <c r="BA7" i="43"/>
  <c r="AZ7" i="43"/>
  <c r="AY7" i="43"/>
  <c r="AX7" i="43"/>
  <c r="AW7" i="43"/>
  <c r="AV7" i="43"/>
  <c r="AS7" i="43"/>
  <c r="AR7" i="43"/>
  <c r="AQ7" i="43"/>
  <c r="AP7" i="43"/>
  <c r="AO7" i="43"/>
  <c r="AN7" i="43"/>
  <c r="AM7" i="43"/>
  <c r="AL7" i="43"/>
  <c r="AK7" i="43"/>
  <c r="AJ7" i="43"/>
  <c r="AI7" i="43"/>
  <c r="AH7" i="43"/>
  <c r="AG7" i="43"/>
  <c r="AF7" i="43"/>
  <c r="AE7" i="43"/>
  <c r="AD7" i="43"/>
  <c r="AB7" i="43"/>
  <c r="AA7" i="43"/>
  <c r="Z7" i="43"/>
  <c r="Y7" i="43"/>
  <c r="X7" i="43"/>
  <c r="W7" i="43"/>
  <c r="R7" i="43"/>
  <c r="Q7" i="43"/>
  <c r="P7" i="43"/>
  <c r="O7" i="43"/>
  <c r="N7" i="43"/>
  <c r="M7" i="43"/>
  <c r="L7" i="43"/>
  <c r="K7" i="43"/>
  <c r="J7" i="43"/>
  <c r="I7" i="43"/>
  <c r="H7" i="43"/>
  <c r="G7" i="43"/>
  <c r="F7" i="43"/>
  <c r="E7" i="43"/>
  <c r="D7" i="43"/>
  <c r="C7" i="43"/>
  <c r="BC6" i="43"/>
  <c r="BB6" i="43"/>
  <c r="BA6" i="43"/>
  <c r="AZ6" i="43"/>
  <c r="AY6" i="43"/>
  <c r="AX6" i="43"/>
  <c r="AW6" i="43"/>
  <c r="AV6" i="43"/>
  <c r="AS6" i="43"/>
  <c r="AR6" i="43"/>
  <c r="AQ6" i="43"/>
  <c r="AP6" i="43"/>
  <c r="AP16" i="43" s="1"/>
  <c r="AO6" i="43"/>
  <c r="AN6" i="43"/>
  <c r="AM6" i="43"/>
  <c r="AL6" i="43"/>
  <c r="AK6" i="43"/>
  <c r="AJ6" i="43"/>
  <c r="AI6" i="43"/>
  <c r="AH6" i="43"/>
  <c r="AH16" i="43" s="1"/>
  <c r="AG6" i="43"/>
  <c r="AF6" i="43"/>
  <c r="AE6" i="43"/>
  <c r="AD6" i="43"/>
  <c r="AB6" i="43"/>
  <c r="AA6" i="43"/>
  <c r="Z6" i="43"/>
  <c r="Y6" i="43"/>
  <c r="Y16" i="43" s="1"/>
  <c r="X6" i="43"/>
  <c r="W6" i="43"/>
  <c r="R6" i="43"/>
  <c r="Q6" i="43"/>
  <c r="P6" i="43"/>
  <c r="O6" i="43"/>
  <c r="N6" i="43"/>
  <c r="M6" i="43"/>
  <c r="L6" i="43"/>
  <c r="K6" i="43"/>
  <c r="J6" i="43"/>
  <c r="I6" i="43"/>
  <c r="H6" i="43"/>
  <c r="G6" i="43"/>
  <c r="F6" i="43"/>
  <c r="E6" i="43"/>
  <c r="D6" i="43"/>
  <c r="C6" i="43"/>
  <c r="BC5" i="43"/>
  <c r="BB181" i="3" s="1"/>
  <c r="BB188" i="3" s="1"/>
  <c r="BB5" i="43"/>
  <c r="BA181" i="3" s="1"/>
  <c r="BA188" i="3" s="1"/>
  <c r="BA5" i="43"/>
  <c r="AZ181" i="3" s="1"/>
  <c r="AZ188" i="3" s="1"/>
  <c r="AZ5" i="43"/>
  <c r="AY181" i="3" s="1"/>
  <c r="AY5" i="43"/>
  <c r="AX181" i="3" s="1"/>
  <c r="AX188" i="3" s="1"/>
  <c r="AX5" i="43"/>
  <c r="AW181" i="3" s="1"/>
  <c r="AW188" i="3" s="1"/>
  <c r="AW5" i="43"/>
  <c r="AV181" i="3" s="1"/>
  <c r="AV5" i="43"/>
  <c r="AS5" i="43"/>
  <c r="AR181" i="3" s="1"/>
  <c r="AR188" i="3" s="1"/>
  <c r="BK188" i="3" s="1"/>
  <c r="AR5" i="43"/>
  <c r="AQ181" i="3" s="1"/>
  <c r="AQ188" i="3" s="1"/>
  <c r="BJ188" i="3" s="1"/>
  <c r="AQ5" i="43"/>
  <c r="AP181" i="3" s="1"/>
  <c r="AP188" i="3" s="1"/>
  <c r="BI188" i="3" s="1"/>
  <c r="AP5" i="43"/>
  <c r="AO181" i="3" s="1"/>
  <c r="AO5" i="43"/>
  <c r="AN181" i="3" s="1"/>
  <c r="AN5" i="43"/>
  <c r="AM5" i="43"/>
  <c r="AL181" i="3" s="1"/>
  <c r="AL5" i="43"/>
  <c r="AK181" i="3" s="1"/>
  <c r="AK5" i="43"/>
  <c r="AJ181" i="3" s="1"/>
  <c r="AJ188" i="3" s="1"/>
  <c r="AJ5" i="43"/>
  <c r="AI181" i="3" s="1"/>
  <c r="AI5" i="43"/>
  <c r="AH181" i="3" s="1"/>
  <c r="AH188" i="3" s="1"/>
  <c r="AH5" i="43"/>
  <c r="AG181" i="3" s="1"/>
  <c r="AG5" i="43"/>
  <c r="AF5" i="43"/>
  <c r="AE181" i="3" s="1"/>
  <c r="AE188" i="3" s="1"/>
  <c r="AE5" i="43"/>
  <c r="AD181" i="3" s="1"/>
  <c r="AD5" i="43"/>
  <c r="AC181" i="3" s="1"/>
  <c r="AB5" i="43"/>
  <c r="AA181" i="3" s="1"/>
  <c r="AA184" i="3" s="1"/>
  <c r="AA5" i="43"/>
  <c r="Z181" i="3" s="1"/>
  <c r="Z5" i="43"/>
  <c r="Y181" i="3" s="1"/>
  <c r="Y184" i="3" s="1"/>
  <c r="Y5" i="43"/>
  <c r="X181" i="3" s="1"/>
  <c r="X5" i="43"/>
  <c r="W181" i="3" s="1"/>
  <c r="W184" i="3" s="1"/>
  <c r="W5" i="43"/>
  <c r="V181" i="3" s="1"/>
  <c r="V184" i="3" s="1"/>
  <c r="R5" i="43"/>
  <c r="Q181" i="3" s="1"/>
  <c r="Q184" i="3" s="1"/>
  <c r="BK184" i="3" s="1"/>
  <c r="Q5" i="43"/>
  <c r="P181" i="3" s="1"/>
  <c r="P5" i="43"/>
  <c r="O181" i="3" s="1"/>
  <c r="O184" i="3" s="1"/>
  <c r="BI184" i="3" s="1"/>
  <c r="O5" i="43"/>
  <c r="N181" i="3" s="1"/>
  <c r="N5" i="43"/>
  <c r="M181" i="3" s="1"/>
  <c r="M184" i="3" s="1"/>
  <c r="BG184" i="3" s="1"/>
  <c r="M5" i="43"/>
  <c r="L181" i="3" s="1"/>
  <c r="L5" i="43"/>
  <c r="K181" i="3" s="1"/>
  <c r="K184" i="3" s="1"/>
  <c r="BE184" i="3" s="1"/>
  <c r="K5" i="43"/>
  <c r="J181" i="3" s="1"/>
  <c r="J184" i="3" s="1"/>
  <c r="BD184" i="3" s="1"/>
  <c r="J5" i="43"/>
  <c r="I181" i="3" s="1"/>
  <c r="I184" i="3" s="1"/>
  <c r="I5" i="43"/>
  <c r="H181" i="3" s="1"/>
  <c r="H5" i="43"/>
  <c r="G181" i="3" s="1"/>
  <c r="G184" i="3" s="1"/>
  <c r="G5" i="43"/>
  <c r="F181" i="3" s="1"/>
  <c r="F184" i="3" s="1"/>
  <c r="F5" i="43"/>
  <c r="E181" i="3" s="1"/>
  <c r="E184" i="3" s="1"/>
  <c r="E5" i="43"/>
  <c r="D181" i="3" s="1"/>
  <c r="D5" i="43"/>
  <c r="C181" i="3" s="1"/>
  <c r="C184" i="3" s="1"/>
  <c r="C5" i="43"/>
  <c r="B181" i="3" s="1"/>
  <c r="BC30" i="50"/>
  <c r="BB30" i="50"/>
  <c r="BA30" i="50"/>
  <c r="AZ30" i="50"/>
  <c r="AY30" i="50"/>
  <c r="AX30" i="50"/>
  <c r="AW30" i="50"/>
  <c r="AV30" i="50"/>
  <c r="AS30" i="50"/>
  <c r="AR30" i="50"/>
  <c r="AQ30" i="50"/>
  <c r="AP30" i="50"/>
  <c r="AO30" i="50"/>
  <c r="AN30" i="50"/>
  <c r="AM30" i="50"/>
  <c r="AL30" i="50"/>
  <c r="AK30" i="50"/>
  <c r="AJ30" i="50"/>
  <c r="AI30" i="50"/>
  <c r="AH30" i="50"/>
  <c r="AG30" i="50"/>
  <c r="AF30" i="50"/>
  <c r="AE30" i="50"/>
  <c r="AD30" i="50"/>
  <c r="AB30" i="50"/>
  <c r="AA30" i="50"/>
  <c r="Z30" i="50"/>
  <c r="Y30" i="50"/>
  <c r="X30" i="50"/>
  <c r="W30" i="50"/>
  <c r="R30" i="50"/>
  <c r="Q30" i="50"/>
  <c r="P30" i="50"/>
  <c r="O30" i="50"/>
  <c r="N30" i="50"/>
  <c r="M30" i="50"/>
  <c r="L30" i="50"/>
  <c r="K30" i="50"/>
  <c r="J30" i="50"/>
  <c r="I30" i="50"/>
  <c r="H30" i="50"/>
  <c r="G30" i="50"/>
  <c r="F30" i="50"/>
  <c r="E30" i="50"/>
  <c r="D30" i="50"/>
  <c r="C30" i="50"/>
  <c r="BC14" i="50"/>
  <c r="BB69" i="3" s="1"/>
  <c r="BB14" i="50"/>
  <c r="BA69" i="3" s="1"/>
  <c r="BA14" i="50"/>
  <c r="AZ69" i="3" s="1"/>
  <c r="AZ14" i="50"/>
  <c r="AY69" i="3" s="1"/>
  <c r="AY14" i="50"/>
  <c r="AX69" i="3" s="1"/>
  <c r="AX14" i="50"/>
  <c r="AW69" i="3" s="1"/>
  <c r="AW14" i="50"/>
  <c r="AV69" i="3" s="1"/>
  <c r="AV14" i="50"/>
  <c r="AU69" i="3" s="1"/>
  <c r="AS14" i="50"/>
  <c r="AR69" i="3" s="1"/>
  <c r="AR14" i="50"/>
  <c r="AQ69" i="3" s="1"/>
  <c r="AQ14" i="50"/>
  <c r="AP69" i="3" s="1"/>
  <c r="AP14" i="50"/>
  <c r="AO69" i="3" s="1"/>
  <c r="AO14" i="50"/>
  <c r="AN69" i="3" s="1"/>
  <c r="AN14" i="50"/>
  <c r="AM69" i="3" s="1"/>
  <c r="AM14" i="50"/>
  <c r="AL69" i="3" s="1"/>
  <c r="AL14" i="50"/>
  <c r="AK69" i="3" s="1"/>
  <c r="AK14" i="50"/>
  <c r="AJ69" i="3" s="1"/>
  <c r="AJ14" i="50"/>
  <c r="AI69" i="3" s="1"/>
  <c r="AI14" i="50"/>
  <c r="AH69" i="3" s="1"/>
  <c r="AH14" i="50"/>
  <c r="AG69" i="3" s="1"/>
  <c r="AG14" i="50"/>
  <c r="AF69" i="3" s="1"/>
  <c r="AF14" i="50"/>
  <c r="AE69" i="3" s="1"/>
  <c r="AE14" i="50"/>
  <c r="AD69" i="3" s="1"/>
  <c r="AD14" i="50"/>
  <c r="AC69" i="3" s="1"/>
  <c r="AB14" i="50"/>
  <c r="AA60" i="3" s="1"/>
  <c r="AA14" i="50"/>
  <c r="Z60" i="3" s="1"/>
  <c r="Z14" i="50"/>
  <c r="Y60" i="3" s="1"/>
  <c r="Y14" i="50"/>
  <c r="X60" i="3" s="1"/>
  <c r="X14" i="50"/>
  <c r="W60" i="3" s="1"/>
  <c r="W14" i="50"/>
  <c r="V60" i="3" s="1"/>
  <c r="R14" i="50"/>
  <c r="Q60" i="3" s="1"/>
  <c r="Q14" i="50"/>
  <c r="P60" i="3" s="1"/>
  <c r="P14" i="50"/>
  <c r="O60" i="3" s="1"/>
  <c r="O14" i="50"/>
  <c r="N60" i="3" s="1"/>
  <c r="N14" i="50"/>
  <c r="M60" i="3" s="1"/>
  <c r="M14" i="50"/>
  <c r="L60" i="3" s="1"/>
  <c r="L14" i="50"/>
  <c r="K60" i="3" s="1"/>
  <c r="K14" i="50"/>
  <c r="J60" i="3" s="1"/>
  <c r="J14" i="50"/>
  <c r="I60" i="3" s="1"/>
  <c r="I14" i="50"/>
  <c r="H60" i="3" s="1"/>
  <c r="H14" i="50"/>
  <c r="G60" i="3" s="1"/>
  <c r="G14" i="50"/>
  <c r="F60" i="3" s="1"/>
  <c r="F14" i="50"/>
  <c r="E60" i="3" s="1"/>
  <c r="E14" i="50"/>
  <c r="D60" i="3" s="1"/>
  <c r="D14" i="50"/>
  <c r="C60" i="3" s="1"/>
  <c r="C14" i="50"/>
  <c r="B60" i="3" s="1"/>
  <c r="BC5" i="42"/>
  <c r="BB5" i="42"/>
  <c r="BA5" i="42"/>
  <c r="AZ5" i="42"/>
  <c r="AY5" i="42"/>
  <c r="AX5" i="42"/>
  <c r="AW5" i="42"/>
  <c r="AV5" i="42"/>
  <c r="AU5" i="42"/>
  <c r="AT5" i="42"/>
  <c r="AS5" i="42"/>
  <c r="AR5" i="42"/>
  <c r="AQ5" i="42"/>
  <c r="AP5" i="42"/>
  <c r="AO5" i="42"/>
  <c r="AN5" i="42"/>
  <c r="AM5" i="42"/>
  <c r="AL5" i="42"/>
  <c r="AK5" i="42"/>
  <c r="AJ5" i="42"/>
  <c r="AI5" i="42"/>
  <c r="AH5" i="42"/>
  <c r="AG5" i="42"/>
  <c r="AF5" i="42"/>
  <c r="AE5" i="42"/>
  <c r="AD5" i="42"/>
  <c r="BC31" i="50"/>
  <c r="BB31" i="50"/>
  <c r="BA31" i="50"/>
  <c r="AZ31" i="50"/>
  <c r="AY31" i="50"/>
  <c r="AX31" i="50"/>
  <c r="AW31" i="50"/>
  <c r="AV31" i="50"/>
  <c r="AU31" i="50"/>
  <c r="AT31" i="50"/>
  <c r="AS31" i="50"/>
  <c r="AR31" i="50"/>
  <c r="AQ31" i="50"/>
  <c r="AP31" i="50"/>
  <c r="AO31" i="50"/>
  <c r="AN31" i="50"/>
  <c r="AM31" i="50"/>
  <c r="AL31" i="50"/>
  <c r="AK31" i="50"/>
  <c r="AJ31" i="50"/>
  <c r="AI31" i="50"/>
  <c r="AH31" i="50"/>
  <c r="AG31" i="50"/>
  <c r="AF31" i="50"/>
  <c r="AE31" i="50"/>
  <c r="AD31" i="50"/>
  <c r="AB31" i="50"/>
  <c r="AA31" i="50"/>
  <c r="Z31" i="50"/>
  <c r="Y31" i="50"/>
  <c r="X31" i="50"/>
  <c r="W31" i="50"/>
  <c r="V31" i="50"/>
  <c r="U31" i="50"/>
  <c r="T31" i="50"/>
  <c r="S31" i="50"/>
  <c r="R31" i="50"/>
  <c r="Q31" i="50"/>
  <c r="P31" i="50"/>
  <c r="O31" i="50"/>
  <c r="N31" i="50"/>
  <c r="M31" i="50"/>
  <c r="L31" i="50"/>
  <c r="K31" i="50"/>
  <c r="J31" i="50"/>
  <c r="I31" i="50"/>
  <c r="H31" i="50"/>
  <c r="G31" i="50"/>
  <c r="F31" i="50"/>
  <c r="E31" i="50"/>
  <c r="D31" i="50"/>
  <c r="C31" i="50"/>
  <c r="BC15" i="50"/>
  <c r="BB15" i="50"/>
  <c r="BA15" i="50"/>
  <c r="AZ15" i="50"/>
  <c r="AY15" i="50"/>
  <c r="AX15" i="50"/>
  <c r="AW15" i="50"/>
  <c r="AV15" i="50"/>
  <c r="AU15" i="50"/>
  <c r="AT15" i="50"/>
  <c r="AS15" i="50"/>
  <c r="AR15" i="50"/>
  <c r="AQ15" i="50"/>
  <c r="AP15" i="50"/>
  <c r="AO15" i="50"/>
  <c r="AN15" i="50"/>
  <c r="AM15" i="50"/>
  <c r="AL15" i="50"/>
  <c r="AK15" i="50"/>
  <c r="AJ15" i="50"/>
  <c r="AI15" i="50"/>
  <c r="AH15" i="50"/>
  <c r="AG15" i="50"/>
  <c r="AF15" i="50"/>
  <c r="AE15" i="50"/>
  <c r="AD15" i="50"/>
  <c r="AB15" i="50"/>
  <c r="AA15" i="50"/>
  <c r="Z15" i="50"/>
  <c r="Y15" i="50"/>
  <c r="X15" i="50"/>
  <c r="W15" i="50"/>
  <c r="V15" i="50"/>
  <c r="U15" i="50"/>
  <c r="T15" i="50"/>
  <c r="S15" i="50"/>
  <c r="R15" i="50"/>
  <c r="Q15" i="50"/>
  <c r="P15" i="50"/>
  <c r="O15" i="50"/>
  <c r="N15" i="50"/>
  <c r="M15" i="50"/>
  <c r="L15" i="50"/>
  <c r="K15" i="50"/>
  <c r="J15" i="50"/>
  <c r="I15" i="50"/>
  <c r="H15" i="50"/>
  <c r="G15" i="50"/>
  <c r="F15" i="50"/>
  <c r="E15" i="50"/>
  <c r="D15" i="50"/>
  <c r="C15" i="50"/>
  <c r="BC34" i="50"/>
  <c r="BB34" i="50"/>
  <c r="BA34" i="50"/>
  <c r="AZ34" i="50"/>
  <c r="AY34" i="50"/>
  <c r="AX34" i="50"/>
  <c r="AW34" i="50"/>
  <c r="AV34" i="50"/>
  <c r="AU34" i="50"/>
  <c r="AT34" i="50"/>
  <c r="AS34" i="50"/>
  <c r="AR34" i="50"/>
  <c r="AQ34" i="50"/>
  <c r="AP34" i="50"/>
  <c r="AO34" i="50"/>
  <c r="AN34" i="50"/>
  <c r="AM34" i="50"/>
  <c r="AL34" i="50"/>
  <c r="AK34" i="50"/>
  <c r="AJ34" i="50"/>
  <c r="AI34" i="50"/>
  <c r="AH34" i="50"/>
  <c r="AG34" i="50"/>
  <c r="AF34" i="50"/>
  <c r="AE34" i="50"/>
  <c r="AD34" i="50"/>
  <c r="AB34" i="50"/>
  <c r="AA34" i="50"/>
  <c r="Z34" i="50"/>
  <c r="Y34" i="50"/>
  <c r="X34" i="50"/>
  <c r="W34" i="50"/>
  <c r="V34" i="50"/>
  <c r="U34" i="50"/>
  <c r="T34" i="50"/>
  <c r="S34" i="50"/>
  <c r="R34" i="50"/>
  <c r="Q34" i="50"/>
  <c r="P34" i="50"/>
  <c r="O34" i="50"/>
  <c r="N34" i="50"/>
  <c r="M34" i="50"/>
  <c r="L34" i="50"/>
  <c r="K34" i="50"/>
  <c r="J34" i="50"/>
  <c r="I34" i="50"/>
  <c r="H34" i="50"/>
  <c r="G34" i="50"/>
  <c r="F34" i="50"/>
  <c r="E34" i="50"/>
  <c r="D34" i="50"/>
  <c r="C34" i="50"/>
  <c r="BC18" i="50"/>
  <c r="BB18" i="50"/>
  <c r="BA18" i="50"/>
  <c r="AZ18" i="50"/>
  <c r="AY18" i="50"/>
  <c r="AX18" i="50"/>
  <c r="AW18" i="50"/>
  <c r="AV18" i="50"/>
  <c r="AU18" i="50"/>
  <c r="AT18" i="50"/>
  <c r="AS18" i="50"/>
  <c r="AR18" i="50"/>
  <c r="AQ18" i="50"/>
  <c r="AP18" i="50"/>
  <c r="AO18" i="50"/>
  <c r="AN18" i="50"/>
  <c r="AM18" i="50"/>
  <c r="AL18" i="50"/>
  <c r="AK18" i="50"/>
  <c r="AJ18" i="50"/>
  <c r="AI18" i="50"/>
  <c r="AH18" i="50"/>
  <c r="AG18" i="50"/>
  <c r="AF18" i="50"/>
  <c r="AE18" i="50"/>
  <c r="AD18" i="50"/>
  <c r="AB18" i="50"/>
  <c r="AA18" i="50"/>
  <c r="Z18" i="50"/>
  <c r="Y18" i="50"/>
  <c r="X18" i="50"/>
  <c r="W18" i="50"/>
  <c r="V18" i="50"/>
  <c r="U18" i="50"/>
  <c r="T18" i="50"/>
  <c r="S18" i="50"/>
  <c r="R18" i="50"/>
  <c r="Q18" i="50"/>
  <c r="P18" i="50"/>
  <c r="O18" i="50"/>
  <c r="N18" i="50"/>
  <c r="M18" i="50"/>
  <c r="L18" i="50"/>
  <c r="K18" i="50"/>
  <c r="J18" i="50"/>
  <c r="I18" i="50"/>
  <c r="H18" i="50"/>
  <c r="G18" i="50"/>
  <c r="F18" i="50"/>
  <c r="E18" i="50"/>
  <c r="D18" i="50"/>
  <c r="C18" i="50"/>
  <c r="BC35" i="50"/>
  <c r="BC33" i="50" s="1"/>
  <c r="BB35" i="50"/>
  <c r="BB33" i="50" s="1"/>
  <c r="BA35" i="50"/>
  <c r="BA33" i="50" s="1"/>
  <c r="AZ35" i="50"/>
  <c r="AZ33" i="50" s="1"/>
  <c r="AY35" i="50"/>
  <c r="AY33" i="50" s="1"/>
  <c r="AX35" i="50"/>
  <c r="AX33" i="50" s="1"/>
  <c r="AW35" i="50"/>
  <c r="AW33" i="50" s="1"/>
  <c r="AV35" i="50"/>
  <c r="AV33" i="50" s="1"/>
  <c r="AU35" i="50"/>
  <c r="AT35" i="50"/>
  <c r="AT33" i="50" s="1"/>
  <c r="AS35" i="50"/>
  <c r="AS33" i="50" s="1"/>
  <c r="AR35" i="50"/>
  <c r="AR33" i="50" s="1"/>
  <c r="AQ35" i="50"/>
  <c r="AQ33" i="50" s="1"/>
  <c r="AP35" i="50"/>
  <c r="AP33" i="50" s="1"/>
  <c r="AO35" i="50"/>
  <c r="AO33" i="50" s="1"/>
  <c r="AN35" i="50"/>
  <c r="AN33" i="50" s="1"/>
  <c r="AM35" i="50"/>
  <c r="AM33" i="50" s="1"/>
  <c r="AL35" i="50"/>
  <c r="AL33" i="50" s="1"/>
  <c r="AK35" i="50"/>
  <c r="AK33" i="50" s="1"/>
  <c r="AJ35" i="50"/>
  <c r="AJ33" i="50" s="1"/>
  <c r="AI35" i="50"/>
  <c r="AI33" i="50" s="1"/>
  <c r="AH35" i="50"/>
  <c r="AH33" i="50" s="1"/>
  <c r="AG35" i="50"/>
  <c r="AG33" i="50" s="1"/>
  <c r="AF35" i="50"/>
  <c r="AF33" i="50" s="1"/>
  <c r="AE35" i="50"/>
  <c r="AE33" i="50" s="1"/>
  <c r="AD35" i="50"/>
  <c r="AD33" i="50" s="1"/>
  <c r="AB35" i="50"/>
  <c r="AB33" i="50" s="1"/>
  <c r="AA35" i="50"/>
  <c r="AA33" i="50" s="1"/>
  <c r="Z35" i="50"/>
  <c r="Z33" i="50" s="1"/>
  <c r="Y35" i="50"/>
  <c r="Y33" i="50" s="1"/>
  <c r="X35" i="50"/>
  <c r="X33" i="50" s="1"/>
  <c r="W35" i="50"/>
  <c r="W33" i="50" s="1"/>
  <c r="V35" i="50"/>
  <c r="V33" i="50" s="1"/>
  <c r="U35" i="50"/>
  <c r="U33" i="50" s="1"/>
  <c r="T35" i="50"/>
  <c r="S35" i="50"/>
  <c r="S33" i="50" s="1"/>
  <c r="R35" i="50"/>
  <c r="R33" i="50" s="1"/>
  <c r="Q35" i="50"/>
  <c r="Q33" i="50" s="1"/>
  <c r="P35" i="50"/>
  <c r="P33" i="50" s="1"/>
  <c r="O35" i="50"/>
  <c r="O33" i="50" s="1"/>
  <c r="N35" i="50"/>
  <c r="N33" i="50" s="1"/>
  <c r="M35" i="50"/>
  <c r="M33" i="50" s="1"/>
  <c r="L35" i="50"/>
  <c r="L33" i="50" s="1"/>
  <c r="K35" i="50"/>
  <c r="K33" i="50" s="1"/>
  <c r="J35" i="50"/>
  <c r="J33" i="50" s="1"/>
  <c r="I35" i="50"/>
  <c r="I33" i="50" s="1"/>
  <c r="H35" i="50"/>
  <c r="H33" i="50" s="1"/>
  <c r="G35" i="50"/>
  <c r="G33" i="50" s="1"/>
  <c r="F35" i="50"/>
  <c r="F33" i="50" s="1"/>
  <c r="E35" i="50"/>
  <c r="E33" i="50" s="1"/>
  <c r="D35" i="50"/>
  <c r="D33" i="50" s="1"/>
  <c r="C35" i="50"/>
  <c r="C33" i="50" s="1"/>
  <c r="BC19" i="50"/>
  <c r="BB19" i="50"/>
  <c r="BA19" i="50"/>
  <c r="AZ19" i="50"/>
  <c r="AY19" i="50"/>
  <c r="AX19" i="50"/>
  <c r="AW19" i="50"/>
  <c r="AV19" i="50"/>
  <c r="AU19" i="50"/>
  <c r="AT19" i="50"/>
  <c r="AS19" i="50"/>
  <c r="AR19" i="50"/>
  <c r="AQ19" i="50"/>
  <c r="AP19" i="50"/>
  <c r="AO19" i="50"/>
  <c r="AN19" i="50"/>
  <c r="AM19" i="50"/>
  <c r="AL19" i="50"/>
  <c r="AK19" i="50"/>
  <c r="AJ19" i="50"/>
  <c r="AI19" i="50"/>
  <c r="AH19" i="50"/>
  <c r="AG19" i="50"/>
  <c r="AF19" i="50"/>
  <c r="AE19" i="50"/>
  <c r="AD19" i="50"/>
  <c r="AB19" i="50"/>
  <c r="AA19" i="50"/>
  <c r="Z19" i="50"/>
  <c r="Y19" i="50"/>
  <c r="X19" i="50"/>
  <c r="W19" i="50"/>
  <c r="V19" i="50"/>
  <c r="U19" i="50"/>
  <c r="T19" i="50"/>
  <c r="S19" i="50"/>
  <c r="R19" i="50"/>
  <c r="Q19" i="50"/>
  <c r="P19" i="50"/>
  <c r="O19" i="50"/>
  <c r="N19" i="50"/>
  <c r="M19" i="50"/>
  <c r="L19" i="50"/>
  <c r="K19" i="50"/>
  <c r="J19" i="50"/>
  <c r="I19" i="50"/>
  <c r="H19" i="50"/>
  <c r="G19" i="50"/>
  <c r="F19" i="50"/>
  <c r="E19" i="50"/>
  <c r="D19" i="50"/>
  <c r="C19" i="50"/>
  <c r="BC36" i="50"/>
  <c r="BB36" i="50"/>
  <c r="BA36" i="50"/>
  <c r="AZ36" i="50"/>
  <c r="AY36" i="50"/>
  <c r="AX36" i="50"/>
  <c r="AW36" i="50"/>
  <c r="AV36" i="50"/>
  <c r="AT36" i="50"/>
  <c r="AS36" i="50"/>
  <c r="AR36" i="50"/>
  <c r="AQ36" i="50"/>
  <c r="AP36" i="50"/>
  <c r="AO36" i="50"/>
  <c r="AN36" i="50"/>
  <c r="AM36" i="50"/>
  <c r="AL36" i="50"/>
  <c r="AK36" i="50"/>
  <c r="AJ36" i="50"/>
  <c r="AI36" i="50"/>
  <c r="AH36" i="50"/>
  <c r="AG36" i="50"/>
  <c r="AF36" i="50"/>
  <c r="AE36" i="50"/>
  <c r="AD36" i="50"/>
  <c r="AB36" i="50"/>
  <c r="AA36" i="50"/>
  <c r="Z36" i="50"/>
  <c r="Y36" i="50"/>
  <c r="X36" i="50"/>
  <c r="W36" i="50"/>
  <c r="V36" i="50"/>
  <c r="U36" i="50"/>
  <c r="S36" i="50"/>
  <c r="R36" i="50"/>
  <c r="Q36" i="50"/>
  <c r="P36" i="50"/>
  <c r="O36" i="50"/>
  <c r="N36" i="50"/>
  <c r="M36" i="50"/>
  <c r="L36" i="50"/>
  <c r="K36" i="50"/>
  <c r="J36" i="50"/>
  <c r="I36" i="50"/>
  <c r="H36" i="50"/>
  <c r="G36" i="50"/>
  <c r="F36" i="50"/>
  <c r="E36" i="50"/>
  <c r="D36" i="50"/>
  <c r="C36" i="50"/>
  <c r="BC20" i="50"/>
  <c r="BB20" i="50"/>
  <c r="BA20" i="50"/>
  <c r="AZ20" i="50"/>
  <c r="AY20" i="50"/>
  <c r="AX20" i="50"/>
  <c r="AW20" i="50"/>
  <c r="AV20" i="50"/>
  <c r="AT20" i="50"/>
  <c r="AS20" i="50"/>
  <c r="AR20" i="50"/>
  <c r="AQ20" i="50"/>
  <c r="AP20" i="50"/>
  <c r="AO20" i="50"/>
  <c r="AN20" i="50"/>
  <c r="AM20" i="50"/>
  <c r="AL20" i="50"/>
  <c r="AK20" i="50"/>
  <c r="AJ20" i="50"/>
  <c r="AI20" i="50"/>
  <c r="AH20" i="50"/>
  <c r="AG20" i="50"/>
  <c r="AF20" i="50"/>
  <c r="AE20" i="50"/>
  <c r="AD20" i="50"/>
  <c r="AB20" i="50"/>
  <c r="AA20" i="50"/>
  <c r="Z20" i="50"/>
  <c r="Y20" i="50"/>
  <c r="X20" i="50"/>
  <c r="W20" i="50"/>
  <c r="V20" i="50"/>
  <c r="U20" i="50"/>
  <c r="S20" i="50"/>
  <c r="R20" i="50"/>
  <c r="Q20" i="50"/>
  <c r="P20" i="50"/>
  <c r="O20" i="50"/>
  <c r="N20" i="50"/>
  <c r="M20" i="50"/>
  <c r="L20" i="50"/>
  <c r="K20" i="50"/>
  <c r="J20" i="50"/>
  <c r="I20" i="50"/>
  <c r="H20" i="50"/>
  <c r="G20" i="50"/>
  <c r="F20" i="50"/>
  <c r="E20" i="50"/>
  <c r="D20" i="50"/>
  <c r="C20" i="50"/>
  <c r="BC52" i="22"/>
  <c r="BB52" i="22"/>
  <c r="BA52" i="22"/>
  <c r="AZ52" i="22"/>
  <c r="AY52" i="22"/>
  <c r="AX52" i="22"/>
  <c r="AW52" i="22"/>
  <c r="AV52" i="22"/>
  <c r="AU52" i="22"/>
  <c r="AT52" i="22"/>
  <c r="AS52" i="22"/>
  <c r="AR52" i="22"/>
  <c r="AQ52" i="22"/>
  <c r="AP52" i="22"/>
  <c r="AO52" i="22"/>
  <c r="AN52" i="22"/>
  <c r="AM52" i="22"/>
  <c r="AL52" i="22"/>
  <c r="AK52" i="22"/>
  <c r="AJ52" i="22"/>
  <c r="AI52" i="22"/>
  <c r="AH52" i="22"/>
  <c r="AG52" i="22"/>
  <c r="AF52" i="22"/>
  <c r="AE52" i="22"/>
  <c r="AD52" i="22"/>
  <c r="AB52" i="22"/>
  <c r="AA52" i="22"/>
  <c r="Z52" i="22"/>
  <c r="Y52" i="22"/>
  <c r="X52" i="22"/>
  <c r="W52" i="22"/>
  <c r="V52" i="22"/>
  <c r="U52" i="22"/>
  <c r="T52" i="22"/>
  <c r="S52" i="22"/>
  <c r="R52" i="22"/>
  <c r="Q52" i="22"/>
  <c r="P52" i="22"/>
  <c r="O52" i="22"/>
  <c r="N52" i="22"/>
  <c r="M52" i="22"/>
  <c r="L52" i="22"/>
  <c r="K52" i="22"/>
  <c r="J52" i="22"/>
  <c r="I52" i="22"/>
  <c r="H52" i="22"/>
  <c r="G52" i="22"/>
  <c r="F52" i="22"/>
  <c r="E52" i="22"/>
  <c r="D52" i="22"/>
  <c r="C52" i="22"/>
  <c r="IV39" i="52"/>
  <c r="IU39" i="52"/>
  <c r="IT39" i="52"/>
  <c r="IS39" i="52"/>
  <c r="IR39" i="52"/>
  <c r="IQ39" i="52"/>
  <c r="IP39" i="52"/>
  <c r="IO39" i="52"/>
  <c r="IN39" i="52"/>
  <c r="IM39" i="52"/>
  <c r="IL39" i="52"/>
  <c r="IK39" i="52"/>
  <c r="IJ39" i="52"/>
  <c r="II39" i="52"/>
  <c r="IH39" i="52"/>
  <c r="IG39" i="52"/>
  <c r="IF39" i="52"/>
  <c r="IE39" i="52"/>
  <c r="ID39" i="52"/>
  <c r="IC39" i="52"/>
  <c r="IB39" i="52"/>
  <c r="IA39" i="52"/>
  <c r="HZ39" i="52"/>
  <c r="HY39" i="52"/>
  <c r="HX39" i="52"/>
  <c r="HW39" i="52"/>
  <c r="IV34" i="52"/>
  <c r="IU34" i="52"/>
  <c r="IT34" i="52"/>
  <c r="IS34" i="52"/>
  <c r="IR34" i="52"/>
  <c r="IQ34" i="52"/>
  <c r="IP34" i="52"/>
  <c r="IO34" i="52"/>
  <c r="IN34" i="52"/>
  <c r="IM34" i="52"/>
  <c r="IL34" i="52"/>
  <c r="IK34" i="52"/>
  <c r="IJ34" i="52"/>
  <c r="II34" i="52"/>
  <c r="IH34" i="52"/>
  <c r="IG34" i="52"/>
  <c r="IF34" i="52"/>
  <c r="IE34" i="52"/>
  <c r="ID34" i="52"/>
  <c r="IC34" i="52"/>
  <c r="IB34" i="52"/>
  <c r="IA34" i="52"/>
  <c r="HZ34" i="52"/>
  <c r="HY34" i="52"/>
  <c r="HX34" i="52"/>
  <c r="HW34" i="52"/>
  <c r="DS34" i="52"/>
  <c r="DR34" i="52"/>
  <c r="DQ34" i="52"/>
  <c r="DP34" i="52"/>
  <c r="DO34" i="52"/>
  <c r="DN34" i="52"/>
  <c r="DM34" i="52"/>
  <c r="DL34" i="52"/>
  <c r="DK34" i="52"/>
  <c r="DJ34" i="52"/>
  <c r="DI34" i="52"/>
  <c r="DH34" i="52"/>
  <c r="DG34" i="52"/>
  <c r="DF34" i="52"/>
  <c r="DE34" i="52"/>
  <c r="DD34" i="52"/>
  <c r="DC34" i="52"/>
  <c r="DB34" i="52"/>
  <c r="DA34" i="52"/>
  <c r="CZ34" i="52"/>
  <c r="CY34" i="52"/>
  <c r="CX34" i="52"/>
  <c r="CW34" i="52"/>
  <c r="CV34" i="52"/>
  <c r="CU34" i="52"/>
  <c r="CT34" i="52"/>
  <c r="BC45" i="39"/>
  <c r="BB45" i="39"/>
  <c r="BA45" i="39"/>
  <c r="AZ45" i="39"/>
  <c r="AY45" i="39"/>
  <c r="AX45" i="39"/>
  <c r="AW45" i="39"/>
  <c r="AV45" i="39"/>
  <c r="AU45" i="39"/>
  <c r="AT45" i="39"/>
  <c r="AS45" i="39"/>
  <c r="AR45" i="39"/>
  <c r="AQ45" i="39"/>
  <c r="AP45" i="39"/>
  <c r="AO45" i="39"/>
  <c r="AN45" i="39"/>
  <c r="AM45" i="39"/>
  <c r="AL45" i="39"/>
  <c r="AK45" i="39"/>
  <c r="AJ45" i="39"/>
  <c r="AI45" i="39"/>
  <c r="AH45" i="39"/>
  <c r="AG45" i="39"/>
  <c r="AF45" i="39"/>
  <c r="AE45" i="39"/>
  <c r="AD45" i="39"/>
  <c r="GI39" i="52"/>
  <c r="GH39" i="52"/>
  <c r="GG39" i="52"/>
  <c r="GF39" i="52"/>
  <c r="GE39" i="52"/>
  <c r="GD39" i="52"/>
  <c r="GC39" i="52"/>
  <c r="GB39" i="52"/>
  <c r="GA39" i="52"/>
  <c r="FZ39" i="52"/>
  <c r="FY39" i="52"/>
  <c r="FX39" i="52"/>
  <c r="FW39" i="52"/>
  <c r="FV39" i="52"/>
  <c r="FU39" i="52"/>
  <c r="FT39" i="52"/>
  <c r="FS39" i="52"/>
  <c r="FR39" i="52"/>
  <c r="FQ39" i="52"/>
  <c r="FP39" i="52"/>
  <c r="FO39" i="52"/>
  <c r="FN39" i="52"/>
  <c r="FM39" i="52"/>
  <c r="FL39" i="52"/>
  <c r="FK39" i="52"/>
  <c r="FJ39" i="52"/>
  <c r="GI34" i="52"/>
  <c r="GH34" i="52"/>
  <c r="GG34" i="52"/>
  <c r="GF34" i="52"/>
  <c r="GE34" i="52"/>
  <c r="GD34" i="52"/>
  <c r="GC34" i="52"/>
  <c r="GB34" i="52"/>
  <c r="GA34" i="52"/>
  <c r="FZ34" i="52"/>
  <c r="FY34" i="52"/>
  <c r="FX34" i="52"/>
  <c r="FW34" i="52"/>
  <c r="FV34" i="52"/>
  <c r="FU34" i="52"/>
  <c r="FT34" i="52"/>
  <c r="FS34" i="52"/>
  <c r="FR34" i="52"/>
  <c r="FQ34" i="52"/>
  <c r="FP34" i="52"/>
  <c r="FO34" i="52"/>
  <c r="FN34" i="52"/>
  <c r="FM34" i="52"/>
  <c r="FL34" i="52"/>
  <c r="FK34" i="52"/>
  <c r="FJ34" i="52"/>
  <c r="BF35" i="52"/>
  <c r="BE35" i="52"/>
  <c r="BD35" i="52"/>
  <c r="BC35" i="52"/>
  <c r="BB35" i="52"/>
  <c r="BA35" i="52"/>
  <c r="AZ35" i="52"/>
  <c r="AY35" i="52"/>
  <c r="AX35" i="52"/>
  <c r="AW35" i="52"/>
  <c r="AV35" i="52"/>
  <c r="AU35" i="52"/>
  <c r="AT35" i="52"/>
  <c r="AS35" i="52"/>
  <c r="AR35" i="52"/>
  <c r="AQ35" i="52"/>
  <c r="AP35" i="52"/>
  <c r="AO35" i="52"/>
  <c r="AN35" i="52"/>
  <c r="AM35" i="52"/>
  <c r="AL35" i="52"/>
  <c r="AK35" i="52"/>
  <c r="AJ35" i="52"/>
  <c r="AI35" i="52"/>
  <c r="AH35" i="52"/>
  <c r="AG35" i="52"/>
  <c r="BF34" i="52"/>
  <c r="BE34" i="52"/>
  <c r="BD34" i="52"/>
  <c r="BC34" i="52"/>
  <c r="BB34" i="52"/>
  <c r="BA34" i="52"/>
  <c r="AZ34" i="52"/>
  <c r="AY34" i="52"/>
  <c r="AX34" i="52"/>
  <c r="AW34" i="52"/>
  <c r="AV34" i="52"/>
  <c r="AU34" i="52"/>
  <c r="AT34" i="52"/>
  <c r="AS34" i="52"/>
  <c r="AR34" i="52"/>
  <c r="AQ34" i="52"/>
  <c r="AP34" i="52"/>
  <c r="AO34" i="52"/>
  <c r="AN34" i="52"/>
  <c r="AM34" i="52"/>
  <c r="AL34" i="52"/>
  <c r="AK34" i="52"/>
  <c r="AJ34" i="52"/>
  <c r="AI34" i="52"/>
  <c r="AH34" i="52"/>
  <c r="AG34" i="52"/>
  <c r="BC22" i="38"/>
  <c r="BB22" i="38"/>
  <c r="BA22" i="38"/>
  <c r="AZ22" i="38"/>
  <c r="AY22" i="38"/>
  <c r="AX22" i="38"/>
  <c r="AW22" i="38"/>
  <c r="AV22" i="38"/>
  <c r="AU22" i="38"/>
  <c r="AT22" i="38"/>
  <c r="AS22" i="38"/>
  <c r="AR22" i="38"/>
  <c r="AQ22" i="38"/>
  <c r="AP22" i="38"/>
  <c r="AO22" i="38"/>
  <c r="AN22" i="38"/>
  <c r="AM22" i="38"/>
  <c r="AL22" i="38"/>
  <c r="AK22" i="38"/>
  <c r="AJ22" i="38"/>
  <c r="AI22" i="38"/>
  <c r="AH22" i="38"/>
  <c r="AG22" i="38"/>
  <c r="AF22" i="38"/>
  <c r="AE22" i="38"/>
  <c r="AD22" i="38"/>
  <c r="BN31" i="52"/>
  <c r="A31" i="52"/>
  <c r="A39" i="52"/>
  <c r="A40" i="52"/>
  <c r="HF39" i="52"/>
  <c r="GX39" i="52"/>
  <c r="GS39" i="52"/>
  <c r="ET39" i="52"/>
  <c r="EO39" i="52"/>
  <c r="EL39" i="52"/>
  <c r="EH39" i="52"/>
  <c r="EG39" i="52"/>
  <c r="Z35" i="52"/>
  <c r="W35" i="52"/>
  <c r="O35" i="52"/>
  <c r="J35" i="52"/>
  <c r="G35" i="52"/>
  <c r="B35" i="52"/>
  <c r="B262" i="28"/>
  <c r="A1" i="39"/>
  <c r="H45" i="39" s="1"/>
  <c r="AT24" i="38"/>
  <c r="A1" i="36"/>
  <c r="F9" i="36" s="1"/>
  <c r="E163" i="3" s="1"/>
  <c r="A1" i="37"/>
  <c r="V25" i="37" s="1"/>
  <c r="A1" i="38"/>
  <c r="D22" i="38" s="1"/>
  <c r="AT48" i="39"/>
  <c r="AT47" i="39"/>
  <c r="AT50" i="39"/>
  <c r="AT49" i="39"/>
  <c r="K24" i="37"/>
  <c r="L24" i="37" s="1"/>
  <c r="M24" i="37" s="1"/>
  <c r="N24" i="37" s="1"/>
  <c r="O24" i="37" s="1"/>
  <c r="P24" i="37" s="1"/>
  <c r="Q24" i="37" s="1"/>
  <c r="R24" i="37" s="1"/>
  <c r="S24" i="37" s="1"/>
  <c r="T24" i="37" s="1"/>
  <c r="U24" i="37" s="1"/>
  <c r="V24" i="37" s="1"/>
  <c r="W24" i="37" s="1"/>
  <c r="X24" i="37" s="1"/>
  <c r="Y24" i="37" s="1"/>
  <c r="Z24" i="37" s="1"/>
  <c r="AA24" i="37" s="1"/>
  <c r="AB24" i="37" s="1"/>
  <c r="S22" i="43"/>
  <c r="S24" i="38"/>
  <c r="A1" i="42"/>
  <c r="H5" i="42" s="1"/>
  <c r="K4" i="42"/>
  <c r="L4" i="42" s="1"/>
  <c r="M4" i="42" s="1"/>
  <c r="N4" i="42" s="1"/>
  <c r="O4" i="42" s="1"/>
  <c r="P4" i="42" s="1"/>
  <c r="Q4" i="42" s="1"/>
  <c r="R4" i="42" s="1"/>
  <c r="S4" i="42" s="1"/>
  <c r="T4" i="42" s="1"/>
  <c r="U4" i="42" s="1"/>
  <c r="V4" i="42" s="1"/>
  <c r="W4" i="42" s="1"/>
  <c r="X4" i="42" s="1"/>
  <c r="Y4" i="42" s="1"/>
  <c r="Z4" i="42" s="1"/>
  <c r="AA4" i="42" s="1"/>
  <c r="AB4" i="42" s="1"/>
  <c r="AE4" i="42"/>
  <c r="AF4" i="42" s="1"/>
  <c r="AG4" i="42" s="1"/>
  <c r="AH4" i="42" s="1"/>
  <c r="AI4" i="42" s="1"/>
  <c r="AJ4" i="42" s="1"/>
  <c r="AK4" i="42" s="1"/>
  <c r="AL4" i="42" s="1"/>
  <c r="AM4" i="42" s="1"/>
  <c r="AN4" i="42" s="1"/>
  <c r="AO4" i="42" s="1"/>
  <c r="AP4" i="42" s="1"/>
  <c r="AQ4" i="42" s="1"/>
  <c r="AR4" i="42" s="1"/>
  <c r="AS4" i="42" s="1"/>
  <c r="AT4" i="42" s="1"/>
  <c r="AU4" i="42" s="1"/>
  <c r="AV4" i="42" s="1"/>
  <c r="AW4" i="42" s="1"/>
  <c r="AX4" i="42" s="1"/>
  <c r="AY4" i="42" s="1"/>
  <c r="AZ4" i="42" s="1"/>
  <c r="BA4" i="42" s="1"/>
  <c r="BB4" i="42" s="1"/>
  <c r="BC4" i="42" s="1"/>
  <c r="K4" i="43"/>
  <c r="L4" i="43" s="1"/>
  <c r="M4" i="43" s="1"/>
  <c r="N4" i="43" s="1"/>
  <c r="O4" i="43" s="1"/>
  <c r="P4" i="43" s="1"/>
  <c r="Q4" i="43" s="1"/>
  <c r="R4" i="43" s="1"/>
  <c r="S4" i="43" s="1"/>
  <c r="T4" i="43" s="1"/>
  <c r="U4" i="43" s="1"/>
  <c r="V4" i="43" s="1"/>
  <c r="W4" i="43" s="1"/>
  <c r="X4" i="43" s="1"/>
  <c r="Y4" i="43" s="1"/>
  <c r="Z4" i="43" s="1"/>
  <c r="AA4" i="43" s="1"/>
  <c r="AB4" i="43" s="1"/>
  <c r="AE4" i="43"/>
  <c r="AF4" i="43" s="1"/>
  <c r="AG4" i="43" s="1"/>
  <c r="AH4" i="43" s="1"/>
  <c r="AI4" i="43" s="1"/>
  <c r="AJ4" i="43" s="1"/>
  <c r="AK4" i="43" s="1"/>
  <c r="AL4" i="43" s="1"/>
  <c r="AM4" i="43" s="1"/>
  <c r="AN4" i="43" s="1"/>
  <c r="AO4" i="43" s="1"/>
  <c r="AP4" i="43" s="1"/>
  <c r="AQ4" i="43" s="1"/>
  <c r="AR4" i="43" s="1"/>
  <c r="AS4" i="43" s="1"/>
  <c r="AT4" i="43" s="1"/>
  <c r="AU4" i="43" s="1"/>
  <c r="AV4" i="43" s="1"/>
  <c r="AW4" i="43" s="1"/>
  <c r="AX4" i="43" s="1"/>
  <c r="AY4" i="43" s="1"/>
  <c r="AZ4" i="43" s="1"/>
  <c r="BA4" i="43" s="1"/>
  <c r="BB4" i="43" s="1"/>
  <c r="BC4" i="43" s="1"/>
  <c r="H15" i="43"/>
  <c r="P15" i="43"/>
  <c r="AW15" i="43"/>
  <c r="D15" i="43"/>
  <c r="L15" i="43"/>
  <c r="AB15" i="43"/>
  <c r="AK15" i="43"/>
  <c r="AS15" i="43"/>
  <c r="BA15" i="43"/>
  <c r="D16" i="43"/>
  <c r="H16" i="43"/>
  <c r="L16" i="43"/>
  <c r="P16" i="43"/>
  <c r="Q16" i="43"/>
  <c r="AB16" i="43"/>
  <c r="AK16" i="43"/>
  <c r="AS16" i="43"/>
  <c r="AW16" i="43"/>
  <c r="BA16" i="43"/>
  <c r="K21" i="43"/>
  <c r="L21" i="43" s="1"/>
  <c r="M21" i="43" s="1"/>
  <c r="N21" i="43" s="1"/>
  <c r="O21" i="43" s="1"/>
  <c r="P21" i="43" s="1"/>
  <c r="Q21" i="43" s="1"/>
  <c r="R21" i="43" s="1"/>
  <c r="S21" i="43" s="1"/>
  <c r="T21" i="43" s="1"/>
  <c r="U21" i="43" s="1"/>
  <c r="V21" i="43" s="1"/>
  <c r="W21" i="43" s="1"/>
  <c r="X21" i="43" s="1"/>
  <c r="Y21" i="43" s="1"/>
  <c r="Z21" i="43" s="1"/>
  <c r="AA21" i="43" s="1"/>
  <c r="AB21" i="43" s="1"/>
  <c r="AE21" i="43"/>
  <c r="AF21" i="43" s="1"/>
  <c r="AG21" i="43" s="1"/>
  <c r="AH21" i="43" s="1"/>
  <c r="AI21" i="43" s="1"/>
  <c r="AJ21" i="43" s="1"/>
  <c r="AK21" i="43" s="1"/>
  <c r="AL21" i="43" s="1"/>
  <c r="AM21" i="43" s="1"/>
  <c r="AN21" i="43" s="1"/>
  <c r="AO21" i="43" s="1"/>
  <c r="AP21" i="43" s="1"/>
  <c r="AQ21" i="43" s="1"/>
  <c r="AR21" i="43" s="1"/>
  <c r="AS21" i="43" s="1"/>
  <c r="AT21" i="43" s="1"/>
  <c r="AU21" i="43" s="1"/>
  <c r="AV21" i="43" s="1"/>
  <c r="AW21" i="43" s="1"/>
  <c r="AX21" i="43" s="1"/>
  <c r="AY21" i="43" s="1"/>
  <c r="AZ21" i="43" s="1"/>
  <c r="BA21" i="43" s="1"/>
  <c r="BB21" i="43" s="1"/>
  <c r="BC21" i="43" s="1"/>
  <c r="C22" i="43"/>
  <c r="D22" i="43"/>
  <c r="E22" i="43"/>
  <c r="F22" i="43"/>
  <c r="G22" i="43"/>
  <c r="H22" i="43"/>
  <c r="I22" i="43"/>
  <c r="J22" i="43"/>
  <c r="K22" i="43"/>
  <c r="L22" i="43"/>
  <c r="M22" i="43"/>
  <c r="N22" i="43"/>
  <c r="O22" i="43"/>
  <c r="P22" i="43"/>
  <c r="Q22" i="43"/>
  <c r="R22" i="43"/>
  <c r="T22" i="43"/>
  <c r="U22" i="43"/>
  <c r="V22" i="43"/>
  <c r="W22" i="43"/>
  <c r="X22" i="43"/>
  <c r="Y22" i="43"/>
  <c r="Z22" i="43"/>
  <c r="AA22" i="43"/>
  <c r="AB22" i="43"/>
  <c r="AD22" i="43"/>
  <c r="AE22" i="43"/>
  <c r="AF22" i="43"/>
  <c r="AG22" i="43"/>
  <c r="AH22" i="43"/>
  <c r="AI22" i="43"/>
  <c r="AJ22" i="43"/>
  <c r="AK22" i="43"/>
  <c r="AL22" i="43"/>
  <c r="AM22" i="43"/>
  <c r="AN22" i="43"/>
  <c r="AO22" i="43"/>
  <c r="AP22" i="43"/>
  <c r="AQ22" i="43"/>
  <c r="AR22" i="43"/>
  <c r="AS22" i="43"/>
  <c r="AT22" i="43"/>
  <c r="AU22" i="43"/>
  <c r="AV22" i="43"/>
  <c r="AW22" i="43"/>
  <c r="AX22" i="43"/>
  <c r="AY22" i="43"/>
  <c r="AZ22" i="43"/>
  <c r="BA22" i="43"/>
  <c r="BB22" i="43"/>
  <c r="BC22" i="43"/>
  <c r="K4" i="36"/>
  <c r="L4" i="36"/>
  <c r="M4" i="36" s="1"/>
  <c r="N4" i="36" s="1"/>
  <c r="O4" i="36" s="1"/>
  <c r="P4" i="36" s="1"/>
  <c r="Q4" i="36" s="1"/>
  <c r="R4" i="36" s="1"/>
  <c r="S4" i="36" s="1"/>
  <c r="T4" i="36" s="1"/>
  <c r="U4" i="36" s="1"/>
  <c r="V4" i="36" s="1"/>
  <c r="W4" i="36" s="1"/>
  <c r="X4" i="36" s="1"/>
  <c r="Y4" i="36" s="1"/>
  <c r="Z4" i="36" s="1"/>
  <c r="AA4" i="36" s="1"/>
  <c r="AB4" i="36" s="1"/>
  <c r="AE4" i="36"/>
  <c r="AF4" i="36" s="1"/>
  <c r="AG4" i="36" s="1"/>
  <c r="AH4" i="36" s="1"/>
  <c r="AI4" i="36" s="1"/>
  <c r="AJ4" i="36" s="1"/>
  <c r="AK4" i="36" s="1"/>
  <c r="AL4" i="36" s="1"/>
  <c r="AM4" i="36" s="1"/>
  <c r="AN4" i="36" s="1"/>
  <c r="AO4" i="36" s="1"/>
  <c r="AP4" i="36" s="1"/>
  <c r="AQ4" i="36" s="1"/>
  <c r="AR4" i="36" s="1"/>
  <c r="AS4" i="36" s="1"/>
  <c r="AT4" i="36" s="1"/>
  <c r="AU4" i="36" s="1"/>
  <c r="AV4" i="36" s="1"/>
  <c r="AW4" i="36" s="1"/>
  <c r="AX4" i="36" s="1"/>
  <c r="AY4" i="36" s="1"/>
  <c r="AZ4" i="36" s="1"/>
  <c r="BA4" i="36" s="1"/>
  <c r="BB4" i="36" s="1"/>
  <c r="BC4" i="36" s="1"/>
  <c r="AO10" i="36"/>
  <c r="AI13" i="36"/>
  <c r="AL13" i="36"/>
  <c r="AX13" i="36"/>
  <c r="BA18" i="36"/>
  <c r="K4" i="37"/>
  <c r="L4" i="37" s="1"/>
  <c r="M4" i="37" s="1"/>
  <c r="N4" i="37" s="1"/>
  <c r="O4" i="37" s="1"/>
  <c r="P4" i="37" s="1"/>
  <c r="Q4" i="37" s="1"/>
  <c r="R4" i="37" s="1"/>
  <c r="S4" i="37" s="1"/>
  <c r="T4" i="37" s="1"/>
  <c r="U4" i="37" s="1"/>
  <c r="V4" i="37" s="1"/>
  <c r="W4" i="37" s="1"/>
  <c r="X4" i="37" s="1"/>
  <c r="Y4" i="37" s="1"/>
  <c r="Z4" i="37" s="1"/>
  <c r="AA4" i="37" s="1"/>
  <c r="AB4" i="37" s="1"/>
  <c r="AE4" i="37"/>
  <c r="AF4" i="37" s="1"/>
  <c r="AG4" i="37" s="1"/>
  <c r="AH4" i="37"/>
  <c r="AI4" i="37" s="1"/>
  <c r="AJ4" i="37" s="1"/>
  <c r="AK4" i="37" s="1"/>
  <c r="AL4" i="37" s="1"/>
  <c r="AM4" i="37" s="1"/>
  <c r="AN4" i="37" s="1"/>
  <c r="AO4" i="37" s="1"/>
  <c r="AP4" i="37" s="1"/>
  <c r="AQ4" i="37" s="1"/>
  <c r="AR4" i="37" s="1"/>
  <c r="AS4" i="37" s="1"/>
  <c r="AT4" i="37" s="1"/>
  <c r="AU4" i="37" s="1"/>
  <c r="AV4" i="37" s="1"/>
  <c r="AW4" i="37" s="1"/>
  <c r="AX4" i="37" s="1"/>
  <c r="AY4" i="37" s="1"/>
  <c r="AZ4" i="37" s="1"/>
  <c r="BA4" i="37" s="1"/>
  <c r="BB4" i="37" s="1"/>
  <c r="BC4" i="37" s="1"/>
  <c r="AG8" i="37"/>
  <c r="AQ8" i="37"/>
  <c r="BA8" i="37"/>
  <c r="AE11" i="37"/>
  <c r="AG18" i="37"/>
  <c r="AE24" i="37"/>
  <c r="AF24" i="37" s="1"/>
  <c r="AG24" i="37" s="1"/>
  <c r="AH24" i="37" s="1"/>
  <c r="AI24" i="37" s="1"/>
  <c r="AJ24" i="37" s="1"/>
  <c r="AK24" i="37"/>
  <c r="AL24" i="37" s="1"/>
  <c r="AM24" i="37" s="1"/>
  <c r="AN24" i="37" s="1"/>
  <c r="AO24" i="37" s="1"/>
  <c r="AP24" i="37" s="1"/>
  <c r="AQ24" i="37" s="1"/>
  <c r="AR24" i="37" s="1"/>
  <c r="AS24" i="37" s="1"/>
  <c r="AT24" i="37" s="1"/>
  <c r="AU24" i="37" s="1"/>
  <c r="AV24" i="37" s="1"/>
  <c r="AW24" i="37" s="1"/>
  <c r="AX24" i="37" s="1"/>
  <c r="AY24" i="37" s="1"/>
  <c r="AZ24" i="37" s="1"/>
  <c r="BA24" i="37" s="1"/>
  <c r="BB24" i="37" s="1"/>
  <c r="BC24" i="37" s="1"/>
  <c r="J25" i="37"/>
  <c r="Z25" i="37"/>
  <c r="AD25" i="37"/>
  <c r="AE25" i="37"/>
  <c r="AF25" i="37"/>
  <c r="AG25" i="37"/>
  <c r="AH25" i="37"/>
  <c r="AI25" i="37"/>
  <c r="AJ25" i="37"/>
  <c r="AK25" i="37"/>
  <c r="AL25" i="37"/>
  <c r="AM25" i="37"/>
  <c r="AN25" i="37"/>
  <c r="AO25" i="37"/>
  <c r="AP25" i="37"/>
  <c r="AQ25" i="37"/>
  <c r="AR25" i="37"/>
  <c r="AS25" i="37"/>
  <c r="AT25" i="37"/>
  <c r="AU25" i="37"/>
  <c r="AV25" i="37"/>
  <c r="AW25" i="37"/>
  <c r="AX25" i="37"/>
  <c r="AY25" i="37"/>
  <c r="AZ25" i="37"/>
  <c r="BA25" i="37"/>
  <c r="BB25" i="37"/>
  <c r="BC25" i="37"/>
  <c r="J26" i="37"/>
  <c r="Z26" i="37"/>
  <c r="AD26" i="37"/>
  <c r="AE26" i="37"/>
  <c r="AF26" i="37"/>
  <c r="AG26" i="37"/>
  <c r="AH26" i="37"/>
  <c r="AI26" i="37"/>
  <c r="AJ26" i="37"/>
  <c r="AK26" i="37"/>
  <c r="AL26" i="37"/>
  <c r="AM26" i="37"/>
  <c r="AN26" i="37"/>
  <c r="AO26" i="37"/>
  <c r="AP26" i="37"/>
  <c r="AQ26" i="37"/>
  <c r="AR26" i="37"/>
  <c r="AS26" i="37"/>
  <c r="AT26" i="37"/>
  <c r="AU26" i="37"/>
  <c r="AV26" i="37"/>
  <c r="AW26" i="37"/>
  <c r="AX26" i="37"/>
  <c r="AY26" i="37"/>
  <c r="AZ26" i="37"/>
  <c r="BA26" i="37"/>
  <c r="BB26" i="37"/>
  <c r="BC26" i="37"/>
  <c r="K4" i="39"/>
  <c r="L4" i="39"/>
  <c r="M4" i="39" s="1"/>
  <c r="N4" i="39" s="1"/>
  <c r="O4" i="39" s="1"/>
  <c r="P4" i="39" s="1"/>
  <c r="Q4" i="39" s="1"/>
  <c r="R4" i="39" s="1"/>
  <c r="S4" i="39" s="1"/>
  <c r="T4" i="39" s="1"/>
  <c r="U4" i="39" s="1"/>
  <c r="V4" i="39" s="1"/>
  <c r="W4" i="39" s="1"/>
  <c r="X4" i="39" s="1"/>
  <c r="Y4" i="39" s="1"/>
  <c r="Z4" i="39" s="1"/>
  <c r="AA4" i="39" s="1"/>
  <c r="AB4" i="39" s="1"/>
  <c r="AE4" i="39"/>
  <c r="AF4" i="39" s="1"/>
  <c r="AG4" i="39" s="1"/>
  <c r="AH4" i="39" s="1"/>
  <c r="AI4" i="39" s="1"/>
  <c r="AJ4" i="39" s="1"/>
  <c r="AK4" i="39" s="1"/>
  <c r="AL4" i="39" s="1"/>
  <c r="AM4" i="39" s="1"/>
  <c r="AN4" i="39" s="1"/>
  <c r="AO4" i="39" s="1"/>
  <c r="AP4" i="39" s="1"/>
  <c r="AQ4" i="39" s="1"/>
  <c r="AR4" i="39" s="1"/>
  <c r="AS4" i="39" s="1"/>
  <c r="AT4" i="39" s="1"/>
  <c r="AU4" i="39" s="1"/>
  <c r="AV4" i="39" s="1"/>
  <c r="AW4" i="39" s="1"/>
  <c r="AX4" i="39" s="1"/>
  <c r="AY4" i="39" s="1"/>
  <c r="AZ4" i="39" s="1"/>
  <c r="BA4" i="39" s="1"/>
  <c r="BB4" i="39" s="1"/>
  <c r="BC4" i="39" s="1"/>
  <c r="AX35" i="39"/>
  <c r="AM35" i="39"/>
  <c r="AW35" i="39"/>
  <c r="K44" i="39"/>
  <c r="L44" i="39" s="1"/>
  <c r="M44" i="39" s="1"/>
  <c r="N44" i="39" s="1"/>
  <c r="O44" i="39" s="1"/>
  <c r="P44" i="39" s="1"/>
  <c r="Q44" i="39" s="1"/>
  <c r="R44" i="39" s="1"/>
  <c r="S44" i="39" s="1"/>
  <c r="T44" i="39" s="1"/>
  <c r="U44" i="39" s="1"/>
  <c r="V44" i="39" s="1"/>
  <c r="W44" i="39" s="1"/>
  <c r="X44" i="39" s="1"/>
  <c r="Y44" i="39" s="1"/>
  <c r="Z44" i="39" s="1"/>
  <c r="AA44" i="39" s="1"/>
  <c r="AB44" i="39" s="1"/>
  <c r="AE44" i="39"/>
  <c r="AF44" i="39" s="1"/>
  <c r="AG44" i="39" s="1"/>
  <c r="AH44" i="39" s="1"/>
  <c r="AI44" i="39" s="1"/>
  <c r="AJ44" i="39" s="1"/>
  <c r="AK44" i="39" s="1"/>
  <c r="AL44" i="39" s="1"/>
  <c r="AM44" i="39" s="1"/>
  <c r="AN44" i="39" s="1"/>
  <c r="AO44" i="39" s="1"/>
  <c r="AP44" i="39" s="1"/>
  <c r="AQ44" i="39" s="1"/>
  <c r="AR44" i="39" s="1"/>
  <c r="AS44" i="39" s="1"/>
  <c r="AT44" i="39" s="1"/>
  <c r="AU44" i="39" s="1"/>
  <c r="AV44" i="39" s="1"/>
  <c r="AW44" i="39" s="1"/>
  <c r="AX44" i="39" s="1"/>
  <c r="AY44" i="39" s="1"/>
  <c r="AZ44" i="39" s="1"/>
  <c r="BA44" i="39" s="1"/>
  <c r="BB44" i="39" s="1"/>
  <c r="BC44" i="39" s="1"/>
  <c r="C47" i="39"/>
  <c r="D47" i="39"/>
  <c r="E47" i="39"/>
  <c r="F47" i="39"/>
  <c r="G47" i="39"/>
  <c r="H47" i="39"/>
  <c r="I47" i="39"/>
  <c r="J47" i="39"/>
  <c r="K47" i="39"/>
  <c r="L47" i="39"/>
  <c r="M47" i="39"/>
  <c r="N47" i="39"/>
  <c r="O47" i="39"/>
  <c r="P47" i="39"/>
  <c r="Q47" i="39"/>
  <c r="R47" i="39"/>
  <c r="T47" i="39"/>
  <c r="U47" i="39"/>
  <c r="V47" i="39"/>
  <c r="W47" i="39"/>
  <c r="X47" i="39"/>
  <c r="Y47" i="39"/>
  <c r="Z47" i="39"/>
  <c r="AA47" i="39"/>
  <c r="AB47" i="39"/>
  <c r="AD47" i="39"/>
  <c r="AE47" i="39"/>
  <c r="AF47" i="39"/>
  <c r="AG47" i="39"/>
  <c r="AH47" i="39"/>
  <c r="AI47" i="39"/>
  <c r="AJ47" i="39"/>
  <c r="AK47" i="39"/>
  <c r="AL47" i="39"/>
  <c r="AM47" i="39"/>
  <c r="AN47" i="39"/>
  <c r="AO47" i="39"/>
  <c r="AP47" i="39"/>
  <c r="AQ47" i="39"/>
  <c r="AR47" i="39"/>
  <c r="AS47" i="39"/>
  <c r="AU47" i="39"/>
  <c r="AV47" i="39"/>
  <c r="AW47" i="39"/>
  <c r="AX47" i="39"/>
  <c r="AY47" i="39"/>
  <c r="AZ47" i="39"/>
  <c r="BA47" i="39"/>
  <c r="BB47" i="39"/>
  <c r="BC47" i="39"/>
  <c r="C48" i="39"/>
  <c r="D48" i="39"/>
  <c r="E48" i="39"/>
  <c r="F48" i="39"/>
  <c r="G48" i="39"/>
  <c r="H48" i="39"/>
  <c r="I48" i="39"/>
  <c r="J48" i="39"/>
  <c r="K48" i="39"/>
  <c r="L48" i="39"/>
  <c r="M48" i="39"/>
  <c r="N48" i="39"/>
  <c r="O48" i="39"/>
  <c r="P48" i="39"/>
  <c r="Q48" i="39"/>
  <c r="R48" i="39"/>
  <c r="T48" i="39"/>
  <c r="U48" i="39"/>
  <c r="V48" i="39"/>
  <c r="W48" i="39"/>
  <c r="X48" i="39"/>
  <c r="Y48" i="39"/>
  <c r="Z48" i="39"/>
  <c r="AA48" i="39"/>
  <c r="AB48" i="39"/>
  <c r="AD48" i="39"/>
  <c r="AE48" i="39"/>
  <c r="AF48" i="39"/>
  <c r="AG48" i="39"/>
  <c r="AH48" i="39"/>
  <c r="AI48" i="39"/>
  <c r="AJ48" i="39"/>
  <c r="AK48" i="39"/>
  <c r="AL48" i="39"/>
  <c r="AM48" i="39"/>
  <c r="AN48" i="39"/>
  <c r="AO48" i="39"/>
  <c r="AP48" i="39"/>
  <c r="AQ48" i="39"/>
  <c r="AR48" i="39"/>
  <c r="AS48" i="39"/>
  <c r="AU48" i="39"/>
  <c r="AV48" i="39"/>
  <c r="AW48" i="39"/>
  <c r="AX48" i="39"/>
  <c r="AY48" i="39"/>
  <c r="AZ48" i="39"/>
  <c r="BA48" i="39"/>
  <c r="BB48" i="39"/>
  <c r="BC48" i="39"/>
  <c r="C49" i="39"/>
  <c r="D49" i="39"/>
  <c r="E49" i="39"/>
  <c r="F49" i="39"/>
  <c r="G49" i="39"/>
  <c r="H49" i="39"/>
  <c r="I49" i="39"/>
  <c r="J49" i="39"/>
  <c r="K49" i="39"/>
  <c r="L49" i="39"/>
  <c r="M49" i="39"/>
  <c r="N49" i="39"/>
  <c r="O49" i="39"/>
  <c r="P49" i="39"/>
  <c r="Q49" i="39"/>
  <c r="R49" i="39"/>
  <c r="T49" i="39"/>
  <c r="U49" i="39"/>
  <c r="V49" i="39"/>
  <c r="W49" i="39"/>
  <c r="X49" i="39"/>
  <c r="Y49" i="39"/>
  <c r="Z49" i="39"/>
  <c r="AA49" i="39"/>
  <c r="AB49" i="39"/>
  <c r="AD49" i="39"/>
  <c r="AE49" i="39"/>
  <c r="AF49" i="39"/>
  <c r="AG49" i="39"/>
  <c r="AH49" i="39"/>
  <c r="AI49" i="39"/>
  <c r="AJ49" i="39"/>
  <c r="AK49" i="39"/>
  <c r="AL49" i="39"/>
  <c r="AM49" i="39"/>
  <c r="AN49" i="39"/>
  <c r="AO49" i="39"/>
  <c r="AP49" i="39"/>
  <c r="AQ49" i="39"/>
  <c r="AR49" i="39"/>
  <c r="AS49" i="39"/>
  <c r="AU49" i="39"/>
  <c r="AV49" i="39"/>
  <c r="AW49" i="39"/>
  <c r="AX49" i="39"/>
  <c r="AY49" i="39"/>
  <c r="AZ49" i="39"/>
  <c r="BA49" i="39"/>
  <c r="BB49" i="39"/>
  <c r="BC49" i="39"/>
  <c r="C50" i="39"/>
  <c r="D50" i="39"/>
  <c r="E50" i="39"/>
  <c r="F50" i="39"/>
  <c r="G50" i="39"/>
  <c r="H50" i="39"/>
  <c r="I50" i="39"/>
  <c r="J50" i="39"/>
  <c r="K50" i="39"/>
  <c r="L50" i="39"/>
  <c r="M50" i="39"/>
  <c r="N50" i="39"/>
  <c r="O50" i="39"/>
  <c r="P50" i="39"/>
  <c r="Q50" i="39"/>
  <c r="R50" i="39"/>
  <c r="T50" i="39"/>
  <c r="U50" i="39"/>
  <c r="V50" i="39"/>
  <c r="W50" i="39"/>
  <c r="X50" i="39"/>
  <c r="Y50" i="39"/>
  <c r="Z50" i="39"/>
  <c r="AA50" i="39"/>
  <c r="AB50" i="39"/>
  <c r="AD50" i="39"/>
  <c r="AE50" i="39"/>
  <c r="AF50" i="39"/>
  <c r="AG50" i="39"/>
  <c r="AH50" i="39"/>
  <c r="AI50" i="39"/>
  <c r="AJ50" i="39"/>
  <c r="AK50" i="39"/>
  <c r="AL50" i="39"/>
  <c r="AM50" i="39"/>
  <c r="AN50" i="39"/>
  <c r="AO50" i="39"/>
  <c r="AP50" i="39"/>
  <c r="AQ50" i="39"/>
  <c r="AR50" i="39"/>
  <c r="AS50" i="39"/>
  <c r="AU50" i="39"/>
  <c r="AV50" i="39"/>
  <c r="AW50" i="39"/>
  <c r="AX50" i="39"/>
  <c r="AY50" i="39"/>
  <c r="AZ50" i="39"/>
  <c r="BA50" i="39"/>
  <c r="BB50" i="39"/>
  <c r="BC50" i="39"/>
  <c r="K4" i="38"/>
  <c r="L4" i="38" s="1"/>
  <c r="M4" i="38" s="1"/>
  <c r="N4" i="38" s="1"/>
  <c r="O4" i="38" s="1"/>
  <c r="P4" i="38" s="1"/>
  <c r="Q4" i="38" s="1"/>
  <c r="R4" i="38" s="1"/>
  <c r="S4" i="38" s="1"/>
  <c r="T4" i="38" s="1"/>
  <c r="U4" i="38" s="1"/>
  <c r="V4" i="38" s="1"/>
  <c r="W4" i="38" s="1"/>
  <c r="X4" i="38" s="1"/>
  <c r="Y4" i="38" s="1"/>
  <c r="Z4" i="38" s="1"/>
  <c r="AA4" i="38" s="1"/>
  <c r="AB4" i="38" s="1"/>
  <c r="AE4" i="38"/>
  <c r="AF4" i="38" s="1"/>
  <c r="AG4" i="38" s="1"/>
  <c r="AH4" i="38" s="1"/>
  <c r="AI4" i="38" s="1"/>
  <c r="AJ4" i="38" s="1"/>
  <c r="AK4" i="38" s="1"/>
  <c r="AL4" i="38" s="1"/>
  <c r="AM4" i="38" s="1"/>
  <c r="AN4" i="38" s="1"/>
  <c r="AO4" i="38" s="1"/>
  <c r="AP4" i="38" s="1"/>
  <c r="AQ4" i="38" s="1"/>
  <c r="AR4" i="38" s="1"/>
  <c r="AS4" i="38" s="1"/>
  <c r="AT4" i="38" s="1"/>
  <c r="AU4" i="38" s="1"/>
  <c r="AV4" i="38" s="1"/>
  <c r="AW4" i="38" s="1"/>
  <c r="AX4" i="38" s="1"/>
  <c r="AY4" i="38" s="1"/>
  <c r="AZ4" i="38" s="1"/>
  <c r="BA4" i="38" s="1"/>
  <c r="BB4" i="38" s="1"/>
  <c r="BC4" i="38" s="1"/>
  <c r="AY13" i="38"/>
  <c r="AD13" i="38"/>
  <c r="AG13" i="38"/>
  <c r="AO13" i="38"/>
  <c r="AQ14" i="38"/>
  <c r="AQ16" i="38" s="1"/>
  <c r="K21" i="38"/>
  <c r="L21" i="38" s="1"/>
  <c r="M21" i="38" s="1"/>
  <c r="N21" i="38" s="1"/>
  <c r="O21" i="38"/>
  <c r="P21" i="38" s="1"/>
  <c r="Q21" i="38" s="1"/>
  <c r="R21" i="38" s="1"/>
  <c r="S21" i="38" s="1"/>
  <c r="T21" i="38" s="1"/>
  <c r="U21" i="38" s="1"/>
  <c r="V21" i="38" s="1"/>
  <c r="W21" i="38" s="1"/>
  <c r="X21" i="38" s="1"/>
  <c r="Y21" i="38" s="1"/>
  <c r="Z21" i="38" s="1"/>
  <c r="AA21" i="38" s="1"/>
  <c r="AB21" i="38" s="1"/>
  <c r="AE21" i="38"/>
  <c r="AF21" i="38" s="1"/>
  <c r="AG21" i="38"/>
  <c r="AH21" i="38" s="1"/>
  <c r="AI21" i="38" s="1"/>
  <c r="AJ21" i="38" s="1"/>
  <c r="AK21" i="38" s="1"/>
  <c r="AL21" i="38" s="1"/>
  <c r="AM21" i="38" s="1"/>
  <c r="AN21" i="38" s="1"/>
  <c r="AO21" i="38" s="1"/>
  <c r="AP21" i="38" s="1"/>
  <c r="AQ21" i="38" s="1"/>
  <c r="AR21" i="38" s="1"/>
  <c r="AS21" i="38" s="1"/>
  <c r="AT21" i="38" s="1"/>
  <c r="AU21" i="38" s="1"/>
  <c r="AV21" i="38" s="1"/>
  <c r="AW21" i="38" s="1"/>
  <c r="AX21" i="38" s="1"/>
  <c r="AY21" i="38" s="1"/>
  <c r="AZ21" i="38" s="1"/>
  <c r="BA21" i="38" s="1"/>
  <c r="BB21" i="38" s="1"/>
  <c r="BC21" i="38" s="1"/>
  <c r="C24" i="38"/>
  <c r="D24" i="38"/>
  <c r="E24" i="38"/>
  <c r="F24" i="38"/>
  <c r="G24" i="38"/>
  <c r="H24" i="38"/>
  <c r="I24" i="38"/>
  <c r="J24" i="38"/>
  <c r="K24" i="38"/>
  <c r="L24" i="38"/>
  <c r="M24" i="38"/>
  <c r="N24" i="38"/>
  <c r="O24" i="38"/>
  <c r="P24" i="38"/>
  <c r="Q24" i="38"/>
  <c r="R24" i="38"/>
  <c r="T24" i="38"/>
  <c r="U24" i="38"/>
  <c r="V24" i="38"/>
  <c r="W24" i="38"/>
  <c r="X24" i="38"/>
  <c r="Y24" i="38"/>
  <c r="Z24" i="38"/>
  <c r="AA24" i="38"/>
  <c r="AB24" i="38"/>
  <c r="AD24" i="38"/>
  <c r="AE24" i="38"/>
  <c r="AF24" i="38"/>
  <c r="AG24" i="38"/>
  <c r="AH24" i="38"/>
  <c r="AI24" i="38"/>
  <c r="AJ24" i="38"/>
  <c r="AK24" i="38"/>
  <c r="AL24" i="38"/>
  <c r="AM24" i="38"/>
  <c r="AN24" i="38"/>
  <c r="AO24" i="38"/>
  <c r="AP24" i="38"/>
  <c r="AQ24" i="38"/>
  <c r="AR24" i="38"/>
  <c r="AS24" i="38"/>
  <c r="AU24" i="38"/>
  <c r="AV24" i="38"/>
  <c r="AW24" i="38"/>
  <c r="AX24" i="38"/>
  <c r="AY24" i="38"/>
  <c r="AZ24" i="38"/>
  <c r="BA24" i="38"/>
  <c r="BB24" i="38"/>
  <c r="BC24" i="38"/>
  <c r="K4" i="21"/>
  <c r="L4" i="21"/>
  <c r="M4" i="21" s="1"/>
  <c r="N4" i="21" s="1"/>
  <c r="O4" i="21" s="1"/>
  <c r="P4" i="21" s="1"/>
  <c r="Q4" i="21" s="1"/>
  <c r="R4" i="21" s="1"/>
  <c r="S4" i="21" s="1"/>
  <c r="T4" i="21" s="1"/>
  <c r="U4" i="21" s="1"/>
  <c r="V4" i="21" s="1"/>
  <c r="W4" i="21" s="1"/>
  <c r="X4" i="21" s="1"/>
  <c r="Y4" i="21" s="1"/>
  <c r="Z4" i="21" s="1"/>
  <c r="AA4" i="21" s="1"/>
  <c r="AB4" i="21" s="1"/>
  <c r="AE4" i="21"/>
  <c r="AF4" i="21"/>
  <c r="AG4" i="21" s="1"/>
  <c r="AH4" i="21" s="1"/>
  <c r="AI4" i="21" s="1"/>
  <c r="AJ4" i="21" s="1"/>
  <c r="AK4" i="21" s="1"/>
  <c r="AL4" i="21" s="1"/>
  <c r="AM4" i="21" s="1"/>
  <c r="AN4" i="21" s="1"/>
  <c r="AO4" i="21" s="1"/>
  <c r="AP4" i="21" s="1"/>
  <c r="AQ4" i="21" s="1"/>
  <c r="AR4" i="21" s="1"/>
  <c r="AS4" i="21" s="1"/>
  <c r="AT4" i="21" s="1"/>
  <c r="AU4" i="21" s="1"/>
  <c r="AV4" i="21" s="1"/>
  <c r="AW4" i="21" s="1"/>
  <c r="AX4" i="21" s="1"/>
  <c r="AY4" i="21" s="1"/>
  <c r="AZ4" i="21" s="1"/>
  <c r="BA4" i="21" s="1"/>
  <c r="BB4" i="21" s="1"/>
  <c r="BC4" i="21" s="1"/>
  <c r="J17" i="21"/>
  <c r="R17" i="21"/>
  <c r="AY17" i="21"/>
  <c r="F16" i="21"/>
  <c r="N16" i="21"/>
  <c r="AE16" i="21"/>
  <c r="AM16" i="21"/>
  <c r="BC16" i="21"/>
  <c r="H16" i="21"/>
  <c r="J16" i="21"/>
  <c r="P16" i="21"/>
  <c r="R16" i="21"/>
  <c r="X16" i="21"/>
  <c r="AB16" i="21"/>
  <c r="AG16" i="21"/>
  <c r="AK16" i="21"/>
  <c r="AO16" i="21"/>
  <c r="AS16" i="21"/>
  <c r="AY16" i="21"/>
  <c r="BA16" i="21"/>
  <c r="F17" i="21"/>
  <c r="H17" i="21"/>
  <c r="N17" i="21"/>
  <c r="P17" i="21"/>
  <c r="X17" i="21"/>
  <c r="AB17" i="21"/>
  <c r="AE17" i="21"/>
  <c r="AG17" i="21"/>
  <c r="AK17" i="21"/>
  <c r="AM17" i="21"/>
  <c r="AO17" i="21"/>
  <c r="AS17" i="21"/>
  <c r="BA17" i="21"/>
  <c r="BC17" i="21"/>
  <c r="K4" i="22"/>
  <c r="L4" i="22" s="1"/>
  <c r="M4" i="22" s="1"/>
  <c r="N4" i="22" s="1"/>
  <c r="O4" i="22" s="1"/>
  <c r="P4" i="22" s="1"/>
  <c r="Q4" i="22" s="1"/>
  <c r="R4" i="22" s="1"/>
  <c r="S4" i="22" s="1"/>
  <c r="T4" i="22" s="1"/>
  <c r="U4" i="22" s="1"/>
  <c r="V4" i="22" s="1"/>
  <c r="W4" i="22" s="1"/>
  <c r="X4" i="22" s="1"/>
  <c r="Y4" i="22" s="1"/>
  <c r="Z4" i="22" s="1"/>
  <c r="AA4" i="22" s="1"/>
  <c r="AB4" i="22" s="1"/>
  <c r="AE4" i="22"/>
  <c r="AF4" i="22" s="1"/>
  <c r="AG4" i="22"/>
  <c r="AH4" i="22" s="1"/>
  <c r="AI4" i="22" s="1"/>
  <c r="AJ4" i="22" s="1"/>
  <c r="AK4" i="22" s="1"/>
  <c r="AL4" i="22" s="1"/>
  <c r="AM4" i="22" s="1"/>
  <c r="AN4" i="22" s="1"/>
  <c r="AO4" i="22" s="1"/>
  <c r="AP4" i="22" s="1"/>
  <c r="AQ4" i="22" s="1"/>
  <c r="AR4" i="22" s="1"/>
  <c r="AS4" i="22" s="1"/>
  <c r="AT4" i="22" s="1"/>
  <c r="AU4" i="22" s="1"/>
  <c r="AV4" i="22" s="1"/>
  <c r="AW4" i="22" s="1"/>
  <c r="AX4" i="22" s="1"/>
  <c r="AY4" i="22" s="1"/>
  <c r="AZ4" i="22" s="1"/>
  <c r="BA4" i="22" s="1"/>
  <c r="BB4" i="22" s="1"/>
  <c r="BC4" i="22" s="1"/>
  <c r="H15" i="22"/>
  <c r="J15" i="22"/>
  <c r="R15" i="22"/>
  <c r="X15" i="22"/>
  <c r="AG15" i="22"/>
  <c r="AY15" i="22"/>
  <c r="P15" i="22"/>
  <c r="AO15" i="22"/>
  <c r="AR15" i="22"/>
  <c r="AY42" i="22"/>
  <c r="AY46" i="22" s="1"/>
  <c r="AS25" i="22"/>
  <c r="AG25" i="22"/>
  <c r="AW25" i="22"/>
  <c r="D25" i="22"/>
  <c r="F25" i="22"/>
  <c r="G25" i="22"/>
  <c r="H25" i="22"/>
  <c r="L25" i="22"/>
  <c r="N25" i="22"/>
  <c r="O25" i="22"/>
  <c r="P25" i="22"/>
  <c r="W25" i="22"/>
  <c r="Z25" i="22"/>
  <c r="AB25" i="22"/>
  <c r="AE25" i="22"/>
  <c r="AK25" i="22"/>
  <c r="AM25" i="22"/>
  <c r="BA25" i="22"/>
  <c r="AZ36" i="22"/>
  <c r="F36" i="22"/>
  <c r="L36" i="22"/>
  <c r="N36" i="22"/>
  <c r="AE36" i="22"/>
  <c r="AM36" i="22"/>
  <c r="BA36" i="22"/>
  <c r="D36" i="22"/>
  <c r="AB36" i="22"/>
  <c r="AK36" i="22"/>
  <c r="AS36" i="22"/>
  <c r="AZ41" i="22"/>
  <c r="D41" i="22"/>
  <c r="AE41" i="22"/>
  <c r="F41" i="22"/>
  <c r="L41" i="22"/>
  <c r="N41" i="22"/>
  <c r="W41" i="22"/>
  <c r="AB41" i="22"/>
  <c r="AK41" i="22"/>
  <c r="AM41" i="22"/>
  <c r="AS41" i="22"/>
  <c r="BA41" i="22"/>
  <c r="H42" i="22"/>
  <c r="H46" i="22" s="1"/>
  <c r="K42" i="22"/>
  <c r="K46" i="22" s="1"/>
  <c r="P42" i="22"/>
  <c r="P46" i="22" s="1"/>
  <c r="K51" i="22"/>
  <c r="L51" i="22" s="1"/>
  <c r="M51" i="22" s="1"/>
  <c r="N51" i="22" s="1"/>
  <c r="O51" i="22" s="1"/>
  <c r="P51" i="22"/>
  <c r="Q51" i="22" s="1"/>
  <c r="R51" i="22" s="1"/>
  <c r="S51" i="22" s="1"/>
  <c r="T51" i="22" s="1"/>
  <c r="U51" i="22" s="1"/>
  <c r="V51" i="22" s="1"/>
  <c r="W51" i="22" s="1"/>
  <c r="X51" i="22" s="1"/>
  <c r="Y51" i="22" s="1"/>
  <c r="Z51" i="22" s="1"/>
  <c r="AA51" i="22" s="1"/>
  <c r="AB51" i="22" s="1"/>
  <c r="AE51" i="22"/>
  <c r="AF51" i="22" s="1"/>
  <c r="AG51" i="22" s="1"/>
  <c r="AH51" i="22" s="1"/>
  <c r="AI51" i="22" s="1"/>
  <c r="AJ51" i="22" s="1"/>
  <c r="AK51" i="22" s="1"/>
  <c r="AL51" i="22" s="1"/>
  <c r="AM51" i="22" s="1"/>
  <c r="AN51" i="22" s="1"/>
  <c r="AO51" i="22" s="1"/>
  <c r="AP51" i="22" s="1"/>
  <c r="AQ51" i="22" s="1"/>
  <c r="AR51" i="22" s="1"/>
  <c r="AS51" i="22" s="1"/>
  <c r="AT51" i="22" s="1"/>
  <c r="AU51" i="22" s="1"/>
  <c r="AV51" i="22" s="1"/>
  <c r="AW51" i="22" s="1"/>
  <c r="AX51" i="22" s="1"/>
  <c r="AY51" i="22" s="1"/>
  <c r="AZ51" i="22" s="1"/>
  <c r="BA51" i="22" s="1"/>
  <c r="BB51" i="22" s="1"/>
  <c r="BC51" i="22" s="1"/>
  <c r="C54" i="22"/>
  <c r="D54" i="22"/>
  <c r="E54" i="22"/>
  <c r="F54" i="22"/>
  <c r="G54" i="22"/>
  <c r="H54" i="22"/>
  <c r="I54" i="22"/>
  <c r="J54" i="22"/>
  <c r="K54" i="22"/>
  <c r="L54" i="22"/>
  <c r="M54" i="22"/>
  <c r="N54" i="22"/>
  <c r="O54" i="22"/>
  <c r="P54" i="22"/>
  <c r="Q54" i="22"/>
  <c r="R54" i="22"/>
  <c r="S54" i="22"/>
  <c r="T54" i="22"/>
  <c r="U54" i="22"/>
  <c r="V54" i="22"/>
  <c r="W54" i="22"/>
  <c r="X54" i="22"/>
  <c r="Y54" i="22"/>
  <c r="Z54" i="22"/>
  <c r="AA54" i="22"/>
  <c r="AB54" i="22"/>
  <c r="AD54" i="22"/>
  <c r="AE54" i="22"/>
  <c r="AF54" i="22"/>
  <c r="AG54" i="22"/>
  <c r="AH54" i="22"/>
  <c r="AI54" i="22"/>
  <c r="AJ54" i="22"/>
  <c r="AK54" i="22"/>
  <c r="AL54" i="22"/>
  <c r="AM54" i="22"/>
  <c r="AN54" i="22"/>
  <c r="AO54" i="22"/>
  <c r="AP54" i="22"/>
  <c r="AQ54" i="22"/>
  <c r="AR54" i="22"/>
  <c r="AS54" i="22"/>
  <c r="AT54" i="22"/>
  <c r="AU54" i="22"/>
  <c r="AV54" i="22"/>
  <c r="AW54" i="22"/>
  <c r="AX54" i="22"/>
  <c r="AY54" i="22"/>
  <c r="AZ54" i="22"/>
  <c r="BA54" i="22"/>
  <c r="BB54" i="22"/>
  <c r="BC54" i="22"/>
  <c r="C55" i="22"/>
  <c r="D55" i="22"/>
  <c r="E55" i="22"/>
  <c r="F55" i="22"/>
  <c r="G55" i="22"/>
  <c r="H55" i="22"/>
  <c r="I55" i="22"/>
  <c r="J55" i="22"/>
  <c r="K55" i="22"/>
  <c r="L55" i="22"/>
  <c r="M55" i="22"/>
  <c r="N55" i="22"/>
  <c r="O55" i="22"/>
  <c r="P55" i="22"/>
  <c r="Q55" i="22"/>
  <c r="R55" i="22"/>
  <c r="S55" i="22"/>
  <c r="T55" i="22"/>
  <c r="U55" i="22"/>
  <c r="V55" i="22"/>
  <c r="W55" i="22"/>
  <c r="X55" i="22"/>
  <c r="Y55" i="22"/>
  <c r="Z55" i="22"/>
  <c r="AA55" i="22"/>
  <c r="AB55" i="22"/>
  <c r="AD55" i="22"/>
  <c r="AE55" i="22"/>
  <c r="AF55" i="22"/>
  <c r="AG55" i="22"/>
  <c r="AH55" i="22"/>
  <c r="AI55" i="22"/>
  <c r="AJ55" i="22"/>
  <c r="AK55" i="22"/>
  <c r="AL55" i="22"/>
  <c r="AM55" i="22"/>
  <c r="AN55" i="22"/>
  <c r="AO55" i="22"/>
  <c r="AP55" i="22"/>
  <c r="AQ55" i="22"/>
  <c r="AR55" i="22"/>
  <c r="AS55" i="22"/>
  <c r="AT55" i="22"/>
  <c r="AU55" i="22"/>
  <c r="AV55" i="22"/>
  <c r="AW55" i="22"/>
  <c r="AX55" i="22"/>
  <c r="AY55" i="22"/>
  <c r="AZ55" i="22"/>
  <c r="BA55" i="22"/>
  <c r="BB55" i="22"/>
  <c r="BC55" i="22"/>
  <c r="C56" i="22"/>
  <c r="D56" i="22"/>
  <c r="E56" i="22"/>
  <c r="F56" i="22"/>
  <c r="G56" i="22"/>
  <c r="H56" i="22"/>
  <c r="I56" i="22"/>
  <c r="J56" i="22"/>
  <c r="K56" i="22"/>
  <c r="L56" i="22"/>
  <c r="M56" i="22"/>
  <c r="N56" i="22"/>
  <c r="O56" i="22"/>
  <c r="P56" i="22"/>
  <c r="Q56" i="22"/>
  <c r="R56" i="22"/>
  <c r="S56" i="22"/>
  <c r="T56" i="22"/>
  <c r="U56" i="22"/>
  <c r="V56" i="22"/>
  <c r="W56" i="22"/>
  <c r="X56" i="22"/>
  <c r="Y56" i="22"/>
  <c r="Z56" i="22"/>
  <c r="AA56" i="22"/>
  <c r="AB56" i="22"/>
  <c r="AD56" i="22"/>
  <c r="AE56" i="22"/>
  <c r="AF56" i="22"/>
  <c r="AG56" i="22"/>
  <c r="AH56" i="22"/>
  <c r="AI56" i="22"/>
  <c r="AJ56" i="22"/>
  <c r="AK56" i="22"/>
  <c r="AL56" i="22"/>
  <c r="AM56" i="22"/>
  <c r="AN56" i="22"/>
  <c r="AO56" i="22"/>
  <c r="AP56" i="22"/>
  <c r="AQ56" i="22"/>
  <c r="AR56" i="22"/>
  <c r="AS56" i="22"/>
  <c r="AT56" i="22"/>
  <c r="AU56" i="22"/>
  <c r="AV56" i="22"/>
  <c r="AW56" i="22"/>
  <c r="AX56" i="22"/>
  <c r="AY56" i="22"/>
  <c r="AZ56" i="22"/>
  <c r="BA56" i="22"/>
  <c r="BB56" i="22"/>
  <c r="BC56" i="22"/>
  <c r="C57" i="22"/>
  <c r="D57" i="22"/>
  <c r="E57" i="22"/>
  <c r="F57" i="22"/>
  <c r="G57" i="22"/>
  <c r="H57" i="22"/>
  <c r="I57" i="22"/>
  <c r="J57" i="22"/>
  <c r="K57" i="22"/>
  <c r="L57" i="22"/>
  <c r="M57" i="22"/>
  <c r="N57" i="22"/>
  <c r="O57" i="22"/>
  <c r="P57" i="22"/>
  <c r="Q57" i="22"/>
  <c r="R57" i="22"/>
  <c r="S57" i="22"/>
  <c r="T57" i="22"/>
  <c r="U57" i="22"/>
  <c r="V57" i="22"/>
  <c r="W57" i="22"/>
  <c r="X57" i="22"/>
  <c r="Y57" i="22"/>
  <c r="Z57" i="22"/>
  <c r="AA57" i="22"/>
  <c r="AB57" i="22"/>
  <c r="AD57" i="22"/>
  <c r="AE57" i="22"/>
  <c r="AF57" i="22"/>
  <c r="AG57" i="22"/>
  <c r="AH57" i="22"/>
  <c r="AI57" i="22"/>
  <c r="AJ57" i="22"/>
  <c r="AK57" i="22"/>
  <c r="AL57" i="22"/>
  <c r="AM57" i="22"/>
  <c r="AN57" i="22"/>
  <c r="AO57" i="22"/>
  <c r="AP57" i="22"/>
  <c r="AQ57" i="22"/>
  <c r="AR57" i="22"/>
  <c r="AS57" i="22"/>
  <c r="AT57" i="22"/>
  <c r="AU57" i="22"/>
  <c r="AV57" i="22"/>
  <c r="AW57" i="22"/>
  <c r="AX57" i="22"/>
  <c r="AY57" i="22"/>
  <c r="AZ57" i="22"/>
  <c r="BA57" i="22"/>
  <c r="BB57" i="22"/>
  <c r="BC57" i="22"/>
  <c r="K4" i="50"/>
  <c r="L4" i="50" s="1"/>
  <c r="M4" i="50" s="1"/>
  <c r="N4" i="50" s="1"/>
  <c r="O4" i="50" s="1"/>
  <c r="P4" i="50" s="1"/>
  <c r="Q4" i="50" s="1"/>
  <c r="R4" i="50" s="1"/>
  <c r="S4" i="50" s="1"/>
  <c r="T4" i="50" s="1"/>
  <c r="U4" i="50" s="1"/>
  <c r="V4" i="50" s="1"/>
  <c r="W4" i="50" s="1"/>
  <c r="X4" i="50" s="1"/>
  <c r="Y4" i="50" s="1"/>
  <c r="Z4" i="50" s="1"/>
  <c r="AA4" i="50" s="1"/>
  <c r="AB4" i="50" s="1"/>
  <c r="AE4" i="50"/>
  <c r="AF4" i="50" s="1"/>
  <c r="AG4" i="50"/>
  <c r="AH4" i="50" s="1"/>
  <c r="AI4" i="50" s="1"/>
  <c r="AJ4" i="50" s="1"/>
  <c r="AK4" i="50" s="1"/>
  <c r="AL4" i="50" s="1"/>
  <c r="AM4" i="50" s="1"/>
  <c r="AN4" i="50" s="1"/>
  <c r="AO4" i="50" s="1"/>
  <c r="AP4" i="50" s="1"/>
  <c r="AQ4" i="50" s="1"/>
  <c r="AR4" i="50" s="1"/>
  <c r="AS4" i="50" s="1"/>
  <c r="AT4" i="50" s="1"/>
  <c r="AU4" i="50" s="1"/>
  <c r="AV4" i="50" s="1"/>
  <c r="AW4" i="50" s="1"/>
  <c r="AX4" i="50" s="1"/>
  <c r="AY4" i="50" s="1"/>
  <c r="AZ4" i="50" s="1"/>
  <c r="BA4" i="50" s="1"/>
  <c r="BB4" i="50" s="1"/>
  <c r="BC4" i="50" s="1"/>
  <c r="AD5" i="50"/>
  <c r="E7" i="50"/>
  <c r="F7" i="50"/>
  <c r="H7" i="50"/>
  <c r="J7" i="50"/>
  <c r="M7" i="50"/>
  <c r="N7" i="50"/>
  <c r="P7" i="50"/>
  <c r="R7" i="50"/>
  <c r="X7" i="50"/>
  <c r="Z7" i="50"/>
  <c r="AB7" i="50"/>
  <c r="AD7" i="50"/>
  <c r="AE7" i="50"/>
  <c r="AG7" i="50"/>
  <c r="AK7" i="50"/>
  <c r="AL7" i="50"/>
  <c r="AM7" i="50"/>
  <c r="AO7" i="50"/>
  <c r="AS7" i="50"/>
  <c r="AV7" i="50"/>
  <c r="AY7" i="50"/>
  <c r="BA7" i="50"/>
  <c r="BB7" i="50"/>
  <c r="BC7" i="50"/>
  <c r="AD21" i="50"/>
  <c r="B2" i="28"/>
  <c r="B28" i="28"/>
  <c r="B54" i="28"/>
  <c r="B80" i="28"/>
  <c r="B106" i="28"/>
  <c r="B132" i="28"/>
  <c r="B158" i="28"/>
  <c r="B184" i="28"/>
  <c r="B210" i="28"/>
  <c r="B236" i="28"/>
  <c r="BD135" i="3" l="1"/>
  <c r="BN135" i="3"/>
  <c r="BD136" i="3"/>
  <c r="BN136" i="3"/>
  <c r="BN131" i="3"/>
  <c r="BN134" i="3"/>
  <c r="BK133" i="3"/>
  <c r="S48" i="39"/>
  <c r="BF135" i="3"/>
  <c r="BF136" i="3"/>
  <c r="BG133" i="3"/>
  <c r="BJ135" i="3"/>
  <c r="BJ136" i="3"/>
  <c r="BI152" i="3"/>
  <c r="BG108" i="3"/>
  <c r="I16" i="43"/>
  <c r="BK183" i="3"/>
  <c r="BE187" i="3"/>
  <c r="BO187" i="3"/>
  <c r="AN176" i="3"/>
  <c r="BG176" i="3" s="1"/>
  <c r="AX176" i="3"/>
  <c r="BJ152" i="3"/>
  <c r="BJ153" i="3"/>
  <c r="BJ151" i="3"/>
  <c r="BF131" i="3"/>
  <c r="BE135" i="3"/>
  <c r="BO135" i="3"/>
  <c r="BO132" i="3"/>
  <c r="BE131" i="3"/>
  <c r="BO131" i="3"/>
  <c r="BO134" i="3"/>
  <c r="BD133" i="3"/>
  <c r="BN133" i="3"/>
  <c r="BF134" i="3"/>
  <c r="BE133" i="3"/>
  <c r="BO133" i="3"/>
  <c r="Z15" i="22"/>
  <c r="AI15" i="22"/>
  <c r="AQ15" i="22"/>
  <c r="BC25" i="22"/>
  <c r="AE18" i="36"/>
  <c r="AH176" i="3"/>
  <c r="AZ176" i="3"/>
  <c r="BH174" i="3"/>
  <c r="BH175" i="3"/>
  <c r="BH171" i="3"/>
  <c r="AG137" i="3"/>
  <c r="AO137" i="3"/>
  <c r="BH137" i="3" s="1"/>
  <c r="AY137" i="3"/>
  <c r="BG135" i="3"/>
  <c r="BG132" i="3"/>
  <c r="BG131" i="3"/>
  <c r="BG134" i="3"/>
  <c r="BF133" i="3"/>
  <c r="BE153" i="3"/>
  <c r="BO151" i="3"/>
  <c r="BK109" i="3"/>
  <c r="BE152" i="3"/>
  <c r="AJ176" i="3"/>
  <c r="BB176" i="3"/>
  <c r="AI137" i="3"/>
  <c r="AQ137" i="3"/>
  <c r="BJ137" i="3" s="1"/>
  <c r="BA137" i="3"/>
  <c r="BI136" i="3"/>
  <c r="BI132" i="3"/>
  <c r="BI131" i="3"/>
  <c r="BI134" i="3"/>
  <c r="BN108" i="3"/>
  <c r="BB137" i="3"/>
  <c r="BJ132" i="3"/>
  <c r="BJ131" i="3"/>
  <c r="BJ134" i="3"/>
  <c r="BI133" i="3"/>
  <c r="BE108" i="3"/>
  <c r="BE109" i="3"/>
  <c r="AW15" i="22"/>
  <c r="X25" i="22"/>
  <c r="AO25" i="22"/>
  <c r="AV176" i="3"/>
  <c r="BO176" i="3" s="1"/>
  <c r="AE10" i="36"/>
  <c r="BN173" i="3"/>
  <c r="BD174" i="3"/>
  <c r="BN174" i="3"/>
  <c r="BD175" i="3"/>
  <c r="BN175" i="3"/>
  <c r="BD171" i="3"/>
  <c r="BN171" i="3"/>
  <c r="AC137" i="3"/>
  <c r="AU137" i="3"/>
  <c r="BN137" i="3" s="1"/>
  <c r="BK135" i="3"/>
  <c r="BK136" i="3"/>
  <c r="BK131" i="3"/>
  <c r="BK134" i="3"/>
  <c r="BJ133" i="3"/>
  <c r="BF108" i="3"/>
  <c r="BF109" i="3"/>
  <c r="R26" i="37"/>
  <c r="R25" i="37"/>
  <c r="AP18" i="36"/>
  <c r="H184" i="3"/>
  <c r="P184" i="3"/>
  <c r="BJ184" i="3" s="1"/>
  <c r="AK188" i="3"/>
  <c r="BD188" i="3" s="1"/>
  <c r="AV16" i="43"/>
  <c r="AU181" i="3"/>
  <c r="AU188" i="3" s="1"/>
  <c r="BN188" i="3" s="1"/>
  <c r="C15" i="43"/>
  <c r="B183" i="3"/>
  <c r="B184" i="3" s="1"/>
  <c r="BD183" i="3"/>
  <c r="BG173" i="3"/>
  <c r="BF174" i="3"/>
  <c r="BF171" i="3"/>
  <c r="AE137" i="3"/>
  <c r="BH183" i="3"/>
  <c r="N184" i="3"/>
  <c r="BH184" i="3" s="1"/>
  <c r="AD15" i="43"/>
  <c r="AC187" i="3"/>
  <c r="AC188" i="3" s="1"/>
  <c r="BE175" i="3"/>
  <c r="AL176" i="3"/>
  <c r="BE176" i="3" s="1"/>
  <c r="N26" i="37"/>
  <c r="N25" i="37"/>
  <c r="AH18" i="36"/>
  <c r="M15" i="43"/>
  <c r="AD188" i="3"/>
  <c r="AL188" i="3"/>
  <c r="BE188" i="3" s="1"/>
  <c r="AV188" i="3"/>
  <c r="BO188" i="3" s="1"/>
  <c r="BE183" i="3"/>
  <c r="AO15" i="43"/>
  <c r="AN187" i="3"/>
  <c r="BG187" i="3" s="1"/>
  <c r="BH172" i="3"/>
  <c r="AO176" i="3"/>
  <c r="BH176" i="3" s="1"/>
  <c r="AY176" i="3"/>
  <c r="AH10" i="36"/>
  <c r="AP10" i="36"/>
  <c r="BG174" i="3"/>
  <c r="BG175" i="3"/>
  <c r="BG171" i="3"/>
  <c r="AN137" i="3"/>
  <c r="BG137" i="3" s="1"/>
  <c r="AG176" i="3"/>
  <c r="BD152" i="3"/>
  <c r="BN152" i="3"/>
  <c r="BD153" i="3"/>
  <c r="BN153" i="3"/>
  <c r="BD151" i="3"/>
  <c r="BN151" i="3"/>
  <c r="AG35" i="39"/>
  <c r="AO35" i="39"/>
  <c r="BJ108" i="3"/>
  <c r="AQ110" i="3"/>
  <c r="BJ110" i="3" s="1"/>
  <c r="F26" i="37"/>
  <c r="F25" i="37"/>
  <c r="AG16" i="43"/>
  <c r="AF181" i="3"/>
  <c r="AF188" i="3" s="1"/>
  <c r="AN188" i="3"/>
  <c r="BG188" i="3" s="1"/>
  <c r="BG183" i="3"/>
  <c r="BI187" i="3"/>
  <c r="BJ174" i="3"/>
  <c r="AQ176" i="3"/>
  <c r="BJ176" i="3" s="1"/>
  <c r="BJ172" i="3"/>
  <c r="BJ173" i="3"/>
  <c r="BI175" i="3"/>
  <c r="BH135" i="3"/>
  <c r="BH136" i="3"/>
  <c r="BH132" i="3"/>
  <c r="BH131" i="3"/>
  <c r="BH134" i="3"/>
  <c r="BI173" i="3"/>
  <c r="AP176" i="3"/>
  <c r="BI176" i="3" s="1"/>
  <c r="D184" i="3"/>
  <c r="BF183" i="3"/>
  <c r="L184" i="3"/>
  <c r="BF184" i="3" s="1"/>
  <c r="X184" i="3"/>
  <c r="AG188" i="3"/>
  <c r="AO188" i="3"/>
  <c r="BH188" i="3" s="1"/>
  <c r="AY188" i="3"/>
  <c r="Z184" i="3"/>
  <c r="AJ15" i="43"/>
  <c r="AI187" i="3"/>
  <c r="AI188" i="3" s="1"/>
  <c r="BJ187" i="3"/>
  <c r="N5" i="36"/>
  <c r="M158" i="3" s="1"/>
  <c r="BK175" i="3"/>
  <c r="AR176" i="3"/>
  <c r="BK176" i="3" s="1"/>
  <c r="BK172" i="3"/>
  <c r="BH133" i="3"/>
  <c r="BD80" i="3"/>
  <c r="AN16" i="43"/>
  <c r="AM181" i="3"/>
  <c r="AM188" i="3" s="1"/>
  <c r="BF188" i="3" s="1"/>
  <c r="AR16" i="43"/>
  <c r="BI183" i="3"/>
  <c r="BK187" i="3"/>
  <c r="AC176" i="3"/>
  <c r="AK176" i="3"/>
  <c r="BD176" i="3" s="1"/>
  <c r="AU176" i="3"/>
  <c r="BN176" i="3" s="1"/>
  <c r="BD172" i="3"/>
  <c r="BN172" i="3"/>
  <c r="AX154" i="3"/>
  <c r="BE173" i="3"/>
  <c r="BH152" i="3"/>
  <c r="BH153" i="3"/>
  <c r="BJ93" i="3"/>
  <c r="BN187" i="3"/>
  <c r="BE172" i="3"/>
  <c r="V26" i="37"/>
  <c r="AV18" i="36"/>
  <c r="BF175" i="3"/>
  <c r="AM176" i="3"/>
  <c r="BF176" i="3" s="1"/>
  <c r="BF172" i="3"/>
  <c r="BF173" i="3"/>
  <c r="BO173" i="3"/>
  <c r="BE174" i="3"/>
  <c r="BO174" i="3"/>
  <c r="BO175" i="3"/>
  <c r="BE171" i="3"/>
  <c r="BO171" i="3"/>
  <c r="BD173" i="3"/>
  <c r="BJ175" i="3"/>
  <c r="BJ171" i="3"/>
  <c r="BB18" i="36"/>
  <c r="BF152" i="3"/>
  <c r="BF153" i="3"/>
  <c r="BF151" i="3"/>
  <c r="BI135" i="3"/>
  <c r="BA35" i="39"/>
  <c r="HB39" i="52"/>
  <c r="BD108" i="3"/>
  <c r="AL13" i="38"/>
  <c r="BN109" i="3"/>
  <c r="F194" i="3"/>
  <c r="F197" i="3" s="1"/>
  <c r="F43" i="3"/>
  <c r="N194" i="3"/>
  <c r="N43" i="3"/>
  <c r="Z194" i="3"/>
  <c r="Z197" i="3" s="1"/>
  <c r="Z43" i="3"/>
  <c r="AI194" i="3"/>
  <c r="AI201" i="3" s="1"/>
  <c r="AI49" i="3"/>
  <c r="AQ194" i="3"/>
  <c r="AQ201" i="3" s="1"/>
  <c r="BJ201" i="3" s="1"/>
  <c r="AQ49" i="3"/>
  <c r="BA194" i="3"/>
  <c r="BA201" i="3" s="1"/>
  <c r="BA49" i="3"/>
  <c r="AV16" i="21"/>
  <c r="AU200" i="3"/>
  <c r="F74" i="3"/>
  <c r="F83" i="3" s="1"/>
  <c r="F42" i="3"/>
  <c r="N74" i="3"/>
  <c r="N83" i="3" s="1"/>
  <c r="BH83" i="3" s="1"/>
  <c r="N42" i="3"/>
  <c r="Z74" i="3"/>
  <c r="Z83" i="3" s="1"/>
  <c r="Z42" i="3"/>
  <c r="AJ7" i="50"/>
  <c r="AI74" i="3"/>
  <c r="AI95" i="3" s="1"/>
  <c r="AI48" i="3"/>
  <c r="AR42" i="22"/>
  <c r="AR46" i="22" s="1"/>
  <c r="AQ74" i="3"/>
  <c r="BJ91" i="3" s="1"/>
  <c r="AQ48" i="3"/>
  <c r="BJ48" i="3" s="1"/>
  <c r="BA74" i="3"/>
  <c r="BA95" i="3" s="1"/>
  <c r="BA48" i="3"/>
  <c r="AD42" i="22"/>
  <c r="AD46" i="22" s="1"/>
  <c r="AF25" i="22"/>
  <c r="AN25" i="22"/>
  <c r="BB41" i="22"/>
  <c r="AM137" i="3"/>
  <c r="BF137" i="3" s="1"/>
  <c r="AL137" i="3"/>
  <c r="BE137" i="3" s="1"/>
  <c r="AO110" i="3"/>
  <c r="BH110" i="3" s="1"/>
  <c r="BO172" i="3"/>
  <c r="BK174" i="3"/>
  <c r="BK171" i="3"/>
  <c r="AK18" i="36"/>
  <c r="AS18" i="36"/>
  <c r="BG152" i="3"/>
  <c r="AY8" i="37"/>
  <c r="AX152" i="3"/>
  <c r="BG153" i="3"/>
  <c r="AJ137" i="3"/>
  <c r="BK132" i="3"/>
  <c r="AJ35" i="39"/>
  <c r="AR35" i="39"/>
  <c r="AW14" i="38"/>
  <c r="AW16" i="38" s="1"/>
  <c r="AW13" i="38"/>
  <c r="AV108" i="3"/>
  <c r="BO108" i="3" s="1"/>
  <c r="AE13" i="38"/>
  <c r="AM13" i="38"/>
  <c r="BO109" i="3"/>
  <c r="Y35" i="52"/>
  <c r="FD39" i="52"/>
  <c r="G194" i="3"/>
  <c r="G197" i="3" s="1"/>
  <c r="G43" i="3"/>
  <c r="O194" i="3"/>
  <c r="O197" i="3" s="1"/>
  <c r="BI197" i="3" s="1"/>
  <c r="O43" i="3"/>
  <c r="AA194" i="3"/>
  <c r="AA197" i="3" s="1"/>
  <c r="AA43" i="3"/>
  <c r="AJ194" i="3"/>
  <c r="AJ201" i="3" s="1"/>
  <c r="AJ49" i="3"/>
  <c r="AR194" i="3"/>
  <c r="AR201" i="3" s="1"/>
  <c r="BK201" i="3" s="1"/>
  <c r="AR49" i="3"/>
  <c r="BB194" i="3"/>
  <c r="BB201" i="3" s="1"/>
  <c r="BB49" i="3"/>
  <c r="AW16" i="21"/>
  <c r="AV200" i="3"/>
  <c r="G74" i="3"/>
  <c r="G83" i="3" s="1"/>
  <c r="G42" i="3"/>
  <c r="O74" i="3"/>
  <c r="BI81" i="3" s="1"/>
  <c r="O42" i="3"/>
  <c r="BI42" i="3" s="1"/>
  <c r="AA74" i="3"/>
  <c r="AA83" i="3" s="1"/>
  <c r="AA42" i="3"/>
  <c r="AJ74" i="3"/>
  <c r="AJ95" i="3" s="1"/>
  <c r="AJ48" i="3"/>
  <c r="AR74" i="3"/>
  <c r="AR95" i="3" s="1"/>
  <c r="BK95" i="3" s="1"/>
  <c r="AR48" i="3"/>
  <c r="BK48" i="3" s="1"/>
  <c r="BB74" i="3"/>
  <c r="BB95" i="3" s="1"/>
  <c r="BB48" i="3"/>
  <c r="J42" i="22"/>
  <c r="J46" i="22" s="1"/>
  <c r="R42" i="22"/>
  <c r="R46" i="22" s="1"/>
  <c r="BG77" i="3"/>
  <c r="BC41" i="22"/>
  <c r="BH78" i="3"/>
  <c r="BH151" i="3"/>
  <c r="AW110" i="3"/>
  <c r="H194" i="3"/>
  <c r="H197" i="3" s="1"/>
  <c r="H43" i="3"/>
  <c r="P194" i="3"/>
  <c r="P197" i="3" s="1"/>
  <c r="BJ197" i="3" s="1"/>
  <c r="P43" i="3"/>
  <c r="AC194" i="3"/>
  <c r="AC201" i="3" s="1"/>
  <c r="AC49" i="3"/>
  <c r="AK194" i="3"/>
  <c r="AK201" i="3" s="1"/>
  <c r="BD201" i="3" s="1"/>
  <c r="AK49" i="3"/>
  <c r="AU194" i="3"/>
  <c r="AU201" i="3" s="1"/>
  <c r="BN201" i="3" s="1"/>
  <c r="AU49" i="3"/>
  <c r="I42" i="22"/>
  <c r="H74" i="3"/>
  <c r="H83" i="3" s="1"/>
  <c r="H42" i="3"/>
  <c r="P74" i="3"/>
  <c r="P83" i="3" s="1"/>
  <c r="BJ83" i="3" s="1"/>
  <c r="P42" i="3"/>
  <c r="AC74" i="3"/>
  <c r="AC95" i="3" s="1"/>
  <c r="AC48" i="3"/>
  <c r="AK74" i="3"/>
  <c r="AK95" i="3" s="1"/>
  <c r="BD95" i="3" s="1"/>
  <c r="AK48" i="3"/>
  <c r="AU74" i="3"/>
  <c r="BN88" i="3" s="1"/>
  <c r="AU48" i="3"/>
  <c r="W15" i="22"/>
  <c r="AF15" i="22"/>
  <c r="BH81" i="3"/>
  <c r="BJ82" i="3"/>
  <c r="BH77" i="3"/>
  <c r="AD41" i="22"/>
  <c r="AL41" i="22"/>
  <c r="AR110" i="3"/>
  <c r="BK110" i="3" s="1"/>
  <c r="BG172" i="3"/>
  <c r="AE13" i="36"/>
  <c r="AD175" i="3"/>
  <c r="AD176" i="3" s="1"/>
  <c r="BI153" i="3"/>
  <c r="BI151" i="3"/>
  <c r="AV36" i="39"/>
  <c r="AV39" i="39" s="1"/>
  <c r="BD132" i="3"/>
  <c r="BN132" i="3"/>
  <c r="AL31" i="39"/>
  <c r="AK131" i="3"/>
  <c r="BD131" i="3" s="1"/>
  <c r="BD134" i="3"/>
  <c r="AF110" i="3"/>
  <c r="BG109" i="3"/>
  <c r="I194" i="3"/>
  <c r="I197" i="3" s="1"/>
  <c r="I43" i="3"/>
  <c r="Q194" i="3"/>
  <c r="Q197" i="3" s="1"/>
  <c r="BK197" i="3" s="1"/>
  <c r="Q43" i="3"/>
  <c r="AD194" i="3"/>
  <c r="AD201" i="3" s="1"/>
  <c r="AD49" i="3"/>
  <c r="AL194" i="3"/>
  <c r="AL201" i="3" s="1"/>
  <c r="BE201" i="3" s="1"/>
  <c r="AL49" i="3"/>
  <c r="AV194" i="3"/>
  <c r="AV49" i="3"/>
  <c r="L16" i="21"/>
  <c r="K196" i="3"/>
  <c r="I74" i="3"/>
  <c r="I83" i="3" s="1"/>
  <c r="I42" i="3"/>
  <c r="Q74" i="3"/>
  <c r="BK78" i="3" s="1"/>
  <c r="Q42" i="3"/>
  <c r="AD74" i="3"/>
  <c r="AD95" i="3" s="1"/>
  <c r="AD48" i="3"/>
  <c r="AL48" i="3"/>
  <c r="BE48" i="3" s="1"/>
  <c r="AL74" i="3"/>
  <c r="BE90" i="3" s="1"/>
  <c r="AV74" i="3"/>
  <c r="BO91" i="3" s="1"/>
  <c r="AV48" i="3"/>
  <c r="BO48" i="3" s="1"/>
  <c r="BK93" i="3"/>
  <c r="X42" i="22"/>
  <c r="X46" i="22" s="1"/>
  <c r="AG42" i="22"/>
  <c r="AG46" i="22" s="1"/>
  <c r="AO42" i="22"/>
  <c r="AO46" i="22" s="1"/>
  <c r="BJ78" i="3"/>
  <c r="AN154" i="3"/>
  <c r="BG154" i="3" s="1"/>
  <c r="BH173" i="3"/>
  <c r="AW176" i="3"/>
  <c r="AF36" i="39"/>
  <c r="AF39" i="39" s="1"/>
  <c r="BE136" i="3"/>
  <c r="BE132" i="3"/>
  <c r="HP39" i="52"/>
  <c r="AH13" i="38"/>
  <c r="AP13" i="38"/>
  <c r="AG110" i="3"/>
  <c r="BH109" i="3"/>
  <c r="B194" i="3"/>
  <c r="B197" i="3" s="1"/>
  <c r="B43" i="3"/>
  <c r="J194" i="3"/>
  <c r="J197" i="3" s="1"/>
  <c r="BD197" i="3" s="1"/>
  <c r="J43" i="3"/>
  <c r="V194" i="3"/>
  <c r="V197" i="3" s="1"/>
  <c r="V43" i="3"/>
  <c r="AE194" i="3"/>
  <c r="AE201" i="3" s="1"/>
  <c r="AE49" i="3"/>
  <c r="AM194" i="3"/>
  <c r="AM201" i="3" s="1"/>
  <c r="BF201" i="3" s="1"/>
  <c r="AM49" i="3"/>
  <c r="AW194" i="3"/>
  <c r="AW201" i="3" s="1"/>
  <c r="AW49" i="3"/>
  <c r="C7" i="50"/>
  <c r="B42" i="3"/>
  <c r="B74" i="3"/>
  <c r="B83" i="3" s="1"/>
  <c r="K7" i="50"/>
  <c r="J42" i="3"/>
  <c r="J74" i="3"/>
  <c r="J83" i="3" s="1"/>
  <c r="BD83" i="3" s="1"/>
  <c r="V74" i="3"/>
  <c r="V83" i="3" s="1"/>
  <c r="V42" i="3"/>
  <c r="AE74" i="3"/>
  <c r="AE95" i="3" s="1"/>
  <c r="AE48" i="3"/>
  <c r="AM74" i="3"/>
  <c r="BF94" i="3" s="1"/>
  <c r="AM48" i="3"/>
  <c r="AW74" i="3"/>
  <c r="AW95" i="3" s="1"/>
  <c r="AW48" i="3"/>
  <c r="E15" i="22"/>
  <c r="M15" i="22"/>
  <c r="BJ81" i="3"/>
  <c r="BJ77" i="3"/>
  <c r="BN89" i="3"/>
  <c r="BH76" i="3"/>
  <c r="BH80" i="3"/>
  <c r="BI172" i="3"/>
  <c r="AG13" i="36"/>
  <c r="AF175" i="3"/>
  <c r="AF176" i="3" s="1"/>
  <c r="AK8" i="37"/>
  <c r="AJ152" i="3"/>
  <c r="AJ154" i="3" s="1"/>
  <c r="BK152" i="3"/>
  <c r="BK153" i="3"/>
  <c r="BK151" i="3"/>
  <c r="BB154" i="3"/>
  <c r="AF137" i="3"/>
  <c r="BG136" i="3"/>
  <c r="AX137" i="3"/>
  <c r="AW135" i="3"/>
  <c r="AW137" i="3" s="1"/>
  <c r="BF132" i="3"/>
  <c r="AF31" i="39"/>
  <c r="BI109" i="3"/>
  <c r="AP110" i="3"/>
  <c r="BI110" i="3" s="1"/>
  <c r="AI14" i="38"/>
  <c r="AI16" i="38" s="1"/>
  <c r="BI108" i="3"/>
  <c r="AI13" i="38"/>
  <c r="AQ13" i="38"/>
  <c r="I35" i="52"/>
  <c r="Q35" i="52"/>
  <c r="C194" i="3"/>
  <c r="C197" i="3" s="1"/>
  <c r="C43" i="3"/>
  <c r="K194" i="3"/>
  <c r="K197" i="3" s="1"/>
  <c r="BE197" i="3" s="1"/>
  <c r="K43" i="3"/>
  <c r="W194" i="3"/>
  <c r="W197" i="3" s="1"/>
  <c r="W43" i="3"/>
  <c r="AF194" i="3"/>
  <c r="AF201" i="3" s="1"/>
  <c r="AF49" i="3"/>
  <c r="AN194" i="3"/>
  <c r="AN201" i="3" s="1"/>
  <c r="BG201" i="3" s="1"/>
  <c r="AN49" i="3"/>
  <c r="AX194" i="3"/>
  <c r="AX201" i="3" s="1"/>
  <c r="AX49" i="3"/>
  <c r="BG196" i="3"/>
  <c r="C74" i="3"/>
  <c r="C83" i="3" s="1"/>
  <c r="C42" i="3"/>
  <c r="L7" i="50"/>
  <c r="K74" i="3"/>
  <c r="K83" i="3" s="1"/>
  <c r="BE83" i="3" s="1"/>
  <c r="K42" i="3"/>
  <c r="W74" i="3"/>
  <c r="W83" i="3" s="1"/>
  <c r="W42" i="3"/>
  <c r="AF74" i="3"/>
  <c r="AF95" i="3" s="1"/>
  <c r="AF48" i="3"/>
  <c r="AN74" i="3"/>
  <c r="BG89" i="3" s="1"/>
  <c r="AN48" i="3"/>
  <c r="BG48" i="3" s="1"/>
  <c r="AX74" i="3"/>
  <c r="AX95" i="3" s="1"/>
  <c r="AX48" i="3"/>
  <c r="BD78" i="3"/>
  <c r="AK110" i="3"/>
  <c r="BD110" i="3" s="1"/>
  <c r="BJ109" i="3"/>
  <c r="D194" i="3"/>
  <c r="D197" i="3" s="1"/>
  <c r="D43" i="3"/>
  <c r="L194" i="3"/>
  <c r="L197" i="3" s="1"/>
  <c r="BF197" i="3" s="1"/>
  <c r="L43" i="3"/>
  <c r="X194" i="3"/>
  <c r="X197" i="3" s="1"/>
  <c r="X43" i="3"/>
  <c r="AG194" i="3"/>
  <c r="AG201" i="3" s="1"/>
  <c r="AG49" i="3"/>
  <c r="AO194" i="3"/>
  <c r="AO201" i="3" s="1"/>
  <c r="BH201" i="3" s="1"/>
  <c r="AO49" i="3"/>
  <c r="AY194" i="3"/>
  <c r="AY201" i="3" s="1"/>
  <c r="AY49" i="3"/>
  <c r="O16" i="21"/>
  <c r="N196" i="3"/>
  <c r="BH196" i="3" s="1"/>
  <c r="BJ200" i="3"/>
  <c r="D74" i="3"/>
  <c r="D83" i="3" s="1"/>
  <c r="D42" i="3"/>
  <c r="L74" i="3"/>
  <c r="BF77" i="3" s="1"/>
  <c r="L42" i="3"/>
  <c r="BF42" i="3" s="1"/>
  <c r="Y7" i="50"/>
  <c r="X74" i="3"/>
  <c r="X83" i="3" s="1"/>
  <c r="X42" i="3"/>
  <c r="AG74" i="3"/>
  <c r="AG95" i="3" s="1"/>
  <c r="AG48" i="3"/>
  <c r="AP42" i="22"/>
  <c r="AP46" i="22" s="1"/>
  <c r="AO48" i="3"/>
  <c r="AO74" i="3"/>
  <c r="AY74" i="3"/>
  <c r="AY95" i="3" s="1"/>
  <c r="AY48" i="3"/>
  <c r="BJ79" i="3"/>
  <c r="BJ80" i="3"/>
  <c r="BK173" i="3"/>
  <c r="BI174" i="3"/>
  <c r="BI171" i="3"/>
  <c r="BO152" i="3"/>
  <c r="BO153" i="3"/>
  <c r="BE151" i="3"/>
  <c r="BC13" i="38"/>
  <c r="EJ39" i="52"/>
  <c r="ER39" i="52"/>
  <c r="E194" i="3"/>
  <c r="E197" i="3" s="1"/>
  <c r="E43" i="3"/>
  <c r="M194" i="3"/>
  <c r="M197" i="3" s="1"/>
  <c r="BG197" i="3" s="1"/>
  <c r="M43" i="3"/>
  <c r="Y194" i="3"/>
  <c r="Y197" i="3" s="1"/>
  <c r="Y43" i="3"/>
  <c r="AI17" i="21"/>
  <c r="AH194" i="3"/>
  <c r="AH201" i="3" s="1"/>
  <c r="AH49" i="3"/>
  <c r="AP194" i="3"/>
  <c r="AP201" i="3" s="1"/>
  <c r="BI201" i="3" s="1"/>
  <c r="AP49" i="3"/>
  <c r="AZ194" i="3"/>
  <c r="AZ201" i="3" s="1"/>
  <c r="AZ49" i="3"/>
  <c r="BI196" i="3"/>
  <c r="BK200" i="3"/>
  <c r="E74" i="3"/>
  <c r="E83" i="3" s="1"/>
  <c r="E42" i="3"/>
  <c r="M74" i="3"/>
  <c r="BG81" i="3" s="1"/>
  <c r="M42" i="3"/>
  <c r="Y74" i="3"/>
  <c r="Y83" i="3" s="1"/>
  <c r="Y42" i="3"/>
  <c r="AH74" i="3"/>
  <c r="AH95" i="3" s="1"/>
  <c r="AH48" i="3"/>
  <c r="AQ42" i="22"/>
  <c r="AQ46" i="22" s="1"/>
  <c r="AP74" i="3"/>
  <c r="BI91" i="3" s="1"/>
  <c r="AP48" i="3"/>
  <c r="BI48" i="3" s="1"/>
  <c r="AZ74" i="3"/>
  <c r="AZ95" i="3" s="1"/>
  <c r="AZ48" i="3"/>
  <c r="BK79" i="3"/>
  <c r="BE81" i="3"/>
  <c r="BE77" i="3"/>
  <c r="BF78" i="3"/>
  <c r="BH90" i="3"/>
  <c r="AV137" i="3"/>
  <c r="BO137" i="3" s="1"/>
  <c r="AR137" i="3"/>
  <c r="BK137" i="3" s="1"/>
  <c r="J16" i="43"/>
  <c r="BC15" i="43"/>
  <c r="AO19" i="37"/>
  <c r="AO11" i="37"/>
  <c r="AN36" i="39"/>
  <c r="AN39" i="39" s="1"/>
  <c r="AN31" i="39"/>
  <c r="AV31" i="39"/>
  <c r="AH14" i="38"/>
  <c r="AH16" i="38" s="1"/>
  <c r="AY14" i="38"/>
  <c r="AY16" i="38" s="1"/>
  <c r="D17" i="21"/>
  <c r="L17" i="21"/>
  <c r="D7" i="50"/>
  <c r="W7" i="50"/>
  <c r="AN7" i="50"/>
  <c r="AW42" i="22"/>
  <c r="AW46" i="22" s="1"/>
  <c r="AN42" i="22"/>
  <c r="AN46" i="22" s="1"/>
  <c r="BC36" i="22"/>
  <c r="AQ7" i="50"/>
  <c r="R16" i="43"/>
  <c r="AL15" i="43"/>
  <c r="AO13" i="36"/>
  <c r="AR19" i="37"/>
  <c r="AP8" i="37"/>
  <c r="AW11" i="37"/>
  <c r="AZ19" i="36"/>
  <c r="BA13" i="36"/>
  <c r="AX16" i="43"/>
  <c r="AI19" i="36"/>
  <c r="AY19" i="36"/>
  <c r="AX18" i="36"/>
  <c r="AS8" i="37"/>
  <c r="AZ35" i="39"/>
  <c r="Z16" i="21"/>
  <c r="AQ16" i="21"/>
  <c r="O7" i="50"/>
  <c r="AI7" i="50"/>
  <c r="AI42" i="22"/>
  <c r="AI46" i="22" s="1"/>
  <c r="G42" i="22"/>
  <c r="G46" i="22" s="1"/>
  <c r="O42" i="22"/>
  <c r="O46" i="22" s="1"/>
  <c r="O15" i="22"/>
  <c r="AX41" i="22"/>
  <c r="AW17" i="21"/>
  <c r="AQ17" i="21"/>
  <c r="BB13" i="38"/>
  <c r="AW7" i="50"/>
  <c r="D16" i="21"/>
  <c r="AN18" i="37"/>
  <c r="BB8" i="37"/>
  <c r="X15" i="43"/>
  <c r="Z17" i="21"/>
  <c r="AI16" i="21"/>
  <c r="Z42" i="22"/>
  <c r="AZ15" i="22"/>
  <c r="E15" i="43"/>
  <c r="AG15" i="43"/>
  <c r="G7" i="50"/>
  <c r="AF7" i="50"/>
  <c r="AQ11" i="37"/>
  <c r="AO16" i="43"/>
  <c r="K16" i="43"/>
  <c r="AE15" i="43"/>
  <c r="AM15" i="43"/>
  <c r="AD18" i="36"/>
  <c r="AL18" i="36"/>
  <c r="AX14" i="38"/>
  <c r="AX16" i="38" s="1"/>
  <c r="E17" i="21"/>
  <c r="M17" i="21"/>
  <c r="AX16" i="21"/>
  <c r="AX10" i="36"/>
  <c r="AK10" i="36"/>
  <c r="AJ13" i="36"/>
  <c r="AR13" i="36"/>
  <c r="GY39" i="52"/>
  <c r="HG39" i="52"/>
  <c r="AP14" i="38"/>
  <c r="AP16" i="38" s="1"/>
  <c r="EE39" i="52"/>
  <c r="EM39" i="52"/>
  <c r="Y16" i="21"/>
  <c r="AH16" i="21"/>
  <c r="AP16" i="21"/>
  <c r="AY16" i="43"/>
  <c r="F15" i="43"/>
  <c r="N15" i="43"/>
  <c r="AK36" i="39"/>
  <c r="AK39" i="39" s="1"/>
  <c r="AK35" i="39"/>
  <c r="AS35" i="39"/>
  <c r="AV13" i="38"/>
  <c r="AA15" i="22"/>
  <c r="AJ15" i="22"/>
  <c r="Y41" i="22"/>
  <c r="AH41" i="22"/>
  <c r="AP41" i="22"/>
  <c r="Z16" i="43"/>
  <c r="AI16" i="43"/>
  <c r="AQ16" i="43"/>
  <c r="AZ16" i="43"/>
  <c r="AZ18" i="36"/>
  <c r="AF8" i="37"/>
  <c r="AW18" i="37"/>
  <c r="AM31" i="39"/>
  <c r="HK39" i="52"/>
  <c r="AX13" i="38"/>
  <c r="AF13" i="38"/>
  <c r="AN13" i="38"/>
  <c r="BB17" i="21"/>
  <c r="I46" i="22"/>
  <c r="BB42" i="22"/>
  <c r="BB46" i="22" s="1"/>
  <c r="AA16" i="43"/>
  <c r="AJ16" i="43"/>
  <c r="AG19" i="37"/>
  <c r="AY18" i="37"/>
  <c r="AO18" i="37"/>
  <c r="AZ13" i="38"/>
  <c r="AD17" i="21"/>
  <c r="AL17" i="21"/>
  <c r="AF11" i="37"/>
  <c r="AN11" i="37"/>
  <c r="AI18" i="37"/>
  <c r="GV39" i="52"/>
  <c r="HD39" i="52"/>
  <c r="AV42" i="22"/>
  <c r="AV46" i="22" s="1"/>
  <c r="C15" i="22"/>
  <c r="K15" i="22"/>
  <c r="I36" i="22"/>
  <c r="Q36" i="22"/>
  <c r="I41" i="22"/>
  <c r="Q41" i="22"/>
  <c r="AS10" i="36"/>
  <c r="BA10" i="36"/>
  <c r="DN35" i="52"/>
  <c r="BU36" i="52"/>
  <c r="DS35" i="52"/>
  <c r="AF16" i="43"/>
  <c r="AI19" i="37"/>
  <c r="AQ19" i="37"/>
  <c r="AY19" i="37"/>
  <c r="AW19" i="37"/>
  <c r="AW8" i="37"/>
  <c r="AK11" i="37"/>
  <c r="AK19" i="37"/>
  <c r="AI11" i="37"/>
  <c r="AY11" i="37"/>
  <c r="AJ13" i="38"/>
  <c r="AR13" i="38"/>
  <c r="AQ10" i="36"/>
  <c r="AD10" i="36"/>
  <c r="AD19" i="36"/>
  <c r="AL10" i="36"/>
  <c r="AL19" i="36"/>
  <c r="BB10" i="36"/>
  <c r="BB19" i="36"/>
  <c r="Y25" i="22"/>
  <c r="AX25" i="22"/>
  <c r="AD16" i="21"/>
  <c r="I16" i="21"/>
  <c r="Q16" i="21"/>
  <c r="AD25" i="22"/>
  <c r="AL25" i="22"/>
  <c r="BB25" i="22"/>
  <c r="I25" i="22"/>
  <c r="Y36" i="22"/>
  <c r="AH36" i="22"/>
  <c r="AP36" i="22"/>
  <c r="AX36" i="22"/>
  <c r="Y15" i="22"/>
  <c r="AH15" i="22"/>
  <c r="AP15" i="22"/>
  <c r="AX15" i="22"/>
  <c r="E25" i="22"/>
  <c r="M25" i="22"/>
  <c r="AS36" i="39"/>
  <c r="AS39" i="39" s="1"/>
  <c r="BA36" i="39"/>
  <c r="BA39" i="39" s="1"/>
  <c r="AI36" i="39"/>
  <c r="AI39" i="39" s="1"/>
  <c r="AQ36" i="39"/>
  <c r="AQ39" i="39" s="1"/>
  <c r="AY36" i="39"/>
  <c r="AY39" i="39" s="1"/>
  <c r="AO36" i="39"/>
  <c r="AO39" i="39" s="1"/>
  <c r="AE35" i="39"/>
  <c r="AE36" i="39"/>
  <c r="AE39" i="39" s="1"/>
  <c r="AH19" i="36"/>
  <c r="AH13" i="36"/>
  <c r="AD15" i="22"/>
  <c r="AL15" i="22"/>
  <c r="I15" i="22"/>
  <c r="Q15" i="22"/>
  <c r="Y26" i="37"/>
  <c r="Q26" i="37"/>
  <c r="I26" i="37"/>
  <c r="U25" i="37"/>
  <c r="M25" i="37"/>
  <c r="E25" i="37"/>
  <c r="F22" i="38"/>
  <c r="AQ13" i="36"/>
  <c r="AZ11" i="37"/>
  <c r="AG14" i="38"/>
  <c r="AG16" i="38" s="1"/>
  <c r="AO14" i="38"/>
  <c r="AO16" i="38" s="1"/>
  <c r="AE14" i="38"/>
  <c r="AE16" i="38" s="1"/>
  <c r="AM14" i="38"/>
  <c r="AM16" i="38" s="1"/>
  <c r="BC14" i="38"/>
  <c r="BC16" i="38" s="1"/>
  <c r="X26" i="37"/>
  <c r="P26" i="37"/>
  <c r="H26" i="37"/>
  <c r="AB25" i="37"/>
  <c r="T25" i="37"/>
  <c r="L25" i="37"/>
  <c r="D25" i="37"/>
  <c r="L7" i="36"/>
  <c r="K161" i="3" s="1"/>
  <c r="AE19" i="36"/>
  <c r="BC19" i="36"/>
  <c r="X5" i="37"/>
  <c r="W141" i="3" s="1"/>
  <c r="BC11" i="37"/>
  <c r="AJ14" i="38"/>
  <c r="AJ16" i="38" s="1"/>
  <c r="AR14" i="38"/>
  <c r="AR16" i="38" s="1"/>
  <c r="AZ14" i="38"/>
  <c r="AZ16" i="38" s="1"/>
  <c r="AA25" i="22"/>
  <c r="C36" i="22"/>
  <c r="K36" i="22"/>
  <c r="AA36" i="22"/>
  <c r="AJ36" i="22"/>
  <c r="G41" i="22"/>
  <c r="O41" i="22"/>
  <c r="AF41" i="22"/>
  <c r="AN41" i="22"/>
  <c r="AV41" i="22"/>
  <c r="C41" i="22"/>
  <c r="K41" i="22"/>
  <c r="AA41" i="22"/>
  <c r="AJ41" i="22"/>
  <c r="AR41" i="22"/>
  <c r="W26" i="37"/>
  <c r="O26" i="37"/>
  <c r="G26" i="37"/>
  <c r="AA25" i="37"/>
  <c r="S25" i="37"/>
  <c r="K25" i="37"/>
  <c r="C25" i="37"/>
  <c r="H11" i="36"/>
  <c r="AH19" i="37"/>
  <c r="AP19" i="37"/>
  <c r="AX19" i="37"/>
  <c r="AF35" i="39"/>
  <c r="AN35" i="39"/>
  <c r="AV35" i="39"/>
  <c r="GW39" i="52"/>
  <c r="HE39" i="52"/>
  <c r="HM39" i="52"/>
  <c r="AE31" i="39"/>
  <c r="BC31" i="39"/>
  <c r="AS31" i="39"/>
  <c r="AI35" i="39"/>
  <c r="AQ35" i="39"/>
  <c r="AY35" i="39"/>
  <c r="U26" i="37"/>
  <c r="M26" i="37"/>
  <c r="E26" i="37"/>
  <c r="Y25" i="37"/>
  <c r="Q25" i="37"/>
  <c r="I25" i="37"/>
  <c r="AI10" i="36"/>
  <c r="AY10" i="36"/>
  <c r="J8" i="36"/>
  <c r="I162" i="3" s="1"/>
  <c r="AQ18" i="36"/>
  <c r="C35" i="52"/>
  <c r="K35" i="52"/>
  <c r="AA35" i="52"/>
  <c r="EP39" i="52"/>
  <c r="AB26" i="37"/>
  <c r="T26" i="37"/>
  <c r="L26" i="37"/>
  <c r="D26" i="37"/>
  <c r="X25" i="37"/>
  <c r="P25" i="37"/>
  <c r="H25" i="37"/>
  <c r="AJ10" i="36"/>
  <c r="AR10" i="36"/>
  <c r="AZ10" i="36"/>
  <c r="D12" i="36"/>
  <c r="C164" i="3" s="1"/>
  <c r="AK18" i="37"/>
  <c r="AS18" i="37"/>
  <c r="BA18" i="37"/>
  <c r="AG36" i="39"/>
  <c r="AG39" i="39" s="1"/>
  <c r="AW36" i="39"/>
  <c r="AW39" i="39" s="1"/>
  <c r="AO31" i="39"/>
  <c r="AW31" i="39"/>
  <c r="D35" i="52"/>
  <c r="L35" i="52"/>
  <c r="EI39" i="52"/>
  <c r="EQ39" i="52"/>
  <c r="AA26" i="37"/>
  <c r="S26" i="37"/>
  <c r="K26" i="37"/>
  <c r="C26" i="37"/>
  <c r="W25" i="37"/>
  <c r="O25" i="37"/>
  <c r="G25" i="37"/>
  <c r="P6" i="36"/>
  <c r="O17" i="36"/>
  <c r="AN19" i="37"/>
  <c r="AV19" i="37"/>
  <c r="AH18" i="37"/>
  <c r="AP18" i="37"/>
  <c r="AX18" i="37"/>
  <c r="AD31" i="39"/>
  <c r="BB31" i="39"/>
  <c r="AG18" i="36"/>
  <c r="AG19" i="36"/>
  <c r="BB36" i="22"/>
  <c r="M36" i="22"/>
  <c r="AP25" i="22"/>
  <c r="AX19" i="36"/>
  <c r="AK14" i="38"/>
  <c r="AK16" i="38" s="1"/>
  <c r="AK13" i="38"/>
  <c r="AS13" i="38"/>
  <c r="AS14" i="38"/>
  <c r="AS16" i="38" s="1"/>
  <c r="BA14" i="38"/>
  <c r="BA16" i="38" s="1"/>
  <c r="BA13" i="38"/>
  <c r="AM13" i="36"/>
  <c r="Y42" i="22"/>
  <c r="Y46" i="22" s="1"/>
  <c r="AD36" i="22"/>
  <c r="AS19" i="37"/>
  <c r="BA19" i="37"/>
  <c r="AF14" i="38"/>
  <c r="AF16" i="38" s="1"/>
  <c r="AN14" i="38"/>
  <c r="AN16" i="38" s="1"/>
  <c r="AV14" i="38"/>
  <c r="AV16" i="38" s="1"/>
  <c r="AW19" i="36"/>
  <c r="AW18" i="36"/>
  <c r="Q7" i="50"/>
  <c r="E42" i="22"/>
  <c r="E46" i="22" s="1"/>
  <c r="E36" i="22"/>
  <c r="BB15" i="22"/>
  <c r="AH8" i="37"/>
  <c r="AX8" i="37"/>
  <c r="AD35" i="39"/>
  <c r="AL35" i="39"/>
  <c r="BB35" i="39"/>
  <c r="AH7" i="50"/>
  <c r="Q42" i="22"/>
  <c r="Q46" i="22" s="1"/>
  <c r="AH25" i="22"/>
  <c r="AM36" i="39"/>
  <c r="AM39" i="39" s="1"/>
  <c r="BC36" i="39"/>
  <c r="BC39" i="39" s="1"/>
  <c r="I7" i="50"/>
  <c r="AP7" i="50"/>
  <c r="AL42" i="22"/>
  <c r="AL46" i="22" s="1"/>
  <c r="AH36" i="39"/>
  <c r="AH39" i="39" s="1"/>
  <c r="AP36" i="39"/>
  <c r="AP39" i="39" s="1"/>
  <c r="AX36" i="39"/>
  <c r="AX39" i="39" s="1"/>
  <c r="BC13" i="36"/>
  <c r="M16" i="21"/>
  <c r="AX7" i="50"/>
  <c r="AH42" i="22"/>
  <c r="AH46" i="22" s="1"/>
  <c r="M42" i="22"/>
  <c r="M46" i="22" s="1"/>
  <c r="Q25" i="22"/>
  <c r="AG10" i="36"/>
  <c r="AW10" i="36"/>
  <c r="AE19" i="37"/>
  <c r="AE8" i="37"/>
  <c r="AM8" i="37"/>
  <c r="AM19" i="37"/>
  <c r="BC8" i="37"/>
  <c r="BC19" i="37"/>
  <c r="AO19" i="36"/>
  <c r="AO18" i="36"/>
  <c r="AX42" i="22"/>
  <c r="AX46" i="22" s="1"/>
  <c r="AL36" i="22"/>
  <c r="F16" i="43"/>
  <c r="N16" i="43"/>
  <c r="AM16" i="43"/>
  <c r="Z15" i="43"/>
  <c r="AI15" i="43"/>
  <c r="AQ15" i="43"/>
  <c r="AY15" i="43"/>
  <c r="AH11" i="37"/>
  <c r="AP11" i="37"/>
  <c r="AX11" i="37"/>
  <c r="L22" i="38"/>
  <c r="J45" i="39"/>
  <c r="R5" i="42"/>
  <c r="G15" i="43"/>
  <c r="O15" i="43"/>
  <c r="AF15" i="43"/>
  <c r="AN15" i="43"/>
  <c r="AV15" i="43"/>
  <c r="R6" i="36"/>
  <c r="AQ19" i="36"/>
  <c r="N7" i="36"/>
  <c r="M161" i="3" s="1"/>
  <c r="P8" i="36"/>
  <c r="O162" i="3" s="1"/>
  <c r="L9" i="36"/>
  <c r="K163" i="3" s="1"/>
  <c r="J11" i="36"/>
  <c r="F12" i="36"/>
  <c r="E164" i="3" s="1"/>
  <c r="AF13" i="36"/>
  <c r="AN13" i="36"/>
  <c r="AV13" i="36"/>
  <c r="H14" i="36"/>
  <c r="D15" i="36"/>
  <c r="E16" i="36"/>
  <c r="D160" i="3" s="1"/>
  <c r="Y17" i="36"/>
  <c r="H7" i="37"/>
  <c r="G144" i="3" s="1"/>
  <c r="AQ18" i="37"/>
  <c r="E8" i="39"/>
  <c r="N22" i="38"/>
  <c r="P45" i="39"/>
  <c r="CU35" i="52"/>
  <c r="Z5" i="42"/>
  <c r="X6" i="36"/>
  <c r="R8" i="36"/>
  <c r="Q162" i="3" s="1"/>
  <c r="N9" i="36"/>
  <c r="M163" i="3" s="1"/>
  <c r="BG163" i="3" s="1"/>
  <c r="P11" i="36"/>
  <c r="L12" i="36"/>
  <c r="K164" i="3" s="1"/>
  <c r="J14" i="36"/>
  <c r="F15" i="36"/>
  <c r="N16" i="36"/>
  <c r="M160" i="3" s="1"/>
  <c r="BG160" i="3" s="1"/>
  <c r="AY18" i="36"/>
  <c r="AA17" i="36"/>
  <c r="M7" i="37"/>
  <c r="L144" i="3" s="1"/>
  <c r="P10" i="37"/>
  <c r="O145" i="3" s="1"/>
  <c r="N13" i="37"/>
  <c r="H15" i="37"/>
  <c r="AJ18" i="37"/>
  <c r="AR18" i="37"/>
  <c r="AZ18" i="37"/>
  <c r="S8" i="39"/>
  <c r="P12" i="39"/>
  <c r="G18" i="39"/>
  <c r="F117" i="3" s="1"/>
  <c r="AR36" i="22"/>
  <c r="T22" i="38"/>
  <c r="R45" i="39"/>
  <c r="DA35" i="52"/>
  <c r="AB5" i="36"/>
  <c r="AA158" i="3" s="1"/>
  <c r="Z6" i="36"/>
  <c r="X8" i="36"/>
  <c r="W162" i="3" s="1"/>
  <c r="R11" i="36"/>
  <c r="N12" i="36"/>
  <c r="M164" i="3" s="1"/>
  <c r="BG164" i="3" s="1"/>
  <c r="P14" i="36"/>
  <c r="L15" i="36"/>
  <c r="P16" i="36"/>
  <c r="O160" i="3" s="1"/>
  <c r="I6" i="37"/>
  <c r="X7" i="37"/>
  <c r="W144" i="3" s="1"/>
  <c r="X10" i="37"/>
  <c r="W145" i="3" s="1"/>
  <c r="Q15" i="37"/>
  <c r="C5" i="39"/>
  <c r="B114" i="3" s="1"/>
  <c r="W18" i="39"/>
  <c r="V117" i="3" s="1"/>
  <c r="G22" i="39"/>
  <c r="F116" i="3" s="1"/>
  <c r="V22" i="38"/>
  <c r="X45" i="39"/>
  <c r="DC35" i="52"/>
  <c r="AB7" i="36"/>
  <c r="AA161" i="3" s="1"/>
  <c r="Z8" i="36"/>
  <c r="Y162" i="3" s="1"/>
  <c r="X11" i="36"/>
  <c r="R14" i="36"/>
  <c r="N15" i="36"/>
  <c r="AA16" i="36"/>
  <c r="Z160" i="3" s="1"/>
  <c r="AM18" i="36"/>
  <c r="BC18" i="36"/>
  <c r="L6" i="37"/>
  <c r="K25" i="39"/>
  <c r="HA39" i="52"/>
  <c r="HQ39" i="52"/>
  <c r="W8" i="38"/>
  <c r="AB22" i="38"/>
  <c r="Z45" i="39"/>
  <c r="DI35" i="52"/>
  <c r="D5" i="36"/>
  <c r="C158" i="3" s="1"/>
  <c r="AB9" i="36"/>
  <c r="AA163" i="3" s="1"/>
  <c r="Z11" i="36"/>
  <c r="X14" i="36"/>
  <c r="AF18" i="36"/>
  <c r="AN18" i="36"/>
  <c r="F5" i="37"/>
  <c r="E141" i="3" s="1"/>
  <c r="Y6" i="37"/>
  <c r="AZ36" i="39"/>
  <c r="AZ39" i="39" s="1"/>
  <c r="I33" i="39"/>
  <c r="GT39" i="52"/>
  <c r="HJ39" i="52"/>
  <c r="EX39" i="52"/>
  <c r="DK35" i="52"/>
  <c r="F5" i="36"/>
  <c r="E158" i="3" s="1"/>
  <c r="H6" i="36"/>
  <c r="D7" i="36"/>
  <c r="C161" i="3" s="1"/>
  <c r="BC10" i="36"/>
  <c r="AB12" i="36"/>
  <c r="AA164" i="3" s="1"/>
  <c r="Z14" i="36"/>
  <c r="W15" i="36"/>
  <c r="H5" i="37"/>
  <c r="G141" i="3" s="1"/>
  <c r="AB6" i="37"/>
  <c r="R12" i="37"/>
  <c r="L14" i="37"/>
  <c r="K143" i="3" s="1"/>
  <c r="K6" i="39"/>
  <c r="I23" i="39"/>
  <c r="AA29" i="39"/>
  <c r="F35" i="52"/>
  <c r="N35" i="52"/>
  <c r="V35" i="52"/>
  <c r="EK39" i="52"/>
  <c r="ES39" i="52"/>
  <c r="FA39" i="52"/>
  <c r="EY39" i="52"/>
  <c r="DQ35" i="52"/>
  <c r="L5" i="36"/>
  <c r="K158" i="3" s="1"/>
  <c r="J6" i="36"/>
  <c r="F7" i="36"/>
  <c r="E161" i="3" s="1"/>
  <c r="AF10" i="36"/>
  <c r="H8" i="36"/>
  <c r="G162" i="3" s="1"/>
  <c r="D9" i="36"/>
  <c r="C163" i="3" s="1"/>
  <c r="K17" i="36"/>
  <c r="AB9" i="37"/>
  <c r="Z12" i="37"/>
  <c r="C10" i="39"/>
  <c r="Q14" i="39"/>
  <c r="D17" i="39"/>
  <c r="Y23" i="39"/>
  <c r="P26" i="39"/>
  <c r="X5" i="42"/>
  <c r="W5" i="42"/>
  <c r="O5" i="42"/>
  <c r="G5" i="42"/>
  <c r="V5" i="42"/>
  <c r="N5" i="42"/>
  <c r="F5" i="42"/>
  <c r="U5" i="42"/>
  <c r="M5" i="42"/>
  <c r="E5" i="42"/>
  <c r="AB5" i="42"/>
  <c r="T5" i="42"/>
  <c r="L5" i="42"/>
  <c r="D5" i="42"/>
  <c r="AA5" i="42"/>
  <c r="S5" i="42"/>
  <c r="K5" i="42"/>
  <c r="C5" i="42"/>
  <c r="Y5" i="42"/>
  <c r="Q5" i="42"/>
  <c r="I5" i="42"/>
  <c r="J5" i="42"/>
  <c r="P5" i="42"/>
  <c r="V23" i="38"/>
  <c r="N23" i="38"/>
  <c r="F23" i="38"/>
  <c r="Z15" i="38"/>
  <c r="Y102" i="3" s="1"/>
  <c r="R15" i="38"/>
  <c r="Q102" i="3" s="1"/>
  <c r="J15" i="38"/>
  <c r="I102" i="3" s="1"/>
  <c r="N12" i="38"/>
  <c r="F12" i="38"/>
  <c r="Z11" i="38"/>
  <c r="R11" i="38"/>
  <c r="J11" i="38"/>
  <c r="N10" i="38"/>
  <c r="M101" i="3" s="1"/>
  <c r="F10" i="38"/>
  <c r="E101" i="3" s="1"/>
  <c r="Z9" i="38"/>
  <c r="R9" i="38"/>
  <c r="J9" i="38"/>
  <c r="N8" i="38"/>
  <c r="F8" i="38"/>
  <c r="Z7" i="38"/>
  <c r="R7" i="38"/>
  <c r="J7" i="38"/>
  <c r="N6" i="38"/>
  <c r="F6" i="38"/>
  <c r="Z5" i="38"/>
  <c r="Y99" i="3" s="1"/>
  <c r="R5" i="38"/>
  <c r="Q99" i="3" s="1"/>
  <c r="J5" i="38"/>
  <c r="I99" i="3" s="1"/>
  <c r="U23" i="38"/>
  <c r="M23" i="38"/>
  <c r="E23" i="38"/>
  <c r="Y15" i="38"/>
  <c r="X102" i="3" s="1"/>
  <c r="Q15" i="38"/>
  <c r="P102" i="3" s="1"/>
  <c r="I15" i="38"/>
  <c r="H102" i="3" s="1"/>
  <c r="M12" i="38"/>
  <c r="E12" i="38"/>
  <c r="Y11" i="38"/>
  <c r="Q11" i="38"/>
  <c r="I11" i="38"/>
  <c r="M10" i="38"/>
  <c r="L101" i="3" s="1"/>
  <c r="E10" i="38"/>
  <c r="D101" i="3" s="1"/>
  <c r="Y9" i="38"/>
  <c r="Q9" i="38"/>
  <c r="I9" i="38"/>
  <c r="M8" i="38"/>
  <c r="E8" i="38"/>
  <c r="Y7" i="38"/>
  <c r="Q7" i="38"/>
  <c r="I7" i="38"/>
  <c r="M6" i="38"/>
  <c r="E6" i="38"/>
  <c r="Y5" i="38"/>
  <c r="X99" i="3" s="1"/>
  <c r="Q5" i="38"/>
  <c r="P99" i="3" s="1"/>
  <c r="I5" i="38"/>
  <c r="H99" i="3" s="1"/>
  <c r="AB23" i="38"/>
  <c r="T23" i="38"/>
  <c r="L23" i="38"/>
  <c r="D23" i="38"/>
  <c r="X15" i="38"/>
  <c r="W102" i="3" s="1"/>
  <c r="P15" i="38"/>
  <c r="O102" i="3" s="1"/>
  <c r="H15" i="38"/>
  <c r="G102" i="3" s="1"/>
  <c r="AB12" i="38"/>
  <c r="L12" i="38"/>
  <c r="D12" i="38"/>
  <c r="X11" i="38"/>
  <c r="P11" i="38"/>
  <c r="H11" i="38"/>
  <c r="AB10" i="38"/>
  <c r="AA101" i="3" s="1"/>
  <c r="L10" i="38"/>
  <c r="K101" i="3" s="1"/>
  <c r="D10" i="38"/>
  <c r="C101" i="3" s="1"/>
  <c r="X9" i="38"/>
  <c r="P9" i="38"/>
  <c r="H9" i="38"/>
  <c r="AB8" i="38"/>
  <c r="L8" i="38"/>
  <c r="D8" i="38"/>
  <c r="X7" i="38"/>
  <c r="P7" i="38"/>
  <c r="H7" i="38"/>
  <c r="AB6" i="38"/>
  <c r="L6" i="38"/>
  <c r="D6" i="38"/>
  <c r="X5" i="38"/>
  <c r="W99" i="3" s="1"/>
  <c r="P5" i="38"/>
  <c r="O99" i="3" s="1"/>
  <c r="H5" i="38"/>
  <c r="G99" i="3" s="1"/>
  <c r="AA23" i="38"/>
  <c r="S23" i="38"/>
  <c r="K23" i="38"/>
  <c r="C23" i="38"/>
  <c r="W15" i="38"/>
  <c r="V102" i="3" s="1"/>
  <c r="O15" i="38"/>
  <c r="N102" i="3" s="1"/>
  <c r="G15" i="38"/>
  <c r="F102" i="3" s="1"/>
  <c r="AA12" i="38"/>
  <c r="K12" i="38"/>
  <c r="C12" i="38"/>
  <c r="W11" i="38"/>
  <c r="O11" i="38"/>
  <c r="G11" i="38"/>
  <c r="AA10" i="38"/>
  <c r="Z101" i="3" s="1"/>
  <c r="K10" i="38"/>
  <c r="J101" i="3" s="1"/>
  <c r="C10" i="38"/>
  <c r="B101" i="3" s="1"/>
  <c r="W9" i="38"/>
  <c r="O9" i="38"/>
  <c r="G9" i="38"/>
  <c r="AA8" i="38"/>
  <c r="K8" i="38"/>
  <c r="C8" i="38"/>
  <c r="W7" i="38"/>
  <c r="O7" i="38"/>
  <c r="G7" i="38"/>
  <c r="AA6" i="38"/>
  <c r="K6" i="38"/>
  <c r="C6" i="38"/>
  <c r="W5" i="38"/>
  <c r="V99" i="3" s="1"/>
  <c r="O5" i="38"/>
  <c r="N99" i="3" s="1"/>
  <c r="G5" i="38"/>
  <c r="F99" i="3" s="1"/>
  <c r="Z23" i="38"/>
  <c r="R23" i="38"/>
  <c r="J23" i="38"/>
  <c r="N15" i="38"/>
  <c r="M102" i="3" s="1"/>
  <c r="BG102" i="3" s="1"/>
  <c r="F15" i="38"/>
  <c r="E102" i="3" s="1"/>
  <c r="Z12" i="38"/>
  <c r="R12" i="38"/>
  <c r="J12" i="38"/>
  <c r="N11" i="38"/>
  <c r="F11" i="38"/>
  <c r="Z10" i="38"/>
  <c r="Y101" i="3" s="1"/>
  <c r="R10" i="38"/>
  <c r="Q101" i="3" s="1"/>
  <c r="J10" i="38"/>
  <c r="I101" i="3" s="1"/>
  <c r="N9" i="38"/>
  <c r="F9" i="38"/>
  <c r="Z8" i="38"/>
  <c r="R8" i="38"/>
  <c r="J8" i="38"/>
  <c r="N7" i="38"/>
  <c r="F7" i="38"/>
  <c r="Z6" i="38"/>
  <c r="R6" i="38"/>
  <c r="J6" i="38"/>
  <c r="N5" i="38"/>
  <c r="M99" i="3" s="1"/>
  <c r="F5" i="38"/>
  <c r="E99" i="3" s="1"/>
  <c r="X23" i="38"/>
  <c r="P23" i="38"/>
  <c r="H23" i="38"/>
  <c r="AB15" i="38"/>
  <c r="AA102" i="3" s="1"/>
  <c r="L15" i="38"/>
  <c r="K102" i="3" s="1"/>
  <c r="D15" i="38"/>
  <c r="C102" i="3" s="1"/>
  <c r="X12" i="38"/>
  <c r="P12" i="38"/>
  <c r="H12" i="38"/>
  <c r="AB11" i="38"/>
  <c r="L11" i="38"/>
  <c r="D11" i="38"/>
  <c r="X10" i="38"/>
  <c r="W101" i="3" s="1"/>
  <c r="P10" i="38"/>
  <c r="O101" i="3" s="1"/>
  <c r="BI101" i="3" s="1"/>
  <c r="H10" i="38"/>
  <c r="G101" i="3" s="1"/>
  <c r="AB9" i="38"/>
  <c r="L9" i="38"/>
  <c r="D9" i="38"/>
  <c r="X8" i="38"/>
  <c r="P8" i="38"/>
  <c r="H8" i="38"/>
  <c r="AB7" i="38"/>
  <c r="L7" i="38"/>
  <c r="D7" i="38"/>
  <c r="X6" i="38"/>
  <c r="P6" i="38"/>
  <c r="H6" i="38"/>
  <c r="AB5" i="38"/>
  <c r="AA99" i="3" s="1"/>
  <c r="AA103" i="3" s="1"/>
  <c r="L5" i="38"/>
  <c r="K99" i="3" s="1"/>
  <c r="D5" i="38"/>
  <c r="C99" i="3" s="1"/>
  <c r="G23" i="38"/>
  <c r="C15" i="38"/>
  <c r="B102" i="3" s="1"/>
  <c r="G12" i="38"/>
  <c r="E11" i="38"/>
  <c r="I10" i="38"/>
  <c r="H101" i="3" s="1"/>
  <c r="K9" i="38"/>
  <c r="O8" i="38"/>
  <c r="M7" i="38"/>
  <c r="Q6" i="38"/>
  <c r="C11" i="38"/>
  <c r="G10" i="38"/>
  <c r="F101" i="3" s="1"/>
  <c r="E9" i="38"/>
  <c r="I8" i="38"/>
  <c r="K7" i="38"/>
  <c r="O6" i="38"/>
  <c r="M5" i="38"/>
  <c r="L99" i="3" s="1"/>
  <c r="Y23" i="38"/>
  <c r="AA15" i="38"/>
  <c r="Z102" i="3" s="1"/>
  <c r="C9" i="38"/>
  <c r="G8" i="38"/>
  <c r="E7" i="38"/>
  <c r="I6" i="38"/>
  <c r="K5" i="38"/>
  <c r="J99" i="3" s="1"/>
  <c r="W23" i="38"/>
  <c r="Y12" i="38"/>
  <c r="AA11" i="38"/>
  <c r="Q23" i="38"/>
  <c r="W12" i="38"/>
  <c r="Y10" i="38"/>
  <c r="X101" i="3" s="1"/>
  <c r="AA9" i="38"/>
  <c r="C5" i="38"/>
  <c r="B99" i="3" s="1"/>
  <c r="M11" i="38"/>
  <c r="Q8" i="38"/>
  <c r="E5" i="38"/>
  <c r="D99" i="3" s="1"/>
  <c r="O23" i="38"/>
  <c r="K11" i="38"/>
  <c r="Y6" i="38"/>
  <c r="I23" i="38"/>
  <c r="Q12" i="38"/>
  <c r="W6" i="38"/>
  <c r="O12" i="38"/>
  <c r="M9" i="38"/>
  <c r="AA7" i="38"/>
  <c r="G6" i="38"/>
  <c r="I12" i="38"/>
  <c r="W10" i="38"/>
  <c r="V101" i="3" s="1"/>
  <c r="K15" i="38"/>
  <c r="J102" i="3" s="1"/>
  <c r="BD102" i="3" s="1"/>
  <c r="O10" i="38"/>
  <c r="N101" i="3" s="1"/>
  <c r="BH101" i="3" s="1"/>
  <c r="Y8" i="38"/>
  <c r="C7" i="38"/>
  <c r="AA5" i="38"/>
  <c r="Z99" i="3" s="1"/>
  <c r="N17" i="37"/>
  <c r="F17" i="37"/>
  <c r="Z16" i="37"/>
  <c r="R16" i="37"/>
  <c r="J16" i="37"/>
  <c r="M17" i="37"/>
  <c r="E17" i="37"/>
  <c r="Y16" i="37"/>
  <c r="Q16" i="37"/>
  <c r="I16" i="37"/>
  <c r="M15" i="37"/>
  <c r="Z17" i="37"/>
  <c r="R17" i="37"/>
  <c r="J17" i="37"/>
  <c r="N16" i="37"/>
  <c r="F16" i="37"/>
  <c r="Z15" i="37"/>
  <c r="R15" i="37"/>
  <c r="AB17" i="37"/>
  <c r="P17" i="37"/>
  <c r="C17" i="37"/>
  <c r="G16" i="37"/>
  <c r="Y15" i="37"/>
  <c r="N15" i="37"/>
  <c r="E15" i="37"/>
  <c r="Y14" i="37"/>
  <c r="X143" i="3" s="1"/>
  <c r="Q14" i="37"/>
  <c r="P143" i="3" s="1"/>
  <c r="I14" i="37"/>
  <c r="H143" i="3" s="1"/>
  <c r="M13" i="37"/>
  <c r="E13" i="37"/>
  <c r="Y12" i="37"/>
  <c r="Q12" i="37"/>
  <c r="I12" i="37"/>
  <c r="M10" i="37"/>
  <c r="L145" i="3" s="1"/>
  <c r="E10" i="37"/>
  <c r="D145" i="3" s="1"/>
  <c r="Y9" i="37"/>
  <c r="Q9" i="37"/>
  <c r="I9" i="37"/>
  <c r="AA17" i="37"/>
  <c r="O17" i="37"/>
  <c r="E16" i="37"/>
  <c r="X15" i="37"/>
  <c r="L15" i="37"/>
  <c r="D15" i="37"/>
  <c r="X14" i="37"/>
  <c r="W143" i="3" s="1"/>
  <c r="P14" i="37"/>
  <c r="O143" i="3" s="1"/>
  <c r="H14" i="37"/>
  <c r="G143" i="3" s="1"/>
  <c r="AB13" i="37"/>
  <c r="L13" i="37"/>
  <c r="D13" i="37"/>
  <c r="X12" i="37"/>
  <c r="P12" i="37"/>
  <c r="H12" i="37"/>
  <c r="AB10" i="37"/>
  <c r="AA145" i="3" s="1"/>
  <c r="L10" i="37"/>
  <c r="K145" i="3" s="1"/>
  <c r="D10" i="37"/>
  <c r="C145" i="3" s="1"/>
  <c r="X9" i="37"/>
  <c r="X11" i="37" s="1"/>
  <c r="P9" i="37"/>
  <c r="P11" i="37" s="1"/>
  <c r="H9" i="37"/>
  <c r="AB7" i="37"/>
  <c r="AA144" i="3" s="1"/>
  <c r="L7" i="37"/>
  <c r="K144" i="3" s="1"/>
  <c r="BE144" i="3" s="1"/>
  <c r="D7" i="37"/>
  <c r="C144" i="3" s="1"/>
  <c r="X6" i="37"/>
  <c r="P6" i="37"/>
  <c r="H6" i="37"/>
  <c r="AB5" i="37"/>
  <c r="AA141" i="3" s="1"/>
  <c r="L5" i="37"/>
  <c r="K141" i="3" s="1"/>
  <c r="D5" i="37"/>
  <c r="C141" i="3" s="1"/>
  <c r="Y17" i="37"/>
  <c r="L17" i="37"/>
  <c r="P16" i="37"/>
  <c r="D16" i="37"/>
  <c r="W15" i="37"/>
  <c r="K15" i="37"/>
  <c r="C15" i="37"/>
  <c r="W14" i="37"/>
  <c r="V143" i="3" s="1"/>
  <c r="O14" i="37"/>
  <c r="N143" i="3" s="1"/>
  <c r="G14" i="37"/>
  <c r="F143" i="3" s="1"/>
  <c r="AA13" i="37"/>
  <c r="K13" i="37"/>
  <c r="C13" i="37"/>
  <c r="W12" i="37"/>
  <c r="O12" i="37"/>
  <c r="G12" i="37"/>
  <c r="AA10" i="37"/>
  <c r="Z145" i="3" s="1"/>
  <c r="K10" i="37"/>
  <c r="J145" i="3" s="1"/>
  <c r="C10" i="37"/>
  <c r="B145" i="3" s="1"/>
  <c r="W9" i="37"/>
  <c r="O9" i="37"/>
  <c r="G9" i="37"/>
  <c r="X17" i="37"/>
  <c r="K17" i="37"/>
  <c r="AB16" i="37"/>
  <c r="O16" i="37"/>
  <c r="C16" i="37"/>
  <c r="J15" i="37"/>
  <c r="N14" i="37"/>
  <c r="M143" i="3" s="1"/>
  <c r="BG143" i="3" s="1"/>
  <c r="F14" i="37"/>
  <c r="E143" i="3" s="1"/>
  <c r="Z13" i="37"/>
  <c r="R13" i="37"/>
  <c r="J13" i="37"/>
  <c r="N12" i="37"/>
  <c r="F12" i="37"/>
  <c r="Z10" i="37"/>
  <c r="Y145" i="3" s="1"/>
  <c r="R10" i="37"/>
  <c r="Q145" i="3" s="1"/>
  <c r="BK145" i="3" s="1"/>
  <c r="J10" i="37"/>
  <c r="I145" i="3" s="1"/>
  <c r="N9" i="37"/>
  <c r="F9" i="37"/>
  <c r="Z7" i="37"/>
  <c r="Y144" i="3" s="1"/>
  <c r="R7" i="37"/>
  <c r="Q144" i="3" s="1"/>
  <c r="J7" i="37"/>
  <c r="I144" i="3" s="1"/>
  <c r="N6" i="37"/>
  <c r="F6" i="37"/>
  <c r="Z5" i="37"/>
  <c r="Y141" i="3" s="1"/>
  <c r="R5" i="37"/>
  <c r="Q141" i="3" s="1"/>
  <c r="J5" i="37"/>
  <c r="I141" i="3" s="1"/>
  <c r="W17" i="37"/>
  <c r="I17" i="37"/>
  <c r="AA16" i="37"/>
  <c r="M16" i="37"/>
  <c r="I15" i="37"/>
  <c r="M14" i="37"/>
  <c r="L143" i="3" s="1"/>
  <c r="E14" i="37"/>
  <c r="D143" i="3" s="1"/>
  <c r="Y13" i="37"/>
  <c r="Q13" i="37"/>
  <c r="I13" i="37"/>
  <c r="M12" i="37"/>
  <c r="E12" i="37"/>
  <c r="Y10" i="37"/>
  <c r="X145" i="3" s="1"/>
  <c r="Q10" i="37"/>
  <c r="P145" i="3" s="1"/>
  <c r="I10" i="37"/>
  <c r="H145" i="3" s="1"/>
  <c r="M9" i="37"/>
  <c r="E9" i="37"/>
  <c r="Y7" i="37"/>
  <c r="X144" i="3" s="1"/>
  <c r="Q7" i="37"/>
  <c r="P144" i="3" s="1"/>
  <c r="BJ144" i="3" s="1"/>
  <c r="I7" i="37"/>
  <c r="H144" i="3" s="1"/>
  <c r="M6" i="37"/>
  <c r="E6" i="37"/>
  <c r="Y5" i="37"/>
  <c r="X141" i="3" s="1"/>
  <c r="Q5" i="37"/>
  <c r="P141" i="3" s="1"/>
  <c r="I5" i="37"/>
  <c r="H141" i="3" s="1"/>
  <c r="G17" i="37"/>
  <c r="W16" i="37"/>
  <c r="K16" i="37"/>
  <c r="AB15" i="37"/>
  <c r="P15" i="37"/>
  <c r="G15" i="37"/>
  <c r="AA14" i="37"/>
  <c r="Z143" i="3" s="1"/>
  <c r="K14" i="37"/>
  <c r="J143" i="3" s="1"/>
  <c r="BD143" i="3" s="1"/>
  <c r="C14" i="37"/>
  <c r="B143" i="3" s="1"/>
  <c r="W13" i="37"/>
  <c r="O13" i="37"/>
  <c r="G13" i="37"/>
  <c r="AA12" i="37"/>
  <c r="K12" i="37"/>
  <c r="C12" i="37"/>
  <c r="W10" i="37"/>
  <c r="V145" i="3" s="1"/>
  <c r="O10" i="37"/>
  <c r="N145" i="3" s="1"/>
  <c r="G10" i="37"/>
  <c r="F145" i="3" s="1"/>
  <c r="AA9" i="37"/>
  <c r="K9" i="37"/>
  <c r="K11" i="37" s="1"/>
  <c r="C9" i="37"/>
  <c r="W7" i="37"/>
  <c r="V144" i="3" s="1"/>
  <c r="O7" i="37"/>
  <c r="N144" i="3" s="1"/>
  <c r="G7" i="37"/>
  <c r="F144" i="3" s="1"/>
  <c r="AA6" i="37"/>
  <c r="K6" i="37"/>
  <c r="C6" i="37"/>
  <c r="W5" i="37"/>
  <c r="V141" i="3" s="1"/>
  <c r="V146" i="3" s="1"/>
  <c r="O5" i="37"/>
  <c r="N141" i="3" s="1"/>
  <c r="E22" i="38"/>
  <c r="M22" i="38"/>
  <c r="U22" i="38"/>
  <c r="I45" i="39"/>
  <c r="Q45" i="39"/>
  <c r="Y45" i="39"/>
  <c r="CT35" i="52"/>
  <c r="DB35" i="52"/>
  <c r="DJ35" i="52"/>
  <c r="DR35" i="52"/>
  <c r="E5" i="36"/>
  <c r="D158" i="3" s="1"/>
  <c r="M5" i="36"/>
  <c r="L158" i="3" s="1"/>
  <c r="I6" i="36"/>
  <c r="Q6" i="36"/>
  <c r="Y6" i="36"/>
  <c r="E7" i="36"/>
  <c r="D161" i="3" s="1"/>
  <c r="M7" i="36"/>
  <c r="L161" i="3" s="1"/>
  <c r="I8" i="36"/>
  <c r="H162" i="3" s="1"/>
  <c r="Q8" i="36"/>
  <c r="P162" i="3" s="1"/>
  <c r="Y8" i="36"/>
  <c r="X162" i="3" s="1"/>
  <c r="E9" i="36"/>
  <c r="D163" i="3" s="1"/>
  <c r="M9" i="36"/>
  <c r="L163" i="3" s="1"/>
  <c r="I11" i="36"/>
  <c r="Q11" i="36"/>
  <c r="Y11" i="36"/>
  <c r="E12" i="36"/>
  <c r="D164" i="3" s="1"/>
  <c r="M12" i="36"/>
  <c r="L164" i="3" s="1"/>
  <c r="BF164" i="3" s="1"/>
  <c r="I14" i="36"/>
  <c r="Q14" i="36"/>
  <c r="Y14" i="36"/>
  <c r="E15" i="36"/>
  <c r="M15" i="36"/>
  <c r="C16" i="36"/>
  <c r="B160" i="3" s="1"/>
  <c r="O16" i="36"/>
  <c r="N160" i="3" s="1"/>
  <c r="L17" i="36"/>
  <c r="Z17" i="36"/>
  <c r="G5" i="37"/>
  <c r="F141" i="3" s="1"/>
  <c r="J6" i="37"/>
  <c r="Z6" i="37"/>
  <c r="K7" i="37"/>
  <c r="AA7" i="37"/>
  <c r="Z144" i="3" s="1"/>
  <c r="Z9" i="37"/>
  <c r="P13" i="37"/>
  <c r="R14" i="37"/>
  <c r="Q143" i="3" s="1"/>
  <c r="BK143" i="3" s="1"/>
  <c r="O15" i="37"/>
  <c r="X16" i="37"/>
  <c r="H6" i="39"/>
  <c r="O8" i="39"/>
  <c r="G14" i="39"/>
  <c r="I18" i="39"/>
  <c r="H117" i="3" s="1"/>
  <c r="AA19" i="39"/>
  <c r="O23" i="39"/>
  <c r="M29" i="39"/>
  <c r="DL36" i="52"/>
  <c r="G22" i="38"/>
  <c r="O22" i="38"/>
  <c r="W22" i="38"/>
  <c r="C45" i="39"/>
  <c r="K45" i="39"/>
  <c r="S45" i="39"/>
  <c r="AA45" i="39"/>
  <c r="CV35" i="52"/>
  <c r="DD35" i="52"/>
  <c r="DL35" i="52"/>
  <c r="G5" i="36"/>
  <c r="F158" i="3" s="1"/>
  <c r="O5" i="36"/>
  <c r="N158" i="3" s="1"/>
  <c r="W5" i="36"/>
  <c r="V158" i="3" s="1"/>
  <c r="C6" i="36"/>
  <c r="K6" i="36"/>
  <c r="AA6" i="36"/>
  <c r="G7" i="36"/>
  <c r="F161" i="3" s="1"/>
  <c r="O7" i="36"/>
  <c r="N161" i="3" s="1"/>
  <c r="W7" i="36"/>
  <c r="V161" i="3" s="1"/>
  <c r="C8" i="36"/>
  <c r="B162" i="3" s="1"/>
  <c r="K8" i="36"/>
  <c r="J162" i="3" s="1"/>
  <c r="S8" i="36"/>
  <c r="R162" i="3" s="1"/>
  <c r="AA8" i="36"/>
  <c r="Z162" i="3" s="1"/>
  <c r="G9" i="36"/>
  <c r="F163" i="3" s="1"/>
  <c r="O9" i="36"/>
  <c r="N163" i="3" s="1"/>
  <c r="W9" i="36"/>
  <c r="V163" i="3" s="1"/>
  <c r="C11" i="36"/>
  <c r="K11" i="36"/>
  <c r="AA11" i="36"/>
  <c r="G12" i="36"/>
  <c r="F164" i="3" s="1"/>
  <c r="O12" i="36"/>
  <c r="N164" i="3" s="1"/>
  <c r="BH164" i="3" s="1"/>
  <c r="W12" i="36"/>
  <c r="V164" i="3" s="1"/>
  <c r="C14" i="36"/>
  <c r="K14" i="36"/>
  <c r="AA14" i="36"/>
  <c r="G15" i="36"/>
  <c r="O15" i="36"/>
  <c r="Y15" i="36"/>
  <c r="F16" i="36"/>
  <c r="E160" i="3" s="1"/>
  <c r="C17" i="36"/>
  <c r="Q17" i="36"/>
  <c r="AB17" i="36"/>
  <c r="K5" i="37"/>
  <c r="J141" i="3" s="1"/>
  <c r="AA5" i="37"/>
  <c r="Z141" i="3" s="1"/>
  <c r="O6" i="37"/>
  <c r="N7" i="37"/>
  <c r="M144" i="3" s="1"/>
  <c r="AB12" i="37"/>
  <c r="X13" i="37"/>
  <c r="Z14" i="37"/>
  <c r="Y143" i="3" s="1"/>
  <c r="AA15" i="37"/>
  <c r="L5" i="39"/>
  <c r="K114" i="3" s="1"/>
  <c r="AB8" i="39"/>
  <c r="M10" i="39"/>
  <c r="W14" i="39"/>
  <c r="G17" i="39"/>
  <c r="Y18" i="39"/>
  <c r="X117" i="3" s="1"/>
  <c r="L22" i="39"/>
  <c r="K116" i="3" s="1"/>
  <c r="BE116" i="3" s="1"/>
  <c r="P25" i="39"/>
  <c r="E27" i="39"/>
  <c r="C38" i="39"/>
  <c r="B118" i="3" s="1"/>
  <c r="H22" i="38"/>
  <c r="P22" i="38"/>
  <c r="X22" i="38"/>
  <c r="D45" i="39"/>
  <c r="L45" i="39"/>
  <c r="T45" i="39"/>
  <c r="AB45" i="39"/>
  <c r="CW35" i="52"/>
  <c r="DE35" i="52"/>
  <c r="DM35" i="52"/>
  <c r="H5" i="36"/>
  <c r="G158" i="3" s="1"/>
  <c r="P5" i="36"/>
  <c r="O158" i="3" s="1"/>
  <c r="X5" i="36"/>
  <c r="W158" i="3" s="1"/>
  <c r="D6" i="36"/>
  <c r="L6" i="36"/>
  <c r="AB6" i="36"/>
  <c r="H7" i="36"/>
  <c r="G161" i="3" s="1"/>
  <c r="P7" i="36"/>
  <c r="O161" i="3" s="1"/>
  <c r="X7" i="36"/>
  <c r="W161" i="3" s="1"/>
  <c r="D8" i="36"/>
  <c r="C162" i="3" s="1"/>
  <c r="L8" i="36"/>
  <c r="K162" i="3" s="1"/>
  <c r="AB8" i="36"/>
  <c r="AA162" i="3" s="1"/>
  <c r="H9" i="36"/>
  <c r="G163" i="3" s="1"/>
  <c r="P9" i="36"/>
  <c r="O163" i="3" s="1"/>
  <c r="BI163" i="3" s="1"/>
  <c r="X9" i="36"/>
  <c r="W163" i="3" s="1"/>
  <c r="D11" i="36"/>
  <c r="L11" i="36"/>
  <c r="L13" i="36" s="1"/>
  <c r="AB11" i="36"/>
  <c r="AB13" i="36" s="1"/>
  <c r="H12" i="36"/>
  <c r="G164" i="3" s="1"/>
  <c r="P12" i="36"/>
  <c r="O164" i="3" s="1"/>
  <c r="X12" i="36"/>
  <c r="W164" i="3" s="1"/>
  <c r="D14" i="36"/>
  <c r="L14" i="36"/>
  <c r="AB14" i="36"/>
  <c r="H15" i="36"/>
  <c r="Q15" i="36"/>
  <c r="Z15" i="36"/>
  <c r="G16" i="36"/>
  <c r="F160" i="3" s="1"/>
  <c r="D17" i="36"/>
  <c r="R17" i="36"/>
  <c r="M5" i="37"/>
  <c r="L141" i="3" s="1"/>
  <c r="L146" i="3" s="1"/>
  <c r="BF146" i="3" s="1"/>
  <c r="Q6" i="37"/>
  <c r="P7" i="37"/>
  <c r="O144" i="3" s="1"/>
  <c r="D9" i="37"/>
  <c r="D11" i="37" s="1"/>
  <c r="AB14" i="37"/>
  <c r="AA143" i="3" s="1"/>
  <c r="D17" i="37"/>
  <c r="O5" i="39"/>
  <c r="N114" i="3" s="1"/>
  <c r="X6" i="39"/>
  <c r="D13" i="39"/>
  <c r="C16" i="39"/>
  <c r="H20" i="39"/>
  <c r="W22" i="39"/>
  <c r="V116" i="3" s="1"/>
  <c r="AA25" i="39"/>
  <c r="I22" i="38"/>
  <c r="Q22" i="38"/>
  <c r="Y22" i="38"/>
  <c r="E45" i="39"/>
  <c r="M45" i="39"/>
  <c r="U45" i="39"/>
  <c r="CX35" i="52"/>
  <c r="DF35" i="52"/>
  <c r="I5" i="36"/>
  <c r="H158" i="3" s="1"/>
  <c r="Q5" i="36"/>
  <c r="P158" i="3" s="1"/>
  <c r="Y5" i="36"/>
  <c r="X158" i="3" s="1"/>
  <c r="E6" i="36"/>
  <c r="M6" i="36"/>
  <c r="I7" i="36"/>
  <c r="H161" i="3" s="1"/>
  <c r="Q7" i="36"/>
  <c r="P161" i="3" s="1"/>
  <c r="Y7" i="36"/>
  <c r="X161" i="3" s="1"/>
  <c r="E8" i="36"/>
  <c r="D162" i="3" s="1"/>
  <c r="M8" i="36"/>
  <c r="L162" i="3" s="1"/>
  <c r="I9" i="36"/>
  <c r="H163" i="3" s="1"/>
  <c r="Q9" i="36"/>
  <c r="P163" i="3" s="1"/>
  <c r="Y9" i="36"/>
  <c r="X163" i="3" s="1"/>
  <c r="E11" i="36"/>
  <c r="E13" i="36" s="1"/>
  <c r="M11" i="36"/>
  <c r="I12" i="36"/>
  <c r="H164" i="3" s="1"/>
  <c r="Q12" i="36"/>
  <c r="P164" i="3" s="1"/>
  <c r="BJ164" i="3" s="1"/>
  <c r="Y12" i="36"/>
  <c r="X164" i="3" s="1"/>
  <c r="E14" i="36"/>
  <c r="M14" i="36"/>
  <c r="I15" i="36"/>
  <c r="R15" i="36"/>
  <c r="AA15" i="36"/>
  <c r="H16" i="36"/>
  <c r="G160" i="3" s="1"/>
  <c r="G17" i="36"/>
  <c r="G18" i="36" s="1"/>
  <c r="N5" i="37"/>
  <c r="M141" i="3" s="1"/>
  <c r="R6" i="37"/>
  <c r="R8" i="37" s="1"/>
  <c r="C7" i="37"/>
  <c r="B144" i="3" s="1"/>
  <c r="J9" i="37"/>
  <c r="J11" i="37" s="1"/>
  <c r="F10" i="37"/>
  <c r="E145" i="3" s="1"/>
  <c r="D12" i="37"/>
  <c r="H17" i="37"/>
  <c r="X5" i="39"/>
  <c r="W114" i="3" s="1"/>
  <c r="O13" i="39"/>
  <c r="H16" i="39"/>
  <c r="W17" i="39"/>
  <c r="K20" i="39"/>
  <c r="AB22" i="39"/>
  <c r="AA116" i="3" s="1"/>
  <c r="K24" i="39"/>
  <c r="Y30" i="39"/>
  <c r="E34" i="39"/>
  <c r="D119" i="3" s="1"/>
  <c r="Q10" i="38"/>
  <c r="P101" i="3" s="1"/>
  <c r="E15" i="38"/>
  <c r="D102" i="3" s="1"/>
  <c r="DQ36" i="52"/>
  <c r="DI36" i="52"/>
  <c r="DA36" i="52"/>
  <c r="CJ36" i="52"/>
  <c r="CB36" i="52"/>
  <c r="BT36" i="52"/>
  <c r="CN33" i="52"/>
  <c r="BX33" i="52"/>
  <c r="BP33" i="52"/>
  <c r="BZ32" i="52"/>
  <c r="BR32" i="52"/>
  <c r="DP36" i="52"/>
  <c r="DH36" i="52"/>
  <c r="CZ36" i="52"/>
  <c r="CI36" i="52"/>
  <c r="CA36" i="52"/>
  <c r="BS36" i="52"/>
  <c r="CM33" i="52"/>
  <c r="BW33" i="52"/>
  <c r="BO33" i="52"/>
  <c r="BY32" i="52"/>
  <c r="BQ32" i="52"/>
  <c r="DO36" i="52"/>
  <c r="DG36" i="52"/>
  <c r="CY36" i="52"/>
  <c r="BZ36" i="52"/>
  <c r="BR36" i="52"/>
  <c r="CL33" i="52"/>
  <c r="CD33" i="52"/>
  <c r="BV33" i="52"/>
  <c r="CN32" i="52"/>
  <c r="BX32" i="52"/>
  <c r="BP32" i="52"/>
  <c r="DN36" i="52"/>
  <c r="DF36" i="52"/>
  <c r="CX36" i="52"/>
  <c r="BY36" i="52"/>
  <c r="BQ36" i="52"/>
  <c r="CK33" i="52"/>
  <c r="CC33" i="52"/>
  <c r="BU33" i="52"/>
  <c r="CM32" i="52"/>
  <c r="BW32" i="52"/>
  <c r="BO32" i="52"/>
  <c r="DM36" i="52"/>
  <c r="DE36" i="52"/>
  <c r="CW36" i="52"/>
  <c r="CN36" i="52"/>
  <c r="BX36" i="52"/>
  <c r="BP36" i="52"/>
  <c r="CJ33" i="52"/>
  <c r="CB33" i="52"/>
  <c r="BT33" i="52"/>
  <c r="CL32" i="52"/>
  <c r="CL35" i="52" s="1"/>
  <c r="CD32" i="52"/>
  <c r="BV32" i="52"/>
  <c r="DK36" i="52"/>
  <c r="DC36" i="52"/>
  <c r="CU36" i="52"/>
  <c r="CL36" i="52"/>
  <c r="CD36" i="52"/>
  <c r="BV36" i="52"/>
  <c r="BZ33" i="52"/>
  <c r="BR33" i="52"/>
  <c r="CJ32" i="52"/>
  <c r="CB32" i="52"/>
  <c r="BT32" i="52"/>
  <c r="DJ36" i="52"/>
  <c r="DD36" i="52"/>
  <c r="CK32" i="52"/>
  <c r="DB36" i="52"/>
  <c r="CM36" i="52"/>
  <c r="CI32" i="52"/>
  <c r="CV36" i="52"/>
  <c r="CK36" i="52"/>
  <c r="CI33" i="52"/>
  <c r="CC32" i="52"/>
  <c r="CT36" i="52"/>
  <c r="CC36" i="52"/>
  <c r="CA33" i="52"/>
  <c r="BU32" i="52"/>
  <c r="BO36" i="52"/>
  <c r="BS32" i="52"/>
  <c r="BY33" i="52"/>
  <c r="DR36" i="52"/>
  <c r="BW36" i="52"/>
  <c r="BQ33" i="52"/>
  <c r="J22" i="38"/>
  <c r="R22" i="38"/>
  <c r="Z22" i="38"/>
  <c r="F45" i="39"/>
  <c r="N45" i="39"/>
  <c r="V45" i="39"/>
  <c r="CY35" i="52"/>
  <c r="DG35" i="52"/>
  <c r="DO35" i="52"/>
  <c r="J5" i="36"/>
  <c r="I158" i="3" s="1"/>
  <c r="R5" i="36"/>
  <c r="Q158" i="3" s="1"/>
  <c r="Z5" i="36"/>
  <c r="Y158" i="3" s="1"/>
  <c r="F6" i="36"/>
  <c r="N6" i="36"/>
  <c r="J7" i="36"/>
  <c r="I161" i="3" s="1"/>
  <c r="R7" i="36"/>
  <c r="Q161" i="3" s="1"/>
  <c r="Z7" i="36"/>
  <c r="Y161" i="3" s="1"/>
  <c r="F8" i="36"/>
  <c r="E162" i="3" s="1"/>
  <c r="N8" i="36"/>
  <c r="M162" i="3" s="1"/>
  <c r="J9" i="36"/>
  <c r="I163" i="3" s="1"/>
  <c r="R9" i="36"/>
  <c r="Q163" i="3" s="1"/>
  <c r="Z9" i="36"/>
  <c r="Y163" i="3" s="1"/>
  <c r="F11" i="36"/>
  <c r="F13" i="36" s="1"/>
  <c r="N11" i="36"/>
  <c r="J12" i="36"/>
  <c r="I164" i="3" s="1"/>
  <c r="R12" i="36"/>
  <c r="Q164" i="3" s="1"/>
  <c r="BK164" i="3" s="1"/>
  <c r="Z12" i="36"/>
  <c r="Y164" i="3" s="1"/>
  <c r="F14" i="36"/>
  <c r="N14" i="36"/>
  <c r="J15" i="36"/>
  <c r="AB15" i="36"/>
  <c r="K16" i="36"/>
  <c r="J160" i="3" s="1"/>
  <c r="W16" i="36"/>
  <c r="V160" i="3" s="1"/>
  <c r="I17" i="36"/>
  <c r="C5" i="37"/>
  <c r="B141" i="3" s="1"/>
  <c r="P5" i="37"/>
  <c r="O141" i="3" s="1"/>
  <c r="O146" i="3" s="1"/>
  <c r="BI146" i="3" s="1"/>
  <c r="D6" i="37"/>
  <c r="E7" i="37"/>
  <c r="D144" i="3" s="1"/>
  <c r="L9" i="37"/>
  <c r="H10" i="37"/>
  <c r="G145" i="3" s="1"/>
  <c r="J12" i="37"/>
  <c r="F13" i="37"/>
  <c r="D14" i="37"/>
  <c r="C143" i="3" s="1"/>
  <c r="H16" i="37"/>
  <c r="Q17" i="37"/>
  <c r="AB5" i="39"/>
  <c r="AA114" i="3" s="1"/>
  <c r="O9" i="39"/>
  <c r="N120" i="3" s="1"/>
  <c r="BH120" i="3" s="1"/>
  <c r="C15" i="39"/>
  <c r="B121" i="3" s="1"/>
  <c r="E19" i="39"/>
  <c r="X20" i="39"/>
  <c r="M24" i="39"/>
  <c r="O28" i="39"/>
  <c r="CA32" i="52"/>
  <c r="M15" i="38"/>
  <c r="L102" i="3" s="1"/>
  <c r="BF102" i="3" s="1"/>
  <c r="X17" i="36"/>
  <c r="P17" i="36"/>
  <c r="H17" i="36"/>
  <c r="AB16" i="36"/>
  <c r="AA160" i="3" s="1"/>
  <c r="L16" i="36"/>
  <c r="K160" i="3" s="1"/>
  <c r="BE160" i="3" s="1"/>
  <c r="D16" i="36"/>
  <c r="C160" i="3" s="1"/>
  <c r="X15" i="36"/>
  <c r="P15" i="36"/>
  <c r="N17" i="36"/>
  <c r="N18" i="36" s="1"/>
  <c r="F17" i="36"/>
  <c r="Z16" i="36"/>
  <c r="Y160" i="3" s="1"/>
  <c r="R16" i="36"/>
  <c r="Q160" i="3" s="1"/>
  <c r="BK160" i="3" s="1"/>
  <c r="J16" i="36"/>
  <c r="I160" i="3" s="1"/>
  <c r="M17" i="36"/>
  <c r="E17" i="36"/>
  <c r="E18" i="36" s="1"/>
  <c r="Y16" i="36"/>
  <c r="X160" i="3" s="1"/>
  <c r="Q16" i="36"/>
  <c r="P160" i="3" s="1"/>
  <c r="BJ160" i="3" s="1"/>
  <c r="I16" i="36"/>
  <c r="H160" i="3" s="1"/>
  <c r="V46" i="39"/>
  <c r="N46" i="39"/>
  <c r="F46" i="39"/>
  <c r="Z38" i="39"/>
  <c r="Y118" i="3" s="1"/>
  <c r="R38" i="39"/>
  <c r="Q118" i="3" s="1"/>
  <c r="J38" i="39"/>
  <c r="I118" i="3" s="1"/>
  <c r="V37" i="39"/>
  <c r="N37" i="39"/>
  <c r="F37" i="39"/>
  <c r="Z34" i="39"/>
  <c r="Y119" i="3" s="1"/>
  <c r="R34" i="39"/>
  <c r="Q119" i="3" s="1"/>
  <c r="J34" i="39"/>
  <c r="I119" i="3" s="1"/>
  <c r="N33" i="39"/>
  <c r="F33" i="39"/>
  <c r="Z32" i="39"/>
  <c r="R32" i="39"/>
  <c r="J32" i="39"/>
  <c r="N30" i="39"/>
  <c r="F30" i="39"/>
  <c r="Z29" i="39"/>
  <c r="R29" i="39"/>
  <c r="J29" i="39"/>
  <c r="N28" i="39"/>
  <c r="F28" i="39"/>
  <c r="Z27" i="39"/>
  <c r="R27" i="39"/>
  <c r="J27" i="39"/>
  <c r="N26" i="39"/>
  <c r="U46" i="39"/>
  <c r="M46" i="39"/>
  <c r="E46" i="39"/>
  <c r="Y38" i="39"/>
  <c r="X118" i="3" s="1"/>
  <c r="Q38" i="39"/>
  <c r="P118" i="3" s="1"/>
  <c r="I38" i="39"/>
  <c r="H118" i="3" s="1"/>
  <c r="M37" i="39"/>
  <c r="E37" i="39"/>
  <c r="Y34" i="39"/>
  <c r="X119" i="3" s="1"/>
  <c r="Q34" i="39"/>
  <c r="P119" i="3" s="1"/>
  <c r="I34" i="39"/>
  <c r="H119" i="3" s="1"/>
  <c r="M33" i="39"/>
  <c r="E33" i="39"/>
  <c r="Y32" i="39"/>
  <c r="Q32" i="39"/>
  <c r="I32" i="39"/>
  <c r="M30" i="39"/>
  <c r="E30" i="39"/>
  <c r="Y29" i="39"/>
  <c r="Q29" i="39"/>
  <c r="I29" i="39"/>
  <c r="M28" i="39"/>
  <c r="E28" i="39"/>
  <c r="Y27" i="39"/>
  <c r="AB46" i="39"/>
  <c r="T46" i="39"/>
  <c r="L46" i="39"/>
  <c r="D46" i="39"/>
  <c r="X38" i="39"/>
  <c r="W118" i="3" s="1"/>
  <c r="P38" i="39"/>
  <c r="O118" i="3" s="1"/>
  <c r="H38" i="39"/>
  <c r="G118" i="3" s="1"/>
  <c r="AB37" i="39"/>
  <c r="L37" i="39"/>
  <c r="D37" i="39"/>
  <c r="X34" i="39"/>
  <c r="W119" i="3" s="1"/>
  <c r="P34" i="39"/>
  <c r="O119" i="3" s="1"/>
  <c r="H34" i="39"/>
  <c r="G119" i="3" s="1"/>
  <c r="AB33" i="39"/>
  <c r="L33" i="39"/>
  <c r="D33" i="39"/>
  <c r="X32" i="39"/>
  <c r="P32" i="39"/>
  <c r="H32" i="39"/>
  <c r="AB30" i="39"/>
  <c r="L30" i="39"/>
  <c r="D30" i="39"/>
  <c r="X29" i="39"/>
  <c r="P29" i="39"/>
  <c r="H29" i="39"/>
  <c r="AB28" i="39"/>
  <c r="L28" i="39"/>
  <c r="D28" i="39"/>
  <c r="X27" i="39"/>
  <c r="P27" i="39"/>
  <c r="H27" i="39"/>
  <c r="AA46" i="39"/>
  <c r="S46" i="39"/>
  <c r="K46" i="39"/>
  <c r="C46" i="39"/>
  <c r="W38" i="39"/>
  <c r="V118" i="3" s="1"/>
  <c r="O38" i="39"/>
  <c r="N118" i="3" s="1"/>
  <c r="G38" i="39"/>
  <c r="F118" i="3" s="1"/>
  <c r="AA37" i="39"/>
  <c r="S37" i="39"/>
  <c r="K37" i="39"/>
  <c r="C37" i="39"/>
  <c r="W34" i="39"/>
  <c r="V119" i="3" s="1"/>
  <c r="O34" i="39"/>
  <c r="N119" i="3" s="1"/>
  <c r="BH119" i="3" s="1"/>
  <c r="G34" i="39"/>
  <c r="F119" i="3" s="1"/>
  <c r="AA33" i="39"/>
  <c r="K33" i="39"/>
  <c r="C33" i="39"/>
  <c r="W32" i="39"/>
  <c r="O32" i="39"/>
  <c r="G32" i="39"/>
  <c r="AA30" i="39"/>
  <c r="K30" i="39"/>
  <c r="C30" i="39"/>
  <c r="W29" i="39"/>
  <c r="O29" i="39"/>
  <c r="G29" i="39"/>
  <c r="AA28" i="39"/>
  <c r="K28" i="39"/>
  <c r="C28" i="39"/>
  <c r="W27" i="39"/>
  <c r="O27" i="39"/>
  <c r="G27" i="39"/>
  <c r="AA26" i="39"/>
  <c r="Z46" i="39"/>
  <c r="R46" i="39"/>
  <c r="J46" i="39"/>
  <c r="N38" i="39"/>
  <c r="M118" i="3" s="1"/>
  <c r="F38" i="39"/>
  <c r="E118" i="3" s="1"/>
  <c r="Z37" i="39"/>
  <c r="R37" i="39"/>
  <c r="J37" i="39"/>
  <c r="N34" i="39"/>
  <c r="M119" i="3" s="1"/>
  <c r="F34" i="39"/>
  <c r="E119" i="3" s="1"/>
  <c r="Z33" i="39"/>
  <c r="R33" i="39"/>
  <c r="J33" i="39"/>
  <c r="N32" i="39"/>
  <c r="F32" i="39"/>
  <c r="Z30" i="39"/>
  <c r="R30" i="39"/>
  <c r="J30" i="39"/>
  <c r="N29" i="39"/>
  <c r="F29" i="39"/>
  <c r="Z28" i="39"/>
  <c r="R28" i="39"/>
  <c r="J28" i="39"/>
  <c r="X46" i="39"/>
  <c r="P46" i="39"/>
  <c r="H46" i="39"/>
  <c r="AB38" i="39"/>
  <c r="AA118" i="3" s="1"/>
  <c r="L38" i="39"/>
  <c r="K118" i="3" s="1"/>
  <c r="BE118" i="3" s="1"/>
  <c r="D38" i="39"/>
  <c r="C118" i="3" s="1"/>
  <c r="X37" i="39"/>
  <c r="P37" i="39"/>
  <c r="H37" i="39"/>
  <c r="AB34" i="39"/>
  <c r="AA119" i="3" s="1"/>
  <c r="L34" i="39"/>
  <c r="K119" i="3" s="1"/>
  <c r="BE119" i="3" s="1"/>
  <c r="D34" i="39"/>
  <c r="C119" i="3" s="1"/>
  <c r="X33" i="39"/>
  <c r="P33" i="39"/>
  <c r="H33" i="39"/>
  <c r="AB32" i="39"/>
  <c r="L32" i="39"/>
  <c r="D32" i="39"/>
  <c r="X30" i="39"/>
  <c r="P30" i="39"/>
  <c r="H30" i="39"/>
  <c r="AB29" i="39"/>
  <c r="L29" i="39"/>
  <c r="D29" i="39"/>
  <c r="X28" i="39"/>
  <c r="P28" i="39"/>
  <c r="H28" i="39"/>
  <c r="AB27" i="39"/>
  <c r="L27" i="39"/>
  <c r="D27" i="39"/>
  <c r="W46" i="39"/>
  <c r="Q46" i="39"/>
  <c r="AA38" i="39"/>
  <c r="Z118" i="3" s="1"/>
  <c r="C32" i="39"/>
  <c r="G30" i="39"/>
  <c r="E29" i="39"/>
  <c r="I28" i="39"/>
  <c r="Q27" i="39"/>
  <c r="J26" i="39"/>
  <c r="N25" i="39"/>
  <c r="F25" i="39"/>
  <c r="Z24" i="39"/>
  <c r="R24" i="39"/>
  <c r="J24" i="39"/>
  <c r="N23" i="39"/>
  <c r="F23" i="39"/>
  <c r="Z22" i="39"/>
  <c r="Y116" i="3" s="1"/>
  <c r="R22" i="39"/>
  <c r="Q116" i="3" s="1"/>
  <c r="J22" i="39"/>
  <c r="I116" i="3" s="1"/>
  <c r="N20" i="39"/>
  <c r="F20" i="39"/>
  <c r="Z19" i="39"/>
  <c r="R19" i="39"/>
  <c r="J19" i="39"/>
  <c r="N18" i="39"/>
  <c r="M117" i="3" s="1"/>
  <c r="F18" i="39"/>
  <c r="E117" i="3" s="1"/>
  <c r="Z17" i="39"/>
  <c r="R17" i="39"/>
  <c r="J17" i="39"/>
  <c r="N16" i="39"/>
  <c r="F16" i="39"/>
  <c r="Z15" i="39"/>
  <c r="Y121" i="3" s="1"/>
  <c r="R15" i="39"/>
  <c r="Q121" i="3" s="1"/>
  <c r="J15" i="39"/>
  <c r="I121" i="3" s="1"/>
  <c r="V14" i="39"/>
  <c r="N14" i="39"/>
  <c r="F14" i="39"/>
  <c r="Z13" i="39"/>
  <c r="R13" i="39"/>
  <c r="J13" i="39"/>
  <c r="N12" i="39"/>
  <c r="F12" i="39"/>
  <c r="Z10" i="39"/>
  <c r="R10" i="39"/>
  <c r="J10" i="39"/>
  <c r="N9" i="39"/>
  <c r="M120" i="3" s="1"/>
  <c r="F9" i="39"/>
  <c r="E120" i="3" s="1"/>
  <c r="Z8" i="39"/>
  <c r="R8" i="39"/>
  <c r="J8" i="39"/>
  <c r="N6" i="39"/>
  <c r="F6" i="39"/>
  <c r="Z5" i="39"/>
  <c r="Y114" i="3" s="1"/>
  <c r="R5" i="39"/>
  <c r="Q114" i="3" s="1"/>
  <c r="J5" i="39"/>
  <c r="I114" i="3" s="1"/>
  <c r="O46" i="39"/>
  <c r="Y37" i="39"/>
  <c r="AA34" i="39"/>
  <c r="Z119" i="3" s="1"/>
  <c r="C29" i="39"/>
  <c r="G28" i="39"/>
  <c r="N27" i="39"/>
  <c r="R26" i="39"/>
  <c r="I26" i="39"/>
  <c r="M25" i="39"/>
  <c r="E25" i="39"/>
  <c r="Y24" i="39"/>
  <c r="Q24" i="39"/>
  <c r="I24" i="39"/>
  <c r="M23" i="39"/>
  <c r="E23" i="39"/>
  <c r="Y22" i="39"/>
  <c r="X116" i="3" s="1"/>
  <c r="Q22" i="39"/>
  <c r="P116" i="3" s="1"/>
  <c r="I22" i="39"/>
  <c r="H116" i="3" s="1"/>
  <c r="M20" i="39"/>
  <c r="E20" i="39"/>
  <c r="Y19" i="39"/>
  <c r="Q19" i="39"/>
  <c r="I19" i="39"/>
  <c r="M18" i="39"/>
  <c r="L117" i="3" s="1"/>
  <c r="E18" i="39"/>
  <c r="D117" i="3" s="1"/>
  <c r="Y17" i="39"/>
  <c r="Q17" i="39"/>
  <c r="I17" i="39"/>
  <c r="M16" i="39"/>
  <c r="E16" i="39"/>
  <c r="Y15" i="39"/>
  <c r="X121" i="3" s="1"/>
  <c r="Q15" i="39"/>
  <c r="P121" i="3" s="1"/>
  <c r="I15" i="39"/>
  <c r="H121" i="3" s="1"/>
  <c r="U14" i="39"/>
  <c r="M14" i="39"/>
  <c r="E14" i="39"/>
  <c r="Y13" i="39"/>
  <c r="Q13" i="39"/>
  <c r="I13" i="39"/>
  <c r="M12" i="39"/>
  <c r="E12" i="39"/>
  <c r="Y10" i="39"/>
  <c r="Q10" i="39"/>
  <c r="I10" i="39"/>
  <c r="M9" i="39"/>
  <c r="L120" i="3" s="1"/>
  <c r="E9" i="39"/>
  <c r="D120" i="3" s="1"/>
  <c r="Y8" i="39"/>
  <c r="Q8" i="39"/>
  <c r="I8" i="39"/>
  <c r="M6" i="39"/>
  <c r="E6" i="39"/>
  <c r="Y5" i="39"/>
  <c r="X114" i="3" s="1"/>
  <c r="Q5" i="39"/>
  <c r="P114" i="3" s="1"/>
  <c r="I5" i="39"/>
  <c r="H114" i="3" s="1"/>
  <c r="I46" i="39"/>
  <c r="W37" i="39"/>
  <c r="Y33" i="39"/>
  <c r="AA32" i="39"/>
  <c r="M27" i="39"/>
  <c r="AB26" i="39"/>
  <c r="Q26" i="39"/>
  <c r="H26" i="39"/>
  <c r="AB25" i="39"/>
  <c r="L25" i="39"/>
  <c r="D25" i="39"/>
  <c r="X24" i="39"/>
  <c r="P24" i="39"/>
  <c r="H24" i="39"/>
  <c r="AB23" i="39"/>
  <c r="L23" i="39"/>
  <c r="D23" i="39"/>
  <c r="X22" i="39"/>
  <c r="W116" i="3" s="1"/>
  <c r="P22" i="39"/>
  <c r="O116" i="3" s="1"/>
  <c r="H22" i="39"/>
  <c r="G116" i="3" s="1"/>
  <c r="AB20" i="39"/>
  <c r="L20" i="39"/>
  <c r="D20" i="39"/>
  <c r="X19" i="39"/>
  <c r="P19" i="39"/>
  <c r="H19" i="39"/>
  <c r="AB18" i="39"/>
  <c r="AA117" i="3" s="1"/>
  <c r="L18" i="39"/>
  <c r="K117" i="3" s="1"/>
  <c r="BE117" i="3" s="1"/>
  <c r="D18" i="39"/>
  <c r="C117" i="3" s="1"/>
  <c r="X17" i="39"/>
  <c r="P17" i="39"/>
  <c r="H17" i="39"/>
  <c r="AB16" i="39"/>
  <c r="L16" i="39"/>
  <c r="D16" i="39"/>
  <c r="X15" i="39"/>
  <c r="W121" i="3" s="1"/>
  <c r="P15" i="39"/>
  <c r="O121" i="3" s="1"/>
  <c r="H15" i="39"/>
  <c r="G121" i="3" s="1"/>
  <c r="AB14" i="39"/>
  <c r="L14" i="39"/>
  <c r="D14" i="39"/>
  <c r="X13" i="39"/>
  <c r="P13" i="39"/>
  <c r="H13" i="39"/>
  <c r="AB12" i="39"/>
  <c r="L12" i="39"/>
  <c r="D12" i="39"/>
  <c r="X10" i="39"/>
  <c r="P10" i="39"/>
  <c r="H10" i="39"/>
  <c r="AB9" i="39"/>
  <c r="AA120" i="3" s="1"/>
  <c r="L9" i="39"/>
  <c r="K120" i="3" s="1"/>
  <c r="BE120" i="3" s="1"/>
  <c r="D9" i="39"/>
  <c r="C120" i="3" s="1"/>
  <c r="G46" i="39"/>
  <c r="K38" i="39"/>
  <c r="J118" i="3" s="1"/>
  <c r="O37" i="39"/>
  <c r="M34" i="39"/>
  <c r="L119" i="3" s="1"/>
  <c r="Q33" i="39"/>
  <c r="W30" i="39"/>
  <c r="Y28" i="39"/>
  <c r="AA27" i="39"/>
  <c r="I27" i="39"/>
  <c r="Y26" i="39"/>
  <c r="O26" i="39"/>
  <c r="F26" i="39"/>
  <c r="Z25" i="39"/>
  <c r="R25" i="39"/>
  <c r="J25" i="39"/>
  <c r="N24" i="39"/>
  <c r="F24" i="39"/>
  <c r="Z23" i="39"/>
  <c r="R23" i="39"/>
  <c r="J23" i="39"/>
  <c r="N22" i="39"/>
  <c r="M116" i="3" s="1"/>
  <c r="F22" i="39"/>
  <c r="E116" i="3" s="1"/>
  <c r="Z20" i="39"/>
  <c r="R20" i="39"/>
  <c r="J20" i="39"/>
  <c r="N19" i="39"/>
  <c r="F19" i="39"/>
  <c r="Z18" i="39"/>
  <c r="Y117" i="3" s="1"/>
  <c r="R18" i="39"/>
  <c r="Q117" i="3" s="1"/>
  <c r="J18" i="39"/>
  <c r="I117" i="3" s="1"/>
  <c r="N17" i="39"/>
  <c r="N21" i="39" s="1"/>
  <c r="F17" i="39"/>
  <c r="Z16" i="39"/>
  <c r="R16" i="39"/>
  <c r="J16" i="39"/>
  <c r="N15" i="39"/>
  <c r="M121" i="3" s="1"/>
  <c r="BG121" i="3" s="1"/>
  <c r="F15" i="39"/>
  <c r="E121" i="3" s="1"/>
  <c r="Z14" i="39"/>
  <c r="R14" i="39"/>
  <c r="J14" i="39"/>
  <c r="N13" i="39"/>
  <c r="F13" i="39"/>
  <c r="Z12" i="39"/>
  <c r="R12" i="39"/>
  <c r="J12" i="39"/>
  <c r="N10" i="39"/>
  <c r="F10" i="39"/>
  <c r="Z9" i="39"/>
  <c r="Y120" i="3" s="1"/>
  <c r="R9" i="39"/>
  <c r="Q120" i="3" s="1"/>
  <c r="BK120" i="3" s="1"/>
  <c r="J9" i="39"/>
  <c r="I120" i="3" s="1"/>
  <c r="N8" i="39"/>
  <c r="F8" i="39"/>
  <c r="Z6" i="39"/>
  <c r="R6" i="39"/>
  <c r="J6" i="39"/>
  <c r="N5" i="39"/>
  <c r="M114" i="3" s="1"/>
  <c r="F5" i="39"/>
  <c r="E114" i="3" s="1"/>
  <c r="Q37" i="39"/>
  <c r="C34" i="39"/>
  <c r="B119" i="3" s="1"/>
  <c r="Q30" i="39"/>
  <c r="K29" i="39"/>
  <c r="K26" i="39"/>
  <c r="Y25" i="39"/>
  <c r="I25" i="39"/>
  <c r="W24" i="39"/>
  <c r="G24" i="39"/>
  <c r="X23" i="39"/>
  <c r="H23" i="39"/>
  <c r="E22" i="39"/>
  <c r="D116" i="3" s="1"/>
  <c r="W20" i="39"/>
  <c r="G20" i="39"/>
  <c r="D19" i="39"/>
  <c r="C18" i="39"/>
  <c r="B117" i="3" s="1"/>
  <c r="C17" i="39"/>
  <c r="Q16" i="39"/>
  <c r="O15" i="39"/>
  <c r="N121" i="3" s="1"/>
  <c r="BH121" i="3" s="1"/>
  <c r="P14" i="39"/>
  <c r="M13" i="39"/>
  <c r="O12" i="39"/>
  <c r="AB10" i="39"/>
  <c r="L10" i="39"/>
  <c r="AA9" i="39"/>
  <c r="Z120" i="3" s="1"/>
  <c r="K9" i="39"/>
  <c r="J120" i="3" s="1"/>
  <c r="AA8" i="39"/>
  <c r="M8" i="39"/>
  <c r="G6" i="39"/>
  <c r="W5" i="39"/>
  <c r="V114" i="3" s="1"/>
  <c r="K5" i="39"/>
  <c r="J114" i="3" s="1"/>
  <c r="I37" i="39"/>
  <c r="O30" i="39"/>
  <c r="Z26" i="39"/>
  <c r="G26" i="39"/>
  <c r="X25" i="39"/>
  <c r="H25" i="39"/>
  <c r="E24" i="39"/>
  <c r="W23" i="39"/>
  <c r="G23" i="39"/>
  <c r="D22" i="39"/>
  <c r="C116" i="3" s="1"/>
  <c r="C20" i="39"/>
  <c r="C19" i="39"/>
  <c r="Q18" i="39"/>
  <c r="P117" i="3" s="1"/>
  <c r="O17" i="39"/>
  <c r="P16" i="39"/>
  <c r="M15" i="39"/>
  <c r="L121" i="3" s="1"/>
  <c r="O14" i="39"/>
  <c r="AB13" i="39"/>
  <c r="L13" i="39"/>
  <c r="AA12" i="39"/>
  <c r="K12" i="39"/>
  <c r="AA10" i="39"/>
  <c r="K10" i="39"/>
  <c r="Y9" i="39"/>
  <c r="X120" i="3" s="1"/>
  <c r="I9" i="39"/>
  <c r="H120" i="3" s="1"/>
  <c r="X8" i="39"/>
  <c r="L8" i="39"/>
  <c r="Q6" i="39"/>
  <c r="D6" i="39"/>
  <c r="H5" i="39"/>
  <c r="G114" i="3" s="1"/>
  <c r="Y46" i="39"/>
  <c r="G37" i="39"/>
  <c r="M32" i="39"/>
  <c r="I30" i="39"/>
  <c r="X26" i="39"/>
  <c r="E26" i="39"/>
  <c r="W25" i="39"/>
  <c r="G25" i="39"/>
  <c r="D24" i="39"/>
  <c r="C23" i="39"/>
  <c r="C22" i="39"/>
  <c r="B116" i="3" s="1"/>
  <c r="Q20" i="39"/>
  <c r="O19" i="39"/>
  <c r="P18" i="39"/>
  <c r="O117" i="3" s="1"/>
  <c r="M17" i="39"/>
  <c r="O16" i="39"/>
  <c r="AB15" i="39"/>
  <c r="AA121" i="3" s="1"/>
  <c r="L15" i="39"/>
  <c r="K121" i="3" s="1"/>
  <c r="BE121" i="3" s="1"/>
  <c r="AA14" i="39"/>
  <c r="K14" i="39"/>
  <c r="AA13" i="39"/>
  <c r="K13" i="39"/>
  <c r="Y12" i="39"/>
  <c r="I12" i="39"/>
  <c r="W10" i="39"/>
  <c r="G10" i="39"/>
  <c r="X9" i="39"/>
  <c r="W120" i="3" s="1"/>
  <c r="H9" i="39"/>
  <c r="G120" i="3" s="1"/>
  <c r="W8" i="39"/>
  <c r="K8" i="39"/>
  <c r="AB6" i="39"/>
  <c r="P6" i="39"/>
  <c r="C6" i="39"/>
  <c r="G5" i="39"/>
  <c r="F114" i="3" s="1"/>
  <c r="M38" i="39"/>
  <c r="L118" i="3" s="1"/>
  <c r="W33" i="39"/>
  <c r="K32" i="39"/>
  <c r="W28" i="39"/>
  <c r="K27" i="39"/>
  <c r="W26" i="39"/>
  <c r="D26" i="39"/>
  <c r="C25" i="39"/>
  <c r="C24" i="39"/>
  <c r="Q23" i="39"/>
  <c r="O22" i="39"/>
  <c r="N116" i="3" s="1"/>
  <c r="BH116" i="3" s="1"/>
  <c r="P20" i="39"/>
  <c r="M19" i="39"/>
  <c r="O18" i="39"/>
  <c r="N117" i="3" s="1"/>
  <c r="BH117" i="3" s="1"/>
  <c r="AB17" i="39"/>
  <c r="L17" i="39"/>
  <c r="AA16" i="39"/>
  <c r="K16" i="39"/>
  <c r="AA15" i="39"/>
  <c r="Z121" i="3" s="1"/>
  <c r="K15" i="39"/>
  <c r="J121" i="3" s="1"/>
  <c r="Y14" i="39"/>
  <c r="I14" i="39"/>
  <c r="W13" i="39"/>
  <c r="G13" i="39"/>
  <c r="X12" i="39"/>
  <c r="H12" i="39"/>
  <c r="E10" i="39"/>
  <c r="W9" i="39"/>
  <c r="V120" i="3" s="1"/>
  <c r="G9" i="39"/>
  <c r="F120" i="3" s="1"/>
  <c r="H8" i="39"/>
  <c r="AA6" i="39"/>
  <c r="O6" i="39"/>
  <c r="E5" i="39"/>
  <c r="D114" i="3" s="1"/>
  <c r="E38" i="39"/>
  <c r="D118" i="3" s="1"/>
  <c r="O33" i="39"/>
  <c r="E32" i="39"/>
  <c r="Q28" i="39"/>
  <c r="F27" i="39"/>
  <c r="C26" i="39"/>
  <c r="Q25" i="39"/>
  <c r="O24" i="39"/>
  <c r="P23" i="39"/>
  <c r="M22" i="39"/>
  <c r="L116" i="3" s="1"/>
  <c r="O20" i="39"/>
  <c r="AB19" i="39"/>
  <c r="L19" i="39"/>
  <c r="AA18" i="39"/>
  <c r="Z117" i="3" s="1"/>
  <c r="K18" i="39"/>
  <c r="J117" i="3" s="1"/>
  <c r="BD117" i="3" s="1"/>
  <c r="AA17" i="39"/>
  <c r="K17" i="39"/>
  <c r="Y16" i="39"/>
  <c r="I16" i="39"/>
  <c r="W15" i="39"/>
  <c r="V121" i="3" s="1"/>
  <c r="G15" i="39"/>
  <c r="F121" i="3" s="1"/>
  <c r="X14" i="39"/>
  <c r="H14" i="39"/>
  <c r="E13" i="39"/>
  <c r="W12" i="39"/>
  <c r="G12" i="39"/>
  <c r="D10" i="39"/>
  <c r="C9" i="39"/>
  <c r="B120" i="3" s="1"/>
  <c r="G8" i="39"/>
  <c r="Y6" i="39"/>
  <c r="L6" i="39"/>
  <c r="P5" i="39"/>
  <c r="O114" i="3" s="1"/>
  <c r="D5" i="39"/>
  <c r="C114" i="3" s="1"/>
  <c r="K34" i="39"/>
  <c r="J119" i="3" s="1"/>
  <c r="BD119" i="3" s="1"/>
  <c r="G33" i="39"/>
  <c r="C27" i="39"/>
  <c r="M26" i="39"/>
  <c r="O25" i="39"/>
  <c r="AB24" i="39"/>
  <c r="L24" i="39"/>
  <c r="AA23" i="39"/>
  <c r="K23" i="39"/>
  <c r="AA22" i="39"/>
  <c r="Z116" i="3" s="1"/>
  <c r="K22" i="39"/>
  <c r="J116" i="3" s="1"/>
  <c r="BD116" i="3" s="1"/>
  <c r="Y20" i="39"/>
  <c r="I20" i="39"/>
  <c r="W19" i="39"/>
  <c r="G19" i="39"/>
  <c r="X18" i="39"/>
  <c r="W117" i="3" s="1"/>
  <c r="H18" i="39"/>
  <c r="G117" i="3" s="1"/>
  <c r="E17" i="39"/>
  <c r="W16" i="39"/>
  <c r="G16" i="39"/>
  <c r="D15" i="39"/>
  <c r="C121" i="3" s="1"/>
  <c r="C14" i="39"/>
  <c r="C13" i="39"/>
  <c r="Q12" i="39"/>
  <c r="O10" i="39"/>
  <c r="P9" i="39"/>
  <c r="O120" i="3" s="1"/>
  <c r="P8" i="39"/>
  <c r="D8" i="39"/>
  <c r="W6" i="39"/>
  <c r="I6" i="39"/>
  <c r="AA5" i="39"/>
  <c r="Z114" i="3" s="1"/>
  <c r="M5" i="39"/>
  <c r="L114" i="3" s="1"/>
  <c r="C22" i="38"/>
  <c r="K22" i="38"/>
  <c r="S22" i="38"/>
  <c r="AA22" i="38"/>
  <c r="G45" i="39"/>
  <c r="O45" i="39"/>
  <c r="W45" i="39"/>
  <c r="CZ35" i="52"/>
  <c r="DH35" i="52"/>
  <c r="DP35" i="52"/>
  <c r="C5" i="36"/>
  <c r="B158" i="3" s="1"/>
  <c r="K5" i="36"/>
  <c r="J158" i="3" s="1"/>
  <c r="AA5" i="36"/>
  <c r="Z158" i="3" s="1"/>
  <c r="G6" i="36"/>
  <c r="O6" i="36"/>
  <c r="W6" i="36"/>
  <c r="C7" i="36"/>
  <c r="B161" i="3" s="1"/>
  <c r="K7" i="36"/>
  <c r="J161" i="3" s="1"/>
  <c r="AA7" i="36"/>
  <c r="Z161" i="3" s="1"/>
  <c r="G8" i="36"/>
  <c r="F162" i="3" s="1"/>
  <c r="O8" i="36"/>
  <c r="N162" i="3" s="1"/>
  <c r="W8" i="36"/>
  <c r="V162" i="3" s="1"/>
  <c r="C9" i="36"/>
  <c r="B163" i="3" s="1"/>
  <c r="K9" i="36"/>
  <c r="J163" i="3" s="1"/>
  <c r="AA9" i="36"/>
  <c r="Z163" i="3" s="1"/>
  <c r="G11" i="36"/>
  <c r="O11" i="36"/>
  <c r="W11" i="36"/>
  <c r="W13" i="36" s="1"/>
  <c r="C12" i="36"/>
  <c r="B164" i="3" s="1"/>
  <c r="K12" i="36"/>
  <c r="J164" i="3" s="1"/>
  <c r="AA12" i="36"/>
  <c r="Z164" i="3" s="1"/>
  <c r="G14" i="36"/>
  <c r="O14" i="36"/>
  <c r="W14" i="36"/>
  <c r="C15" i="36"/>
  <c r="K15" i="36"/>
  <c r="M16" i="36"/>
  <c r="L160" i="3" s="1"/>
  <c r="BF160" i="3" s="1"/>
  <c r="X16" i="36"/>
  <c r="W160" i="3" s="1"/>
  <c r="J17" i="36"/>
  <c r="J18" i="36" s="1"/>
  <c r="W17" i="36"/>
  <c r="E5" i="37"/>
  <c r="D141" i="3" s="1"/>
  <c r="D146" i="3" s="1"/>
  <c r="G6" i="37"/>
  <c r="W6" i="37"/>
  <c r="F7" i="37"/>
  <c r="E144" i="3" s="1"/>
  <c r="R9" i="37"/>
  <c r="N10" i="37"/>
  <c r="M145" i="3" s="1"/>
  <c r="BG145" i="3" s="1"/>
  <c r="L12" i="37"/>
  <c r="H13" i="37"/>
  <c r="J14" i="37"/>
  <c r="I143" i="3" s="1"/>
  <c r="F15" i="37"/>
  <c r="F18" i="37" s="1"/>
  <c r="L16" i="37"/>
  <c r="C8" i="39"/>
  <c r="Q9" i="39"/>
  <c r="P120" i="3" s="1"/>
  <c r="BJ120" i="3" s="1"/>
  <c r="C12" i="39"/>
  <c r="E15" i="39"/>
  <c r="D121" i="3" s="1"/>
  <c r="X16" i="39"/>
  <c r="K19" i="39"/>
  <c r="AA20" i="39"/>
  <c r="AA24" i="39"/>
  <c r="L26" i="39"/>
  <c r="BS33" i="52"/>
  <c r="AF19" i="37"/>
  <c r="AI18" i="36"/>
  <c r="AM10" i="36"/>
  <c r="AR15" i="43"/>
  <c r="R15" i="43"/>
  <c r="BC16" i="43"/>
  <c r="AJ18" i="36"/>
  <c r="G16" i="43"/>
  <c r="J15" i="43"/>
  <c r="AN8" i="37"/>
  <c r="AM19" i="36"/>
  <c r="K15" i="43"/>
  <c r="AE16" i="43"/>
  <c r="J8" i="50"/>
  <c r="J6" i="50" s="1"/>
  <c r="I54" i="3" s="1"/>
  <c r="I61" i="3" s="1"/>
  <c r="R8" i="50"/>
  <c r="R16" i="50" s="1"/>
  <c r="Z8" i="50"/>
  <c r="Z16" i="50" s="1"/>
  <c r="AI8" i="50"/>
  <c r="AI16" i="50" s="1"/>
  <c r="AQ8" i="50"/>
  <c r="AQ6" i="50" s="1"/>
  <c r="AP54" i="3" s="1"/>
  <c r="BI69" i="3" s="1"/>
  <c r="AY8" i="50"/>
  <c r="AY16" i="50" s="1"/>
  <c r="F24" i="50"/>
  <c r="F32" i="50" s="1"/>
  <c r="N24" i="50"/>
  <c r="N32" i="50" s="1"/>
  <c r="AE24" i="50"/>
  <c r="AE22" i="50" s="1"/>
  <c r="AM24" i="50"/>
  <c r="AM32" i="50" s="1"/>
  <c r="BC24" i="50"/>
  <c r="BC32" i="50" s="1"/>
  <c r="AR8" i="50"/>
  <c r="AR6" i="50" s="1"/>
  <c r="AQ54" i="3" s="1"/>
  <c r="BJ67" i="3" s="1"/>
  <c r="G24" i="50"/>
  <c r="G32" i="50" s="1"/>
  <c r="O24" i="50"/>
  <c r="O22" i="50" s="1"/>
  <c r="W24" i="50"/>
  <c r="AF24" i="50"/>
  <c r="AF22" i="50" s="1"/>
  <c r="AN24" i="50"/>
  <c r="AN22" i="50" s="1"/>
  <c r="AV24" i="50"/>
  <c r="AV22" i="50" s="1"/>
  <c r="D8" i="50"/>
  <c r="D16" i="50" s="1"/>
  <c r="L8" i="50"/>
  <c r="L16" i="50" s="1"/>
  <c r="AB8" i="50"/>
  <c r="AB16" i="50" s="1"/>
  <c r="AK8" i="50"/>
  <c r="AK16" i="50" s="1"/>
  <c r="AS8" i="50"/>
  <c r="AS6" i="50" s="1"/>
  <c r="AR54" i="3" s="1"/>
  <c r="BK66" i="3" s="1"/>
  <c r="BA8" i="50"/>
  <c r="H24" i="50"/>
  <c r="H32" i="50" s="1"/>
  <c r="P24" i="50"/>
  <c r="P32" i="50" s="1"/>
  <c r="X24" i="50"/>
  <c r="X32" i="50" s="1"/>
  <c r="AG24" i="50"/>
  <c r="AG32" i="50" s="1"/>
  <c r="AO24" i="50"/>
  <c r="AO32" i="50" s="1"/>
  <c r="AW24" i="50"/>
  <c r="AW32" i="50" s="1"/>
  <c r="E8" i="50"/>
  <c r="E16" i="50" s="1"/>
  <c r="M8" i="50"/>
  <c r="M16" i="50" s="1"/>
  <c r="AD8" i="50"/>
  <c r="AD16" i="50" s="1"/>
  <c r="AL8" i="50"/>
  <c r="AL6" i="50" s="1"/>
  <c r="AK54" i="3" s="1"/>
  <c r="BB8" i="50"/>
  <c r="BB6" i="50" s="1"/>
  <c r="BA54" i="3" s="1"/>
  <c r="BA70" i="3" s="1"/>
  <c r="I24" i="50"/>
  <c r="I32" i="50" s="1"/>
  <c r="Q24" i="50"/>
  <c r="Q32" i="50" s="1"/>
  <c r="Y24" i="50"/>
  <c r="Y32" i="50" s="1"/>
  <c r="AH24" i="50"/>
  <c r="AH22" i="50" s="1"/>
  <c r="AP24" i="50"/>
  <c r="AX24" i="50"/>
  <c r="AX22" i="50" s="1"/>
  <c r="F8" i="50"/>
  <c r="N8" i="50"/>
  <c r="AE8" i="50"/>
  <c r="AE16" i="50" s="1"/>
  <c r="AM8" i="50"/>
  <c r="AM16" i="50" s="1"/>
  <c r="BC8" i="50"/>
  <c r="BC6" i="50" s="1"/>
  <c r="BB54" i="3" s="1"/>
  <c r="BB70" i="3" s="1"/>
  <c r="J24" i="50"/>
  <c r="J32" i="50" s="1"/>
  <c r="R24" i="50"/>
  <c r="R32" i="50" s="1"/>
  <c r="Z24" i="50"/>
  <c r="Z32" i="50" s="1"/>
  <c r="AI24" i="50"/>
  <c r="AI22" i="50" s="1"/>
  <c r="AQ24" i="50"/>
  <c r="AQ22" i="50" s="1"/>
  <c r="AY24" i="50"/>
  <c r="AY32" i="50" s="1"/>
  <c r="H8" i="50"/>
  <c r="H16" i="50" s="1"/>
  <c r="P8" i="50"/>
  <c r="P16" i="50" s="1"/>
  <c r="X8" i="50"/>
  <c r="AG8" i="50"/>
  <c r="AO8" i="50"/>
  <c r="AW8" i="50"/>
  <c r="AW6" i="50" s="1"/>
  <c r="AV54" i="3" s="1"/>
  <c r="D24" i="50"/>
  <c r="L24" i="50"/>
  <c r="L32" i="50" s="1"/>
  <c r="AB24" i="50"/>
  <c r="AB32" i="50" s="1"/>
  <c r="AK24" i="50"/>
  <c r="AK32" i="50" s="1"/>
  <c r="AS24" i="50"/>
  <c r="AS22" i="50" s="1"/>
  <c r="BA24" i="50"/>
  <c r="BA32" i="50" s="1"/>
  <c r="I8" i="50"/>
  <c r="I16" i="50" s="1"/>
  <c r="Q8" i="50"/>
  <c r="Q16" i="50" s="1"/>
  <c r="Y8" i="50"/>
  <c r="Y16" i="50" s="1"/>
  <c r="AH8" i="50"/>
  <c r="AP8" i="50"/>
  <c r="AP16" i="50" s="1"/>
  <c r="AX8" i="50"/>
  <c r="AX16" i="50" s="1"/>
  <c r="E24" i="50"/>
  <c r="E22" i="50" s="1"/>
  <c r="M24" i="50"/>
  <c r="M32" i="50" s="1"/>
  <c r="AD24" i="50"/>
  <c r="AD32" i="50" s="1"/>
  <c r="AL24" i="50"/>
  <c r="AL22" i="50" s="1"/>
  <c r="BB24" i="50"/>
  <c r="BB22" i="50" s="1"/>
  <c r="G22" i="50"/>
  <c r="W22" i="50"/>
  <c r="W32" i="50"/>
  <c r="G15" i="22"/>
  <c r="AZ8" i="50"/>
  <c r="AZ16" i="50" s="1"/>
  <c r="AJ42" i="22"/>
  <c r="AJ46" i="22" s="1"/>
  <c r="AV36" i="22"/>
  <c r="AZ25" i="22"/>
  <c r="AZ7" i="50"/>
  <c r="AR7" i="50"/>
  <c r="AA7" i="50"/>
  <c r="AF36" i="22"/>
  <c r="AJ17" i="21"/>
  <c r="W16" i="21"/>
  <c r="G16" i="21"/>
  <c r="AV8" i="37"/>
  <c r="AR8" i="37"/>
  <c r="AV19" i="36"/>
  <c r="AJ19" i="36"/>
  <c r="AA15" i="43"/>
  <c r="X22" i="50"/>
  <c r="O36" i="22"/>
  <c r="C17" i="21"/>
  <c r="AZ17" i="21"/>
  <c r="AJ36" i="39"/>
  <c r="AJ39" i="39" s="1"/>
  <c r="AZ19" i="37"/>
  <c r="AR11" i="37"/>
  <c r="AR18" i="36"/>
  <c r="AV10" i="36"/>
  <c r="O16" i="43"/>
  <c r="C8" i="50"/>
  <c r="C16" i="50" s="1"/>
  <c r="W42" i="22"/>
  <c r="W46" i="22" s="1"/>
  <c r="AF42" i="22"/>
  <c r="AF46" i="22" s="1"/>
  <c r="K25" i="22"/>
  <c r="C25" i="22"/>
  <c r="AR25" i="22"/>
  <c r="AV15" i="22"/>
  <c r="AR36" i="39"/>
  <c r="AR39" i="39" s="1"/>
  <c r="AV18" i="37"/>
  <c r="AF19" i="36"/>
  <c r="AZ15" i="43"/>
  <c r="K8" i="50"/>
  <c r="K16" i="50" s="1"/>
  <c r="AN15" i="22"/>
  <c r="AJ19" i="37"/>
  <c r="AF18" i="37"/>
  <c r="AJ11" i="37"/>
  <c r="AJ8" i="37"/>
  <c r="AR19" i="36"/>
  <c r="AA18" i="36"/>
  <c r="G8" i="50"/>
  <c r="G16" i="50" s="1"/>
  <c r="O8" i="50"/>
  <c r="W8" i="50"/>
  <c r="W16" i="50" s="1"/>
  <c r="AF8" i="50"/>
  <c r="AF16" i="50" s="1"/>
  <c r="AN8" i="50"/>
  <c r="AV8" i="50"/>
  <c r="AV6" i="50" s="1"/>
  <c r="AU54" i="3" s="1"/>
  <c r="AU70" i="3" s="1"/>
  <c r="BN70" i="3" s="1"/>
  <c r="C24" i="50"/>
  <c r="K24" i="50"/>
  <c r="K32" i="50" s="1"/>
  <c r="AA24" i="50"/>
  <c r="AJ24" i="50"/>
  <c r="AJ32" i="50" s="1"/>
  <c r="AR24" i="50"/>
  <c r="AR32" i="50" s="1"/>
  <c r="AZ24" i="50"/>
  <c r="AZ32" i="50" s="1"/>
  <c r="AZ42" i="22"/>
  <c r="AZ46" i="22" s="1"/>
  <c r="AA42" i="22"/>
  <c r="AA46" i="22" s="1"/>
  <c r="C42" i="22"/>
  <c r="C46" i="22" s="1"/>
  <c r="AN36" i="22"/>
  <c r="W36" i="22"/>
  <c r="G36" i="22"/>
  <c r="AJ25" i="22"/>
  <c r="AR17" i="21"/>
  <c r="AF16" i="21"/>
  <c r="AN16" i="21"/>
  <c r="AA8" i="50"/>
  <c r="AA16" i="50" s="1"/>
  <c r="AA17" i="21"/>
  <c r="K17" i="21"/>
  <c r="AN19" i="36"/>
  <c r="AJ8" i="50"/>
  <c r="AJ16" i="50" s="1"/>
  <c r="AS32" i="50"/>
  <c r="AG22" i="50"/>
  <c r="AV32" i="50"/>
  <c r="F15" i="22"/>
  <c r="F42" i="22"/>
  <c r="F46" i="22" s="1"/>
  <c r="BA15" i="22"/>
  <c r="BA42" i="22"/>
  <c r="BA46" i="22" s="1"/>
  <c r="AS15" i="22"/>
  <c r="AS42" i="22"/>
  <c r="AS46" i="22" s="1"/>
  <c r="AB15" i="22"/>
  <c r="AB42" i="22"/>
  <c r="AB46" i="22" s="1"/>
  <c r="L15" i="22"/>
  <c r="L42" i="22"/>
  <c r="L46" i="22" s="1"/>
  <c r="D15" i="22"/>
  <c r="D42" i="22"/>
  <c r="D46" i="22" s="1"/>
  <c r="BB16" i="21"/>
  <c r="AL16" i="21"/>
  <c r="E16" i="21"/>
  <c r="AX17" i="21"/>
  <c r="AH17" i="21"/>
  <c r="Y17" i="21"/>
  <c r="Q17" i="21"/>
  <c r="I17" i="21"/>
  <c r="BB36" i="39"/>
  <c r="BB39" i="39" s="1"/>
  <c r="AL36" i="39"/>
  <c r="AL39" i="39" s="1"/>
  <c r="AD36" i="39"/>
  <c r="AD39" i="39" s="1"/>
  <c r="AQ36" i="22"/>
  <c r="AW36" i="22"/>
  <c r="AO36" i="22"/>
  <c r="AG36" i="22"/>
  <c r="X36" i="22"/>
  <c r="P36" i="22"/>
  <c r="H36" i="22"/>
  <c r="BC15" i="22"/>
  <c r="BC42" i="22"/>
  <c r="BC46" i="22" s="1"/>
  <c r="N15" i="22"/>
  <c r="N42" i="22"/>
  <c r="N46" i="22" s="1"/>
  <c r="AL11" i="37"/>
  <c r="AL19" i="37"/>
  <c r="W15" i="43"/>
  <c r="W16" i="43"/>
  <c r="AP17" i="21"/>
  <c r="R36" i="22"/>
  <c r="BC22" i="50"/>
  <c r="AK15" i="22"/>
  <c r="AK42" i="22"/>
  <c r="AK46" i="22" s="1"/>
  <c r="AY41" i="22"/>
  <c r="AQ41" i="22"/>
  <c r="AI41" i="22"/>
  <c r="Z41" i="22"/>
  <c r="R41" i="22"/>
  <c r="J41" i="22"/>
  <c r="AZ16" i="21"/>
  <c r="AR16" i="21"/>
  <c r="AJ16" i="21"/>
  <c r="AA16" i="21"/>
  <c r="K16" i="21"/>
  <c r="C16" i="21"/>
  <c r="AV17" i="21"/>
  <c r="AN17" i="21"/>
  <c r="AF17" i="21"/>
  <c r="W17" i="21"/>
  <c r="O17" i="21"/>
  <c r="G17" i="21"/>
  <c r="AG31" i="39"/>
  <c r="BA31" i="39"/>
  <c r="AK31" i="39"/>
  <c r="AD22" i="50"/>
  <c r="AM15" i="22"/>
  <c r="AM42" i="22"/>
  <c r="AM46" i="22" s="1"/>
  <c r="M11" i="37"/>
  <c r="AI36" i="22"/>
  <c r="Z46" i="22"/>
  <c r="BB11" i="37"/>
  <c r="BB19" i="37"/>
  <c r="AD11" i="37"/>
  <c r="AD19" i="37"/>
  <c r="E11" i="37"/>
  <c r="Z36" i="22"/>
  <c r="AW41" i="22"/>
  <c r="AO41" i="22"/>
  <c r="AG41" i="22"/>
  <c r="X41" i="22"/>
  <c r="P41" i="22"/>
  <c r="H41" i="22"/>
  <c r="AY25" i="22"/>
  <c r="AQ25" i="22"/>
  <c r="AI25" i="22"/>
  <c r="BB14" i="38"/>
  <c r="BB16" i="38" s="1"/>
  <c r="AL14" i="38"/>
  <c r="AL16" i="38" s="1"/>
  <c r="AD14" i="38"/>
  <c r="AD16" i="38" s="1"/>
  <c r="AE15" i="22"/>
  <c r="AE42" i="22"/>
  <c r="AE46" i="22" s="1"/>
  <c r="AY36" i="22"/>
  <c r="J36" i="22"/>
  <c r="AQ32" i="50"/>
  <c r="BA19" i="36"/>
  <c r="AL16" i="43"/>
  <c r="X16" i="43"/>
  <c r="C16" i="43"/>
  <c r="AY31" i="39"/>
  <c r="AQ31" i="39"/>
  <c r="AI31" i="39"/>
  <c r="AX31" i="39"/>
  <c r="AP31" i="39"/>
  <c r="AH31" i="39"/>
  <c r="BC18" i="37"/>
  <c r="AM18" i="37"/>
  <c r="AE18" i="37"/>
  <c r="AK19" i="36"/>
  <c r="AN10" i="36"/>
  <c r="BB18" i="37"/>
  <c r="AL18" i="37"/>
  <c r="AD18" i="37"/>
  <c r="AX15" i="43"/>
  <c r="AP15" i="43"/>
  <c r="AH15" i="43"/>
  <c r="Y15" i="43"/>
  <c r="Q15" i="43"/>
  <c r="I15" i="43"/>
  <c r="BB16" i="43"/>
  <c r="AD16" i="43"/>
  <c r="M16" i="43"/>
  <c r="E16" i="43"/>
  <c r="AP19" i="36"/>
  <c r="AZ31" i="39"/>
  <c r="AR31" i="39"/>
  <c r="AJ31" i="39"/>
  <c r="AS19" i="36"/>
  <c r="AW16" i="50"/>
  <c r="AZ6" i="50"/>
  <c r="AY54" i="3" s="1"/>
  <c r="AY70" i="3" s="1"/>
  <c r="AP6" i="50"/>
  <c r="AO54" i="3" s="1"/>
  <c r="AO70" i="3" s="1"/>
  <c r="BH70" i="3" s="1"/>
  <c r="BA16" i="50"/>
  <c r="BA6" i="50"/>
  <c r="AZ54" i="3" s="1"/>
  <c r="AZ70" i="3" s="1"/>
  <c r="Z6" i="50"/>
  <c r="Y54" i="3" s="1"/>
  <c r="Y61" i="3" s="1"/>
  <c r="AA6" i="50"/>
  <c r="Z54" i="3" s="1"/>
  <c r="Z61" i="3" s="1"/>
  <c r="O16" i="50"/>
  <c r="K6" i="50"/>
  <c r="J54" i="3" s="1"/>
  <c r="BD60" i="3" s="1"/>
  <c r="AM6" i="50"/>
  <c r="AL54" i="3" s="1"/>
  <c r="AL70" i="3" s="1"/>
  <c r="BE70" i="3" s="1"/>
  <c r="AE6" i="50"/>
  <c r="AD54" i="3" s="1"/>
  <c r="AD70" i="3" s="1"/>
  <c r="D6" i="50"/>
  <c r="C54" i="3" s="1"/>
  <c r="C61" i="3" s="1"/>
  <c r="AF6" i="50"/>
  <c r="AE54" i="3" s="1"/>
  <c r="AE70" i="3" s="1"/>
  <c r="M6" i="50"/>
  <c r="L54" i="3" s="1"/>
  <c r="E6" i="50"/>
  <c r="D54" i="3" s="1"/>
  <c r="D61" i="3" s="1"/>
  <c r="J22" i="50"/>
  <c r="S50" i="39"/>
  <c r="S49" i="39"/>
  <c r="S47" i="39"/>
  <c r="CA35" i="52"/>
  <c r="BZ35" i="52"/>
  <c r="BF116" i="3" l="1"/>
  <c r="BD120" i="3"/>
  <c r="R21" i="39"/>
  <c r="AA21" i="39"/>
  <c r="X21" i="39"/>
  <c r="I21" i="39"/>
  <c r="Z21" i="39"/>
  <c r="BG117" i="3"/>
  <c r="AR16" i="50"/>
  <c r="BD163" i="3"/>
  <c r="K21" i="39"/>
  <c r="C21" i="39"/>
  <c r="P21" i="39"/>
  <c r="BD196" i="3"/>
  <c r="BN94" i="3"/>
  <c r="BD88" i="3"/>
  <c r="BO93" i="3"/>
  <c r="BF93" i="3"/>
  <c r="AE32" i="50"/>
  <c r="AX32" i="50"/>
  <c r="AW22" i="50"/>
  <c r="BD164" i="3"/>
  <c r="L21" i="39"/>
  <c r="F21" i="39"/>
  <c r="Q21" i="39"/>
  <c r="BF82" i="3"/>
  <c r="BF91" i="3"/>
  <c r="G21" i="39"/>
  <c r="AB21" i="39"/>
  <c r="V122" i="3"/>
  <c r="Y21" i="39"/>
  <c r="BK121" i="3"/>
  <c r="W21" i="39"/>
  <c r="V165" i="3"/>
  <c r="D165" i="3"/>
  <c r="H146" i="3"/>
  <c r="BH143" i="3"/>
  <c r="C103" i="3"/>
  <c r="Z103" i="3"/>
  <c r="W103" i="3"/>
  <c r="BG200" i="3"/>
  <c r="BE200" i="3"/>
  <c r="AY22" i="50"/>
  <c r="BH43" i="3"/>
  <c r="O21" i="39"/>
  <c r="I6" i="50"/>
  <c r="H54" i="3" s="1"/>
  <c r="H61" i="3" s="1"/>
  <c r="O13" i="36"/>
  <c r="M21" i="39"/>
  <c r="BJ117" i="3"/>
  <c r="BK117" i="3"/>
  <c r="BG116" i="3"/>
  <c r="BJ121" i="3"/>
  <c r="BJ101" i="3"/>
  <c r="BJ102" i="3"/>
  <c r="D21" i="39"/>
  <c r="BI88" i="3"/>
  <c r="BG88" i="3"/>
  <c r="BO88" i="3"/>
  <c r="J8" i="37"/>
  <c r="BI120" i="3"/>
  <c r="E21" i="39"/>
  <c r="L11" i="37"/>
  <c r="BI164" i="3"/>
  <c r="BJ145" i="3"/>
  <c r="BJ49" i="3"/>
  <c r="BO94" i="3"/>
  <c r="H21" i="39"/>
  <c r="H122" i="3"/>
  <c r="Y122" i="3"/>
  <c r="J21" i="39"/>
  <c r="BJ119" i="3"/>
  <c r="AA122" i="3"/>
  <c r="CC35" i="52"/>
  <c r="W165" i="3"/>
  <c r="BH163" i="3"/>
  <c r="BK102" i="3"/>
  <c r="G146" i="3"/>
  <c r="AV201" i="3"/>
  <c r="BO201" i="3" s="1"/>
  <c r="BK90" i="3"/>
  <c r="BE78" i="3"/>
  <c r="BK88" i="3"/>
  <c r="AK70" i="3"/>
  <c r="BD70" i="3" s="1"/>
  <c r="BD68" i="3"/>
  <c r="BD67" i="3"/>
  <c r="BD65" i="3"/>
  <c r="BD69" i="3"/>
  <c r="BD66" i="3"/>
  <c r="BO65" i="3"/>
  <c r="BO69" i="3"/>
  <c r="AV70" i="3"/>
  <c r="BO70" i="3" s="1"/>
  <c r="BO66" i="3"/>
  <c r="BO68" i="3"/>
  <c r="BO67" i="3"/>
  <c r="AL16" i="50"/>
  <c r="BI118" i="3"/>
  <c r="O122" i="3"/>
  <c r="BI122" i="3" s="1"/>
  <c r="D122" i="3"/>
  <c r="BF118" i="3"/>
  <c r="X122" i="3"/>
  <c r="I35" i="39"/>
  <c r="BS35" i="52"/>
  <c r="BT35" i="52"/>
  <c r="CJ35" i="52"/>
  <c r="BI144" i="3"/>
  <c r="G165" i="3"/>
  <c r="F146" i="3"/>
  <c r="D103" i="3"/>
  <c r="E103" i="3"/>
  <c r="B103" i="3"/>
  <c r="G103" i="3"/>
  <c r="P103" i="3"/>
  <c r="BJ103" i="3" s="1"/>
  <c r="AA165" i="3"/>
  <c r="BH91" i="3"/>
  <c r="BH93" i="3"/>
  <c r="AO95" i="3"/>
  <c r="BH95" i="3" s="1"/>
  <c r="BG49" i="3"/>
  <c r="BF196" i="3"/>
  <c r="BF80" i="3"/>
  <c r="BJ43" i="3"/>
  <c r="BJ42" i="3"/>
  <c r="BJ66" i="3"/>
  <c r="BO200" i="3"/>
  <c r="BK65" i="3"/>
  <c r="BJ94" i="3"/>
  <c r="AQ95" i="3"/>
  <c r="BJ95" i="3" s="1"/>
  <c r="BK89" i="3"/>
  <c r="BN65" i="3"/>
  <c r="BH88" i="3"/>
  <c r="BI89" i="3"/>
  <c r="BE69" i="3"/>
  <c r="BH89" i="3"/>
  <c r="BD92" i="3"/>
  <c r="BN91" i="3"/>
  <c r="BK92" i="3"/>
  <c r="BK91" i="3"/>
  <c r="BJ88" i="3"/>
  <c r="BD59" i="3"/>
  <c r="BF57" i="3"/>
  <c r="L61" i="3"/>
  <c r="BF61" i="3" s="1"/>
  <c r="AK6" i="50"/>
  <c r="AJ54" i="3" s="1"/>
  <c r="AJ70" i="3" s="1"/>
  <c r="G10" i="36"/>
  <c r="F122" i="3"/>
  <c r="BF121" i="3"/>
  <c r="BD121" i="3"/>
  <c r="J122" i="3"/>
  <c r="BD122" i="3" s="1"/>
  <c r="M122" i="3"/>
  <c r="BG122" i="3" s="1"/>
  <c r="BI121" i="3"/>
  <c r="Z122" i="3"/>
  <c r="BK116" i="3"/>
  <c r="BK119" i="3"/>
  <c r="I165" i="3"/>
  <c r="B146" i="3"/>
  <c r="Q165" i="3"/>
  <c r="BK165" i="3" s="1"/>
  <c r="BG144" i="3"/>
  <c r="L165" i="3"/>
  <c r="BF165" i="3" s="1"/>
  <c r="BH145" i="3"/>
  <c r="BK144" i="3"/>
  <c r="BD145" i="3"/>
  <c r="BI143" i="3"/>
  <c r="M103" i="3"/>
  <c r="BG103" i="3" s="1"/>
  <c r="F103" i="3"/>
  <c r="J103" i="3"/>
  <c r="BD103" i="3" s="1"/>
  <c r="BD101" i="3"/>
  <c r="O103" i="3"/>
  <c r="BI103" i="3" s="1"/>
  <c r="BI102" i="3"/>
  <c r="X103" i="3"/>
  <c r="I103" i="3"/>
  <c r="BI160" i="3"/>
  <c r="BE163" i="3"/>
  <c r="BI65" i="3"/>
  <c r="BH49" i="3"/>
  <c r="BH48" i="3"/>
  <c r="BF81" i="3"/>
  <c r="L83" i="3"/>
  <c r="BF83" i="3" s="1"/>
  <c r="BD42" i="3"/>
  <c r="BD43" i="3"/>
  <c r="BO49" i="3"/>
  <c r="BI82" i="3"/>
  <c r="BI77" i="3"/>
  <c r="BJ89" i="3"/>
  <c r="BK94" i="3"/>
  <c r="BH82" i="3"/>
  <c r="BI94" i="3"/>
  <c r="BK69" i="3"/>
  <c r="BD91" i="3"/>
  <c r="BI80" i="3"/>
  <c r="BD89" i="3"/>
  <c r="BD56" i="3"/>
  <c r="BF187" i="3"/>
  <c r="BF101" i="3"/>
  <c r="L103" i="3"/>
  <c r="BF103" i="3" s="1"/>
  <c r="N103" i="3"/>
  <c r="BH103" i="3" s="1"/>
  <c r="BH102" i="3"/>
  <c r="Q103" i="3"/>
  <c r="BK103" i="3" s="1"/>
  <c r="BG90" i="3"/>
  <c r="AN95" i="3"/>
  <c r="BG95" i="3" s="1"/>
  <c r="BF58" i="3"/>
  <c r="BE68" i="3"/>
  <c r="BN68" i="3"/>
  <c r="BI93" i="3"/>
  <c r="M165" i="3"/>
  <c r="BG165" i="3" s="1"/>
  <c r="BG93" i="3"/>
  <c r="BI68" i="3"/>
  <c r="R6" i="50"/>
  <c r="Q54" i="3" s="1"/>
  <c r="Q6" i="50"/>
  <c r="P54" i="3" s="1"/>
  <c r="R22" i="50"/>
  <c r="J165" i="3"/>
  <c r="BD165" i="3" s="1"/>
  <c r="G31" i="39"/>
  <c r="G122" i="3"/>
  <c r="BI116" i="3"/>
  <c r="BJ116" i="3"/>
  <c r="E122" i="3"/>
  <c r="BJ118" i="3"/>
  <c r="Y165" i="3"/>
  <c r="X165" i="3"/>
  <c r="Z146" i="3"/>
  <c r="BH160" i="3"/>
  <c r="N165" i="3"/>
  <c r="BH165" i="3" s="1"/>
  <c r="BH144" i="3"/>
  <c r="P146" i="3"/>
  <c r="BJ146" i="3" s="1"/>
  <c r="I146" i="3"/>
  <c r="C146" i="3"/>
  <c r="BE101" i="3"/>
  <c r="K103" i="3"/>
  <c r="BE103" i="3" s="1"/>
  <c r="BE102" i="3"/>
  <c r="V103" i="3"/>
  <c r="Y103" i="3"/>
  <c r="BE143" i="3"/>
  <c r="BG43" i="3"/>
  <c r="BG42" i="3"/>
  <c r="BI49" i="3"/>
  <c r="BF48" i="3"/>
  <c r="BF49" i="3"/>
  <c r="BK81" i="3"/>
  <c r="Q83" i="3"/>
  <c r="BK83" i="3" s="1"/>
  <c r="BE49" i="3"/>
  <c r="BF76" i="3"/>
  <c r="BN90" i="3"/>
  <c r="AU95" i="3"/>
  <c r="BN95" i="3" s="1"/>
  <c r="BG91" i="3"/>
  <c r="BK196" i="3"/>
  <c r="BN200" i="3"/>
  <c r="BD90" i="3"/>
  <c r="BK82" i="3"/>
  <c r="BD94" i="3"/>
  <c r="BJ90" i="3"/>
  <c r="BE79" i="3"/>
  <c r="BH68" i="3"/>
  <c r="BJ196" i="3"/>
  <c r="BJ76" i="3"/>
  <c r="BD57" i="3"/>
  <c r="BK77" i="3"/>
  <c r="BI67" i="3"/>
  <c r="BD82" i="3"/>
  <c r="BH67" i="3"/>
  <c r="BH69" i="3"/>
  <c r="B165" i="3"/>
  <c r="BF117" i="3"/>
  <c r="I122" i="3"/>
  <c r="BG118" i="3"/>
  <c r="BI119" i="3"/>
  <c r="H165" i="3"/>
  <c r="BD160" i="3"/>
  <c r="CD35" i="52"/>
  <c r="M146" i="3"/>
  <c r="BG146" i="3" s="1"/>
  <c r="BJ163" i="3"/>
  <c r="P165" i="3"/>
  <c r="BJ165" i="3" s="1"/>
  <c r="BH118" i="3"/>
  <c r="N122" i="3"/>
  <c r="BH122" i="3" s="1"/>
  <c r="K122" i="3"/>
  <c r="BE122" i="3" s="1"/>
  <c r="F165" i="3"/>
  <c r="X146" i="3"/>
  <c r="Q146" i="3"/>
  <c r="BK146" i="3" s="1"/>
  <c r="BE145" i="3"/>
  <c r="K146" i="3"/>
  <c r="BE146" i="3" s="1"/>
  <c r="H11" i="37"/>
  <c r="BJ143" i="3"/>
  <c r="B122" i="3"/>
  <c r="BE164" i="3"/>
  <c r="BE92" i="3"/>
  <c r="BG78" i="3"/>
  <c r="M83" i="3"/>
  <c r="BG83" i="3" s="1"/>
  <c r="BI200" i="3"/>
  <c r="BE66" i="3"/>
  <c r="BF89" i="3"/>
  <c r="BF92" i="3"/>
  <c r="AM95" i="3"/>
  <c r="BF95" i="3" s="1"/>
  <c r="BD49" i="3"/>
  <c r="BD48" i="3"/>
  <c r="BI43" i="3"/>
  <c r="BD79" i="3"/>
  <c r="BN67" i="3"/>
  <c r="BI92" i="3"/>
  <c r="BG92" i="3"/>
  <c r="AV110" i="3"/>
  <c r="BO110" i="3" s="1"/>
  <c r="BF59" i="3"/>
  <c r="BE91" i="3"/>
  <c r="BD77" i="3"/>
  <c r="BH65" i="3"/>
  <c r="J61" i="3"/>
  <c r="BD61" i="3" s="1"/>
  <c r="BG94" i="3"/>
  <c r="BD58" i="3"/>
  <c r="BN93" i="3"/>
  <c r="BF60" i="3"/>
  <c r="Z165" i="3"/>
  <c r="BJ68" i="3"/>
  <c r="AQ70" i="3"/>
  <c r="BJ70" i="3" s="1"/>
  <c r="BK68" i="3"/>
  <c r="AR70" i="3"/>
  <c r="BK70" i="3" s="1"/>
  <c r="G8" i="37"/>
  <c r="BI117" i="3"/>
  <c r="BF119" i="3"/>
  <c r="Q122" i="3"/>
  <c r="BK122" i="3" s="1"/>
  <c r="BG120" i="3"/>
  <c r="BQ35" i="52"/>
  <c r="W122" i="3"/>
  <c r="K8" i="37"/>
  <c r="J144" i="3"/>
  <c r="BD144" i="3" s="1"/>
  <c r="N146" i="3"/>
  <c r="BH146" i="3" s="1"/>
  <c r="BF143" i="3"/>
  <c r="Y146" i="3"/>
  <c r="AA146" i="3"/>
  <c r="BF145" i="3"/>
  <c r="BK101" i="3"/>
  <c r="E165" i="3"/>
  <c r="C165" i="3"/>
  <c r="BI145" i="3"/>
  <c r="BE88" i="3"/>
  <c r="AP95" i="3"/>
  <c r="BI95" i="3" s="1"/>
  <c r="BI90" i="3"/>
  <c r="BK67" i="3"/>
  <c r="BO90" i="3"/>
  <c r="BO89" i="3"/>
  <c r="BO92" i="3"/>
  <c r="AV95" i="3"/>
  <c r="BO95" i="3" s="1"/>
  <c r="BE65" i="3"/>
  <c r="BF200" i="3"/>
  <c r="BI76" i="3"/>
  <c r="BI79" i="3"/>
  <c r="O83" i="3"/>
  <c r="BI83" i="3" s="1"/>
  <c r="BD200" i="3"/>
  <c r="BJ65" i="3"/>
  <c r="BG80" i="3"/>
  <c r="BG79" i="3"/>
  <c r="AK137" i="3"/>
  <c r="BD137" i="3" s="1"/>
  <c r="BE80" i="3"/>
  <c r="BK80" i="3"/>
  <c r="BJ69" i="3"/>
  <c r="BH94" i="3"/>
  <c r="BF56" i="3"/>
  <c r="BE82" i="3"/>
  <c r="BD93" i="3"/>
  <c r="BF144" i="3"/>
  <c r="BE89" i="3"/>
  <c r="AL95" i="3"/>
  <c r="BE95" i="3" s="1"/>
  <c r="BE94" i="3"/>
  <c r="BK49" i="3"/>
  <c r="BE67" i="3"/>
  <c r="BH66" i="3"/>
  <c r="AX6" i="50"/>
  <c r="AW54" i="3" s="1"/>
  <c r="AW70" i="3" s="1"/>
  <c r="AM22" i="50"/>
  <c r="Y22" i="50"/>
  <c r="O32" i="50"/>
  <c r="BI66" i="3"/>
  <c r="AP70" i="3"/>
  <c r="BI70" i="3" s="1"/>
  <c r="L122" i="3"/>
  <c r="BF122" i="3" s="1"/>
  <c r="C122" i="3"/>
  <c r="BD118" i="3"/>
  <c r="P122" i="3"/>
  <c r="BJ122" i="3" s="1"/>
  <c r="BF120" i="3"/>
  <c r="BG119" i="3"/>
  <c r="BK118" i="3"/>
  <c r="BK163" i="3"/>
  <c r="BY35" i="52"/>
  <c r="O165" i="3"/>
  <c r="BI165" i="3" s="1"/>
  <c r="BF163" i="3"/>
  <c r="H103" i="3"/>
  <c r="BG101" i="3"/>
  <c r="K165" i="3"/>
  <c r="BE165" i="3" s="1"/>
  <c r="E146" i="3"/>
  <c r="W146" i="3"/>
  <c r="BG82" i="3"/>
  <c r="BF43" i="3"/>
  <c r="BE43" i="3"/>
  <c r="BE42" i="3"/>
  <c r="BH200" i="3"/>
  <c r="BN66" i="3"/>
  <c r="BE196" i="3"/>
  <c r="BK42" i="3"/>
  <c r="BK43" i="3"/>
  <c r="BI78" i="3"/>
  <c r="BF79" i="3"/>
  <c r="BN48" i="3"/>
  <c r="BN49" i="3"/>
  <c r="BD76" i="3"/>
  <c r="BH42" i="3"/>
  <c r="N197" i="3"/>
  <c r="BH197" i="3" s="1"/>
  <c r="BG76" i="3"/>
  <c r="BH92" i="3"/>
  <c r="BE76" i="3"/>
  <c r="BF88" i="3"/>
  <c r="BN69" i="3"/>
  <c r="BK76" i="3"/>
  <c r="BN92" i="3"/>
  <c r="BD81" i="3"/>
  <c r="BF90" i="3"/>
  <c r="BE93" i="3"/>
  <c r="BJ92" i="3"/>
  <c r="BH79" i="3"/>
  <c r="M36" i="39"/>
  <c r="D8" i="37"/>
  <c r="I11" i="37"/>
  <c r="AO22" i="50"/>
  <c r="M22" i="50"/>
  <c r="AV16" i="50"/>
  <c r="BC16" i="50"/>
  <c r="E32" i="50"/>
  <c r="E36" i="39"/>
  <c r="N22" i="50"/>
  <c r="AQ16" i="50"/>
  <c r="W10" i="36"/>
  <c r="K31" i="39"/>
  <c r="CI35" i="52"/>
  <c r="CB35" i="52"/>
  <c r="D13" i="36"/>
  <c r="Z11" i="37"/>
  <c r="G19" i="37"/>
  <c r="O8" i="37"/>
  <c r="G18" i="37"/>
  <c r="K22" i="50"/>
  <c r="BB16" i="50"/>
  <c r="AH32" i="50"/>
  <c r="BA22" i="50"/>
  <c r="F31" i="39"/>
  <c r="BR35" i="52"/>
  <c r="J10" i="36"/>
  <c r="AI32" i="50"/>
  <c r="J16" i="50"/>
  <c r="AR22" i="50"/>
  <c r="F22" i="50"/>
  <c r="P22" i="50"/>
  <c r="AA35" i="39"/>
  <c r="L6" i="50"/>
  <c r="K54" i="3" s="1"/>
  <c r="G19" i="36"/>
  <c r="N13" i="36"/>
  <c r="I10" i="36"/>
  <c r="O18" i="37"/>
  <c r="N18" i="37"/>
  <c r="L10" i="36"/>
  <c r="K35" i="39"/>
  <c r="Y35" i="39"/>
  <c r="Z35" i="39"/>
  <c r="W11" i="37"/>
  <c r="K18" i="37"/>
  <c r="E18" i="37"/>
  <c r="O31" i="39"/>
  <c r="Y31" i="39"/>
  <c r="AA31" i="39"/>
  <c r="C19" i="36"/>
  <c r="C8" i="37"/>
  <c r="M19" i="37"/>
  <c r="N11" i="37"/>
  <c r="Z18" i="37"/>
  <c r="E14" i="38"/>
  <c r="E16" i="38" s="1"/>
  <c r="C6" i="50"/>
  <c r="B54" i="3" s="1"/>
  <c r="B61" i="3" s="1"/>
  <c r="K36" i="39"/>
  <c r="K39" i="39" s="1"/>
  <c r="AK22" i="50"/>
  <c r="AN32" i="50"/>
  <c r="H6" i="50"/>
  <c r="G54" i="3" s="1"/>
  <c r="G61" i="3" s="1"/>
  <c r="P18" i="36"/>
  <c r="AA11" i="37"/>
  <c r="G13" i="36"/>
  <c r="J19" i="36"/>
  <c r="E39" i="39"/>
  <c r="Z8" i="37"/>
  <c r="M8" i="37"/>
  <c r="W19" i="36"/>
  <c r="O10" i="36"/>
  <c r="BO35" i="52"/>
  <c r="Z19" i="37"/>
  <c r="D19" i="36"/>
  <c r="D35" i="39"/>
  <c r="AB10" i="36"/>
  <c r="X8" i="37"/>
  <c r="Z22" i="50"/>
  <c r="AS16" i="50"/>
  <c r="BB32" i="50"/>
  <c r="C18" i="36"/>
  <c r="J35" i="39"/>
  <c r="AB22" i="50"/>
  <c r="P6" i="50"/>
  <c r="O54" i="3" s="1"/>
  <c r="AJ22" i="50"/>
  <c r="Q22" i="50"/>
  <c r="I22" i="50"/>
  <c r="AB31" i="39"/>
  <c r="C31" i="39"/>
  <c r="Q31" i="39"/>
  <c r="Z31" i="39"/>
  <c r="E31" i="39"/>
  <c r="W31" i="39"/>
  <c r="P35" i="39"/>
  <c r="N31" i="39"/>
  <c r="M31" i="39"/>
  <c r="AB19" i="36"/>
  <c r="M13" i="36"/>
  <c r="AA13" i="36"/>
  <c r="Q10" i="36"/>
  <c r="C11" i="37"/>
  <c r="E19" i="37"/>
  <c r="F11" i="37"/>
  <c r="M18" i="37"/>
  <c r="P31" i="39"/>
  <c r="Q36" i="39"/>
  <c r="Q39" i="39" s="1"/>
  <c r="K10" i="36"/>
  <c r="I14" i="38"/>
  <c r="I16" i="38" s="1"/>
  <c r="Y36" i="39"/>
  <c r="Y39" i="39" s="1"/>
  <c r="X35" i="39"/>
  <c r="Q18" i="36"/>
  <c r="AB18" i="36"/>
  <c r="R19" i="36"/>
  <c r="X36" i="39"/>
  <c r="X39" i="39" s="1"/>
  <c r="N19" i="37"/>
  <c r="P19" i="36"/>
  <c r="AA18" i="37"/>
  <c r="I19" i="37"/>
  <c r="Y8" i="37"/>
  <c r="AB19" i="37"/>
  <c r="X18" i="37"/>
  <c r="K14" i="38"/>
  <c r="K16" i="38" s="1"/>
  <c r="D14" i="38"/>
  <c r="D16" i="38" s="1"/>
  <c r="AB13" i="38"/>
  <c r="Q14" i="38"/>
  <c r="Q16" i="38" s="1"/>
  <c r="O18" i="36"/>
  <c r="M18" i="36"/>
  <c r="Z19" i="36"/>
  <c r="L36" i="39"/>
  <c r="L39" i="39" s="1"/>
  <c r="M13" i="38"/>
  <c r="X31" i="39"/>
  <c r="I31" i="39"/>
  <c r="M14" i="38"/>
  <c r="M16" i="38" s="1"/>
  <c r="AA19" i="37"/>
  <c r="E35" i="39"/>
  <c r="H36" i="39"/>
  <c r="H39" i="39" s="1"/>
  <c r="C35" i="39"/>
  <c r="F35" i="39"/>
  <c r="Y18" i="36"/>
  <c r="D18" i="37"/>
  <c r="Z10" i="36"/>
  <c r="H19" i="36"/>
  <c r="K13" i="36"/>
  <c r="Q19" i="37"/>
  <c r="F19" i="37"/>
  <c r="F8" i="37"/>
  <c r="H19" i="37"/>
  <c r="H8" i="37"/>
  <c r="Q11" i="37"/>
  <c r="O13" i="38"/>
  <c r="L14" i="38"/>
  <c r="L16" i="38" s="1"/>
  <c r="G14" i="38"/>
  <c r="G16" i="38" s="1"/>
  <c r="Y14" i="38"/>
  <c r="Y16" i="38" s="1"/>
  <c r="AA36" i="39"/>
  <c r="AA39" i="39" s="1"/>
  <c r="X19" i="36"/>
  <c r="AB8" i="37"/>
  <c r="Y13" i="38"/>
  <c r="O19" i="36"/>
  <c r="C10" i="36"/>
  <c r="G36" i="39"/>
  <c r="G39" i="39" s="1"/>
  <c r="N35" i="39"/>
  <c r="P19" i="37"/>
  <c r="BU35" i="52"/>
  <c r="BW35" i="52"/>
  <c r="AB18" i="37"/>
  <c r="X13" i="36"/>
  <c r="H10" i="36"/>
  <c r="C13" i="36"/>
  <c r="Y13" i="36"/>
  <c r="M19" i="36"/>
  <c r="Y19" i="37"/>
  <c r="N8" i="37"/>
  <c r="P8" i="37"/>
  <c r="L18" i="37"/>
  <c r="Y11" i="37"/>
  <c r="H13" i="38"/>
  <c r="J13" i="38"/>
  <c r="O14" i="38"/>
  <c r="O16" i="38" s="1"/>
  <c r="C13" i="38"/>
  <c r="X10" i="36"/>
  <c r="W36" i="39"/>
  <c r="W39" i="39" s="1"/>
  <c r="F36" i="39"/>
  <c r="F39" i="39" s="1"/>
  <c r="G35" i="39"/>
  <c r="C19" i="37"/>
  <c r="M10" i="36"/>
  <c r="P13" i="36"/>
  <c r="Q13" i="36"/>
  <c r="E19" i="36"/>
  <c r="AA8" i="37"/>
  <c r="E8" i="37"/>
  <c r="I13" i="38"/>
  <c r="AB14" i="38"/>
  <c r="AB16" i="38" s="1"/>
  <c r="P13" i="38"/>
  <c r="F14" i="38"/>
  <c r="F16" i="38" s="1"/>
  <c r="W14" i="38"/>
  <c r="W16" i="38" s="1"/>
  <c r="K13" i="38"/>
  <c r="X19" i="37"/>
  <c r="P36" i="39"/>
  <c r="P39" i="39" s="1"/>
  <c r="Z36" i="39"/>
  <c r="Z39" i="39" s="1"/>
  <c r="Z18" i="36"/>
  <c r="J13" i="36"/>
  <c r="J36" i="39"/>
  <c r="J39" i="39" s="1"/>
  <c r="W19" i="37"/>
  <c r="W8" i="37"/>
  <c r="M39" i="39"/>
  <c r="O36" i="39"/>
  <c r="O39" i="39" s="1"/>
  <c r="C36" i="39"/>
  <c r="C39" i="39" s="1"/>
  <c r="N36" i="39"/>
  <c r="N39" i="39" s="1"/>
  <c r="L35" i="39"/>
  <c r="O35" i="39"/>
  <c r="BV35" i="52"/>
  <c r="CM35" i="52"/>
  <c r="BX35" i="52"/>
  <c r="H18" i="36"/>
  <c r="E10" i="36"/>
  <c r="F18" i="36"/>
  <c r="I13" i="36"/>
  <c r="I18" i="37"/>
  <c r="W13" i="38"/>
  <c r="G13" i="38"/>
  <c r="X13" i="38"/>
  <c r="N14" i="38"/>
  <c r="N16" i="38" s="1"/>
  <c r="Z13" i="38"/>
  <c r="H14" i="38"/>
  <c r="H16" i="38" s="1"/>
  <c r="F13" i="38"/>
  <c r="R13" i="36"/>
  <c r="H13" i="36"/>
  <c r="I19" i="36"/>
  <c r="P18" i="37"/>
  <c r="Z14" i="38"/>
  <c r="Z16" i="38" s="1"/>
  <c r="K19" i="37"/>
  <c r="J31" i="39"/>
  <c r="F10" i="36"/>
  <c r="K19" i="36"/>
  <c r="W35" i="39"/>
  <c r="D18" i="36"/>
  <c r="W18" i="36"/>
  <c r="Z13" i="36"/>
  <c r="N10" i="36"/>
  <c r="N19" i="36"/>
  <c r="CK35" i="52"/>
  <c r="Y19" i="36"/>
  <c r="Q8" i="37"/>
  <c r="AA19" i="36"/>
  <c r="AA10" i="36"/>
  <c r="G11" i="37"/>
  <c r="W18" i="37"/>
  <c r="D19" i="37"/>
  <c r="L8" i="37"/>
  <c r="Q18" i="37"/>
  <c r="C14" i="38"/>
  <c r="C16" i="38" s="1"/>
  <c r="AA13" i="38"/>
  <c r="P14" i="38"/>
  <c r="P16" i="38" s="1"/>
  <c r="D13" i="38"/>
  <c r="J14" i="38"/>
  <c r="J16" i="38" s="1"/>
  <c r="N13" i="38"/>
  <c r="P10" i="36"/>
  <c r="I18" i="36"/>
  <c r="D31" i="39"/>
  <c r="L19" i="36"/>
  <c r="L31" i="39"/>
  <c r="X18" i="36"/>
  <c r="D36" i="39"/>
  <c r="D39" i="39" s="1"/>
  <c r="M35" i="39"/>
  <c r="H31" i="39"/>
  <c r="I36" i="39"/>
  <c r="I39" i="39" s="1"/>
  <c r="AB35" i="39"/>
  <c r="H35" i="39"/>
  <c r="Q35" i="39"/>
  <c r="R35" i="39"/>
  <c r="R18" i="36"/>
  <c r="L18" i="36"/>
  <c r="AB36" i="39"/>
  <c r="AB39" i="39" s="1"/>
  <c r="K18" i="36"/>
  <c r="F19" i="36"/>
  <c r="BP35" i="52"/>
  <c r="CN35" i="52"/>
  <c r="Q13" i="38"/>
  <c r="Q19" i="36"/>
  <c r="D10" i="36"/>
  <c r="Y10" i="36"/>
  <c r="O19" i="37"/>
  <c r="I8" i="37"/>
  <c r="J19" i="37"/>
  <c r="J18" i="37"/>
  <c r="O11" i="37"/>
  <c r="C18" i="37"/>
  <c r="L19" i="37"/>
  <c r="AB11" i="37"/>
  <c r="H18" i="37"/>
  <c r="Y18" i="37"/>
  <c r="AA14" i="38"/>
  <c r="AA16" i="38" s="1"/>
  <c r="X14" i="38"/>
  <c r="X16" i="38" s="1"/>
  <c r="L13" i="38"/>
  <c r="E13" i="38"/>
  <c r="AI6" i="50"/>
  <c r="AH54" i="3" s="1"/>
  <c r="AH70" i="3" s="1"/>
  <c r="W6" i="50"/>
  <c r="V54" i="3" s="1"/>
  <c r="V61" i="3" s="1"/>
  <c r="N6" i="50"/>
  <c r="M54" i="3" s="1"/>
  <c r="N16" i="50"/>
  <c r="AP32" i="50"/>
  <c r="AP22" i="50"/>
  <c r="H22" i="50"/>
  <c r="AO6" i="50"/>
  <c r="AN54" i="3" s="1"/>
  <c r="AO16" i="50"/>
  <c r="F6" i="50"/>
  <c r="E54" i="3" s="1"/>
  <c r="E61" i="3" s="1"/>
  <c r="F16" i="50"/>
  <c r="Y6" i="50"/>
  <c r="X54" i="3" s="1"/>
  <c r="X61" i="3" s="1"/>
  <c r="AL32" i="50"/>
  <c r="AG6" i="50"/>
  <c r="AF54" i="3" s="1"/>
  <c r="AF70" i="3" s="1"/>
  <c r="AG16" i="50"/>
  <c r="AZ22" i="50"/>
  <c r="X6" i="50"/>
  <c r="W54" i="3" s="1"/>
  <c r="W61" i="3" s="1"/>
  <c r="X16" i="50"/>
  <c r="AF32" i="50"/>
  <c r="L22" i="50"/>
  <c r="AH6" i="50"/>
  <c r="AG54" i="3" s="1"/>
  <c r="AG70" i="3" s="1"/>
  <c r="AH16" i="50"/>
  <c r="AN6" i="50"/>
  <c r="AM54" i="3" s="1"/>
  <c r="AN16" i="50"/>
  <c r="AA32" i="50"/>
  <c r="AA22" i="50"/>
  <c r="R11" i="37"/>
  <c r="R18" i="37"/>
  <c r="R14" i="38"/>
  <c r="R16" i="38" s="1"/>
  <c r="G6" i="50"/>
  <c r="F54" i="3" s="1"/>
  <c r="F61" i="3" s="1"/>
  <c r="C22" i="50"/>
  <c r="C32" i="50"/>
  <c r="R31" i="39"/>
  <c r="R36" i="39"/>
  <c r="R39" i="39" s="1"/>
  <c r="D22" i="50"/>
  <c r="D32" i="50"/>
  <c r="AD6" i="50"/>
  <c r="AC54" i="3" s="1"/>
  <c r="AC70" i="3" s="1"/>
  <c r="AJ6" i="50"/>
  <c r="AI54" i="3" s="1"/>
  <c r="AI70" i="3" s="1"/>
  <c r="AB6" i="50"/>
  <c r="AA54" i="3" s="1"/>
  <c r="AA61" i="3" s="1"/>
  <c r="R10" i="36"/>
  <c r="R19" i="37"/>
  <c r="O6" i="50"/>
  <c r="N54" i="3" s="1"/>
  <c r="AY6" i="50"/>
  <c r="AX54" i="3" s="1"/>
  <c r="AX70" i="3" s="1"/>
  <c r="R13" i="38"/>
  <c r="BG57" i="3" l="1"/>
  <c r="M61" i="3"/>
  <c r="BG61" i="3" s="1"/>
  <c r="BG60" i="3"/>
  <c r="BG56" i="3"/>
  <c r="BG58" i="3"/>
  <c r="BG59" i="3"/>
  <c r="BG65" i="3"/>
  <c r="BG68" i="3"/>
  <c r="BG69" i="3"/>
  <c r="BG67" i="3"/>
  <c r="BG66" i="3"/>
  <c r="AN70" i="3"/>
  <c r="BG70" i="3" s="1"/>
  <c r="J146" i="3"/>
  <c r="BD146" i="3" s="1"/>
  <c r="BH60" i="3"/>
  <c r="N61" i="3"/>
  <c r="BH61" i="3" s="1"/>
  <c r="BH58" i="3"/>
  <c r="BH56" i="3"/>
  <c r="BH59" i="3"/>
  <c r="BH57" i="3"/>
  <c r="BF68" i="3"/>
  <c r="AM70" i="3"/>
  <c r="BF70" i="3" s="1"/>
  <c r="BF69" i="3"/>
  <c r="BF66" i="3"/>
  <c r="BF65" i="3"/>
  <c r="BF67" i="3"/>
  <c r="BE56" i="3"/>
  <c r="K61" i="3"/>
  <c r="BE61" i="3" s="1"/>
  <c r="BE59" i="3"/>
  <c r="BE60" i="3"/>
  <c r="BE57" i="3"/>
  <c r="BE58" i="3"/>
  <c r="BI58" i="3"/>
  <c r="BI57" i="3"/>
  <c r="BI59" i="3"/>
  <c r="BI60" i="3"/>
  <c r="BI56" i="3"/>
  <c r="O61" i="3"/>
  <c r="BI61" i="3" s="1"/>
  <c r="P61" i="3"/>
  <c r="BJ61" i="3" s="1"/>
  <c r="BJ58" i="3"/>
  <c r="BJ59" i="3"/>
  <c r="BJ56" i="3"/>
  <c r="BJ60" i="3"/>
  <c r="BJ57" i="3"/>
  <c r="BK59" i="3"/>
  <c r="Q61" i="3"/>
  <c r="BK61" i="3" s="1"/>
  <c r="BK56" i="3"/>
  <c r="BK58" i="3"/>
  <c r="BK57" i="3"/>
  <c r="BK60" i="3"/>
  <c r="V8" i="39"/>
  <c r="CH33" i="52"/>
  <c r="U33" i="52"/>
  <c r="U8" i="39"/>
  <c r="U12" i="38"/>
  <c r="T33" i="52"/>
  <c r="U11" i="38"/>
  <c r="U17" i="36"/>
  <c r="U12" i="36" l="1"/>
  <c r="T164" i="3" s="1"/>
  <c r="V17" i="36"/>
  <c r="V12" i="36"/>
  <c r="U164" i="3" s="1"/>
  <c r="V16" i="37" l="1"/>
  <c r="V15" i="37"/>
  <c r="V7" i="36"/>
  <c r="U161" i="3" s="1"/>
  <c r="V27" i="39"/>
  <c r="V10" i="37"/>
  <c r="U145" i="3" s="1"/>
  <c r="V25" i="39"/>
  <c r="V7" i="37"/>
  <c r="U144" i="3" s="1"/>
  <c r="V11" i="38" l="1"/>
  <c r="V19" i="39"/>
  <c r="V33" i="39"/>
  <c r="V30" i="39"/>
  <c r="V24" i="39"/>
  <c r="V29" i="39"/>
  <c r="V8" i="36"/>
  <c r="U162" i="3" s="1"/>
  <c r="CH36" i="52"/>
  <c r="V38" i="39"/>
  <c r="U118" i="3" s="1"/>
  <c r="CH32" i="52"/>
  <c r="CH35" i="52" s="1"/>
  <c r="V18" i="39"/>
  <c r="U117" i="3" s="1"/>
  <c r="V13" i="39"/>
  <c r="V10" i="39"/>
  <c r="V12" i="38"/>
  <c r="V9" i="39"/>
  <c r="U120" i="3" s="1"/>
  <c r="V17" i="37"/>
  <c r="V28" i="39"/>
  <c r="V9" i="36"/>
  <c r="U163" i="3" s="1"/>
  <c r="V20" i="39"/>
  <c r="U32" i="52"/>
  <c r="U35" i="52" s="1"/>
  <c r="V26" i="39"/>
  <c r="V23" i="39"/>
  <c r="V34" i="39"/>
  <c r="U119" i="3" s="1"/>
  <c r="V15" i="39"/>
  <c r="U121" i="3" s="1"/>
  <c r="U36" i="52" l="1"/>
  <c r="V15" i="38"/>
  <c r="U102" i="3" s="1"/>
  <c r="AU36" i="50" l="1"/>
  <c r="V11" i="43"/>
  <c r="V13" i="43"/>
  <c r="V15" i="36"/>
  <c r="U11" i="36"/>
  <c r="U13" i="36" s="1"/>
  <c r="V11" i="36"/>
  <c r="V13" i="36" s="1"/>
  <c r="U14" i="36"/>
  <c r="V14" i="36"/>
  <c r="V6" i="37"/>
  <c r="V8" i="37" s="1"/>
  <c r="V13" i="37"/>
  <c r="V9" i="37"/>
  <c r="V11" i="37" s="1"/>
  <c r="V12" i="37"/>
  <c r="V32" i="39"/>
  <c r="V35" i="39" s="1"/>
  <c r="V17" i="39"/>
  <c r="V21" i="39" s="1"/>
  <c r="V12" i="39"/>
  <c r="V16" i="39"/>
  <c r="U6" i="38"/>
  <c r="V6" i="38"/>
  <c r="V9" i="38"/>
  <c r="U7" i="38"/>
  <c r="V7" i="38"/>
  <c r="U8" i="38"/>
  <c r="V8" i="38"/>
  <c r="V11" i="21"/>
  <c r="V12" i="21"/>
  <c r="V13" i="21"/>
  <c r="V14" i="21"/>
  <c r="V15" i="21"/>
  <c r="V27" i="22"/>
  <c r="V7" i="22"/>
  <c r="V8" i="22"/>
  <c r="V17" i="22"/>
  <c r="V9" i="22"/>
  <c r="V28" i="22"/>
  <c r="V29" i="22"/>
  <c r="V30" i="22"/>
  <c r="V31" i="22"/>
  <c r="V32" i="22"/>
  <c r="V38" i="22"/>
  <c r="V33" i="22"/>
  <c r="V10" i="22"/>
  <c r="V11" i="22"/>
  <c r="U79" i="3" s="1"/>
  <c r="V13" i="22"/>
  <c r="V34" i="22"/>
  <c r="V45" i="22"/>
  <c r="V23" i="22"/>
  <c r="V14" i="22"/>
  <c r="V40" i="22"/>
  <c r="V35" i="22"/>
  <c r="V19" i="22"/>
  <c r="U82" i="3" s="1"/>
  <c r="V24" i="22"/>
  <c r="AU20" i="50" l="1"/>
  <c r="V22" i="22"/>
  <c r="U77" i="3" s="1"/>
  <c r="U28" i="50"/>
  <c r="U16" i="36"/>
  <c r="T160" i="3" s="1"/>
  <c r="V11" i="50"/>
  <c r="U58" i="3" s="1"/>
  <c r="V5" i="37"/>
  <c r="U141" i="3" s="1"/>
  <c r="V14" i="43"/>
  <c r="V27" i="50"/>
  <c r="V14" i="37"/>
  <c r="U143" i="3" s="1"/>
  <c r="V25" i="50"/>
  <c r="V10" i="38"/>
  <c r="U101" i="3" s="1"/>
  <c r="V10" i="50"/>
  <c r="U57" i="3" s="1"/>
  <c r="V5" i="39"/>
  <c r="U114" i="3" s="1"/>
  <c r="V12" i="43"/>
  <c r="V39" i="22"/>
  <c r="U80" i="3" s="1"/>
  <c r="U25" i="50"/>
  <c r="U10" i="38"/>
  <c r="T101" i="3" s="1"/>
  <c r="V6" i="36"/>
  <c r="V10" i="36" s="1"/>
  <c r="V12" i="22"/>
  <c r="U81" i="3" s="1"/>
  <c r="V44" i="22"/>
  <c r="U78" i="3" s="1"/>
  <c r="V6" i="39"/>
  <c r="V26" i="50"/>
  <c r="V22" i="39"/>
  <c r="U116" i="3" s="1"/>
  <c r="BO116" i="3" s="1"/>
  <c r="V12" i="50"/>
  <c r="U59" i="3" s="1"/>
  <c r="V5" i="36"/>
  <c r="U158" i="3" s="1"/>
  <c r="V9" i="50"/>
  <c r="U56" i="3" s="1"/>
  <c r="V5" i="38"/>
  <c r="U99" i="3" s="1"/>
  <c r="V28" i="50"/>
  <c r="V16" i="36"/>
  <c r="U160" i="3" s="1"/>
  <c r="BO160" i="3" s="1"/>
  <c r="V7" i="43"/>
  <c r="V8" i="43"/>
  <c r="V6" i="43"/>
  <c r="U8" i="43"/>
  <c r="V9" i="43"/>
  <c r="V6" i="21"/>
  <c r="V9" i="21"/>
  <c r="V7" i="21"/>
  <c r="V8" i="21"/>
  <c r="V21" i="22"/>
  <c r="V25" i="22" s="1"/>
  <c r="V6" i="22"/>
  <c r="V15" i="22" s="1"/>
  <c r="AU33" i="50"/>
  <c r="V20" i="22"/>
  <c r="V16" i="22"/>
  <c r="V37" i="22"/>
  <c r="V41" i="22" s="1"/>
  <c r="V5" i="22"/>
  <c r="BO120" i="3" l="1"/>
  <c r="U122" i="3"/>
  <c r="BO122" i="3" s="1"/>
  <c r="BO119" i="3"/>
  <c r="BO117" i="3"/>
  <c r="BO121" i="3"/>
  <c r="BO118" i="3"/>
  <c r="U103" i="3"/>
  <c r="BO103" i="3" s="1"/>
  <c r="BO102" i="3"/>
  <c r="BO101" i="3"/>
  <c r="U146" i="3"/>
  <c r="BO146" i="3" s="1"/>
  <c r="BO145" i="3"/>
  <c r="BO144" i="3"/>
  <c r="U74" i="3"/>
  <c r="BO81" i="3" s="1"/>
  <c r="U42" i="3"/>
  <c r="BO77" i="3"/>
  <c r="U165" i="3"/>
  <c r="BO165" i="3" s="1"/>
  <c r="BO164" i="3"/>
  <c r="BO163" i="3"/>
  <c r="BO143" i="3"/>
  <c r="AU17" i="50"/>
  <c r="V5" i="21"/>
  <c r="V8" i="50"/>
  <c r="V14" i="38"/>
  <c r="V16" i="38" s="1"/>
  <c r="U13" i="38"/>
  <c r="V19" i="36"/>
  <c r="V10" i="43"/>
  <c r="U183" i="3" s="1"/>
  <c r="V30" i="50"/>
  <c r="V36" i="39"/>
  <c r="V39" i="39" s="1"/>
  <c r="V19" i="37"/>
  <c r="V26" i="22"/>
  <c r="V23" i="50"/>
  <c r="V18" i="36"/>
  <c r="V7" i="50"/>
  <c r="V10" i="21"/>
  <c r="U196" i="3" s="1"/>
  <c r="V24" i="50"/>
  <c r="V31" i="39"/>
  <c r="V18" i="37"/>
  <c r="U18" i="36"/>
  <c r="V5" i="43"/>
  <c r="U181" i="3" s="1"/>
  <c r="U184" i="3" s="1"/>
  <c r="BO184" i="3" s="1"/>
  <c r="V14" i="50"/>
  <c r="U60" i="3" s="1"/>
  <c r="V13" i="38"/>
  <c r="V42" i="22" l="1"/>
  <c r="V46" i="22" s="1"/>
  <c r="U76" i="3"/>
  <c r="BO76" i="3" s="1"/>
  <c r="U194" i="3"/>
  <c r="U197" i="3" s="1"/>
  <c r="BO197" i="3" s="1"/>
  <c r="U43" i="3"/>
  <c r="BO43" i="3"/>
  <c r="BO42" i="3"/>
  <c r="BO82" i="3"/>
  <c r="U83" i="3"/>
  <c r="BO83" i="3" s="1"/>
  <c r="BO79" i="3"/>
  <c r="BO183" i="3"/>
  <c r="BO78" i="3"/>
  <c r="BO80" i="3"/>
  <c r="V36" i="22"/>
  <c r="V15" i="43"/>
  <c r="V16" i="43"/>
  <c r="V22" i="50"/>
  <c r="V32" i="50"/>
  <c r="V16" i="50"/>
  <c r="V6" i="50"/>
  <c r="U54" i="3" s="1"/>
  <c r="V16" i="21"/>
  <c r="V17" i="21"/>
  <c r="BO196" i="3" l="1"/>
  <c r="BO57" i="3"/>
  <c r="U61" i="3"/>
  <c r="BO61" i="3" s="1"/>
  <c r="BO59" i="3"/>
  <c r="BO56" i="3"/>
  <c r="BO58" i="3"/>
  <c r="BO60" i="3"/>
  <c r="T29" i="50"/>
  <c r="T36" i="50" l="1"/>
  <c r="AU29" i="50"/>
  <c r="T20" i="50" l="1"/>
  <c r="T33" i="50"/>
  <c r="AU13" i="50" l="1"/>
  <c r="T17" i="50" l="1"/>
  <c r="T13" i="50" l="1"/>
  <c r="U9" i="43" l="1"/>
  <c r="U13" i="43"/>
  <c r="U15" i="36"/>
  <c r="U40" i="22"/>
  <c r="U45" i="22"/>
  <c r="CG33" i="52"/>
  <c r="U16" i="37"/>
  <c r="U14" i="43"/>
  <c r="T32" i="52"/>
  <c r="T35" i="52" s="1"/>
  <c r="U9" i="38"/>
  <c r="U33" i="39"/>
  <c r="U9" i="37"/>
  <c r="U12" i="43"/>
  <c r="U38" i="22"/>
  <c r="T36" i="52"/>
  <c r="U15" i="38"/>
  <c r="T102" i="3" s="1"/>
  <c r="U15" i="37"/>
  <c r="U30" i="22"/>
  <c r="U6" i="37" l="1"/>
  <c r="U22" i="22"/>
  <c r="T77" i="3" s="1"/>
  <c r="U27" i="39"/>
  <c r="U32" i="22"/>
  <c r="U29" i="39"/>
  <c r="U15" i="39"/>
  <c r="T121" i="3" s="1"/>
  <c r="U7" i="43"/>
  <c r="U9" i="36"/>
  <c r="T163" i="3" s="1"/>
  <c r="U11" i="22"/>
  <c r="T79" i="3" s="1"/>
  <c r="U13" i="37"/>
  <c r="U13" i="39"/>
  <c r="U12" i="39"/>
  <c r="U6" i="43"/>
  <c r="U7" i="36"/>
  <c r="T161" i="3" s="1"/>
  <c r="U9" i="39"/>
  <c r="T120" i="3" s="1"/>
  <c r="U28" i="39"/>
  <c r="U33" i="22"/>
  <c r="U12" i="21"/>
  <c r="U26" i="39"/>
  <c r="U31" i="22"/>
  <c r="U14" i="22"/>
  <c r="U9" i="22"/>
  <c r="U10" i="39"/>
  <c r="U13" i="22"/>
  <c r="U16" i="39"/>
  <c r="U20" i="39"/>
  <c r="U24" i="22"/>
  <c r="U38" i="39"/>
  <c r="T118" i="3" s="1"/>
  <c r="CG36" i="52"/>
  <c r="U12" i="37"/>
  <c r="U20" i="22"/>
  <c r="U13" i="21"/>
  <c r="U7" i="37"/>
  <c r="T144" i="3" s="1"/>
  <c r="U23" i="39"/>
  <c r="U24" i="39"/>
  <c r="U28" i="22"/>
  <c r="U32" i="39"/>
  <c r="U37" i="39"/>
  <c r="U10" i="37"/>
  <c r="T145" i="3" s="1"/>
  <c r="U9" i="50"/>
  <c r="T56" i="3" s="1"/>
  <c r="U5" i="38"/>
  <c r="T99" i="3" s="1"/>
  <c r="U18" i="39"/>
  <c r="T117" i="3" s="1"/>
  <c r="CG32" i="52"/>
  <c r="CG35" i="52" s="1"/>
  <c r="U17" i="39"/>
  <c r="U8" i="36"/>
  <c r="T162" i="3" s="1"/>
  <c r="U10" i="22"/>
  <c r="U25" i="39"/>
  <c r="U29" i="22"/>
  <c r="U17" i="37"/>
  <c r="U21" i="22"/>
  <c r="U14" i="21"/>
  <c r="U34" i="39"/>
  <c r="T119" i="3" s="1"/>
  <c r="U19" i="39"/>
  <c r="U23" i="22"/>
  <c r="U8" i="22"/>
  <c r="U21" i="39" l="1"/>
  <c r="U25" i="22"/>
  <c r="BN101" i="3"/>
  <c r="T103" i="3"/>
  <c r="BN103" i="3" s="1"/>
  <c r="BN102" i="3"/>
  <c r="U35" i="39"/>
  <c r="U12" i="50"/>
  <c r="T59" i="3" s="1"/>
  <c r="U5" i="36"/>
  <c r="T158" i="3" s="1"/>
  <c r="U14" i="38"/>
  <c r="U16" i="38" s="1"/>
  <c r="U34" i="22"/>
  <c r="U44" i="22"/>
  <c r="T78" i="3" s="1"/>
  <c r="U37" i="22"/>
  <c r="U12" i="22"/>
  <c r="T81" i="3" s="1"/>
  <c r="U17" i="22"/>
  <c r="U16" i="22"/>
  <c r="U39" i="22"/>
  <c r="T80" i="3" s="1"/>
  <c r="U6" i="39"/>
  <c r="U6" i="21"/>
  <c r="U11" i="37"/>
  <c r="U11" i="43"/>
  <c r="U30" i="39"/>
  <c r="U35" i="22"/>
  <c r="U8" i="21"/>
  <c r="U15" i="21"/>
  <c r="U7" i="22"/>
  <c r="U6" i="22"/>
  <c r="U19" i="22"/>
  <c r="T82" i="3" s="1"/>
  <c r="U8" i="37"/>
  <c r="U9" i="21"/>
  <c r="U6" i="36"/>
  <c r="U10" i="36" s="1"/>
  <c r="U43" i="22"/>
  <c r="U7" i="21"/>
  <c r="BN164" i="3" l="1"/>
  <c r="T165" i="3"/>
  <c r="BN165" i="3" s="1"/>
  <c r="BN160" i="3"/>
  <c r="BN163" i="3"/>
  <c r="U41" i="22"/>
  <c r="U27" i="50"/>
  <c r="U14" i="37"/>
  <c r="T143" i="3" s="1"/>
  <c r="U15" i="22"/>
  <c r="U11" i="21"/>
  <c r="U5" i="22"/>
  <c r="U26" i="50"/>
  <c r="U22" i="39"/>
  <c r="T116" i="3" s="1"/>
  <c r="U10" i="43"/>
  <c r="T183" i="3" s="1"/>
  <c r="U30" i="50"/>
  <c r="U10" i="50"/>
  <c r="T57" i="3" s="1"/>
  <c r="U5" i="39"/>
  <c r="T114" i="3" s="1"/>
  <c r="U5" i="43"/>
  <c r="T181" i="3" s="1"/>
  <c r="U14" i="50"/>
  <c r="T60" i="3" s="1"/>
  <c r="U19" i="36"/>
  <c r="U5" i="21"/>
  <c r="U27" i="22"/>
  <c r="U11" i="50"/>
  <c r="T58" i="3" s="1"/>
  <c r="U5" i="37"/>
  <c r="T141" i="3" s="1"/>
  <c r="BN116" i="3" l="1"/>
  <c r="T194" i="3"/>
  <c r="T43" i="3"/>
  <c r="BN183" i="3"/>
  <c r="T184" i="3"/>
  <c r="BN184" i="3" s="1"/>
  <c r="T146" i="3"/>
  <c r="BN146" i="3" s="1"/>
  <c r="BN144" i="3"/>
  <c r="BN145" i="3"/>
  <c r="BN119" i="3"/>
  <c r="T122" i="3"/>
  <c r="BN122" i="3" s="1"/>
  <c r="BN118" i="3"/>
  <c r="BN120" i="3"/>
  <c r="BN121" i="3"/>
  <c r="BN117" i="3"/>
  <c r="T74" i="3"/>
  <c r="T42" i="3"/>
  <c r="BN42" i="3" s="1"/>
  <c r="BN143" i="3"/>
  <c r="U8" i="50"/>
  <c r="U6" i="50" s="1"/>
  <c r="T54" i="3" s="1"/>
  <c r="U15" i="43"/>
  <c r="U10" i="21"/>
  <c r="T196" i="3" s="1"/>
  <c r="U24" i="50"/>
  <c r="U7" i="50"/>
  <c r="U36" i="39"/>
  <c r="U39" i="39" s="1"/>
  <c r="U31" i="39"/>
  <c r="U19" i="37"/>
  <c r="U26" i="22"/>
  <c r="T76" i="3" s="1"/>
  <c r="U23" i="50"/>
  <c r="U16" i="43"/>
  <c r="U18" i="37"/>
  <c r="BN76" i="3" l="1"/>
  <c r="U16" i="50"/>
  <c r="BN57" i="3"/>
  <c r="T61" i="3"/>
  <c r="BN61" i="3" s="1"/>
  <c r="BN56" i="3"/>
  <c r="BN59" i="3"/>
  <c r="BN58" i="3"/>
  <c r="BN60" i="3"/>
  <c r="T83" i="3"/>
  <c r="BN83" i="3" s="1"/>
  <c r="BN77" i="3"/>
  <c r="BN79" i="3"/>
  <c r="BN78" i="3"/>
  <c r="BN82" i="3"/>
  <c r="BN81" i="3"/>
  <c r="BN80" i="3"/>
  <c r="BN196" i="3"/>
  <c r="T197" i="3"/>
  <c r="BN197" i="3" s="1"/>
  <c r="BN43" i="3"/>
  <c r="U36" i="22"/>
  <c r="U16" i="21"/>
  <c r="U42" i="22"/>
  <c r="U46" i="22" s="1"/>
  <c r="U17" i="21"/>
  <c r="U22" i="50"/>
  <c r="U32" i="50"/>
  <c r="AT12" i="36" l="1"/>
  <c r="AS175" i="3" s="1"/>
  <c r="AT9" i="36"/>
  <c r="AS174" i="3" s="1"/>
  <c r="AT7" i="36"/>
  <c r="AS172" i="3" s="1"/>
  <c r="AT17" i="36"/>
  <c r="AT10" i="37"/>
  <c r="AS153" i="3" s="1"/>
  <c r="AT17" i="37"/>
  <c r="AT16" i="37"/>
  <c r="AT15" i="37"/>
  <c r="AT7" i="37"/>
  <c r="AS152" i="3" s="1"/>
  <c r="AT20" i="39"/>
  <c r="AT15" i="39"/>
  <c r="AS136" i="3" s="1"/>
  <c r="AT30" i="39"/>
  <c r="AT19" i="39"/>
  <c r="AT29" i="39"/>
  <c r="AT10" i="39"/>
  <c r="AT9" i="39"/>
  <c r="AS135" i="3" s="1"/>
  <c r="AT34" i="39"/>
  <c r="AS134" i="3" s="1"/>
  <c r="AT28" i="39"/>
  <c r="AT14" i="39"/>
  <c r="AT33" i="39"/>
  <c r="AT27" i="39"/>
  <c r="AT26" i="39"/>
  <c r="HH33" i="52"/>
  <c r="AT16" i="39"/>
  <c r="AT25" i="39"/>
  <c r="AT24" i="39"/>
  <c r="AT13" i="39"/>
  <c r="AT23" i="39"/>
  <c r="AT12" i="38"/>
  <c r="EU33" i="52"/>
  <c r="AT11" i="38"/>
  <c r="AT8" i="38"/>
  <c r="EU32" i="52"/>
  <c r="AT14" i="21"/>
  <c r="S13" i="43"/>
  <c r="S12" i="36"/>
  <c r="R164" i="3" s="1"/>
  <c r="S13" i="22"/>
  <c r="S9" i="36"/>
  <c r="R163" i="3" s="1"/>
  <c r="S14" i="36"/>
  <c r="S7" i="36"/>
  <c r="R161" i="3" s="1"/>
  <c r="S17" i="36"/>
  <c r="S10" i="37"/>
  <c r="R145" i="3" s="1"/>
  <c r="S17" i="37"/>
  <c r="S33" i="22"/>
  <c r="S16" i="37"/>
  <c r="S15" i="37"/>
  <c r="S7" i="37"/>
  <c r="R144" i="3" s="1"/>
  <c r="S13" i="37"/>
  <c r="S12" i="38"/>
  <c r="R33" i="52"/>
  <c r="S11" i="38"/>
  <c r="R32" i="52"/>
  <c r="R35" i="52" s="1"/>
  <c r="S20" i="39"/>
  <c r="S15" i="39"/>
  <c r="R121" i="3" s="1"/>
  <c r="S30" i="39"/>
  <c r="S19" i="39"/>
  <c r="S29" i="39"/>
  <c r="S10" i="39"/>
  <c r="S9" i="39"/>
  <c r="R120" i="3" s="1"/>
  <c r="S34" i="39"/>
  <c r="R119" i="3" s="1"/>
  <c r="S28" i="39"/>
  <c r="S14" i="39"/>
  <c r="S33" i="39"/>
  <c r="S27" i="39"/>
  <c r="S26" i="39"/>
  <c r="CE33" i="52"/>
  <c r="S16" i="39"/>
  <c r="S25" i="39"/>
  <c r="S24" i="39"/>
  <c r="S13" i="39"/>
  <c r="S23" i="39"/>
  <c r="AT11" i="43"/>
  <c r="AT12" i="43"/>
  <c r="AT13" i="43"/>
  <c r="S11" i="36"/>
  <c r="AT11" i="36"/>
  <c r="AT13" i="36" s="1"/>
  <c r="AT14" i="36"/>
  <c r="AT9" i="37"/>
  <c r="AT11" i="37" s="1"/>
  <c r="AT12" i="37"/>
  <c r="S7" i="38"/>
  <c r="AT7" i="38"/>
  <c r="S8" i="38"/>
  <c r="S11" i="21"/>
  <c r="S12" i="21"/>
  <c r="S14" i="21"/>
  <c r="S15" i="21"/>
  <c r="AT15" i="21"/>
  <c r="S27" i="22"/>
  <c r="AT8" i="22"/>
  <c r="AT9" i="22"/>
  <c r="S28" i="22"/>
  <c r="S30" i="22"/>
  <c r="AT30" i="22"/>
  <c r="S44" i="22"/>
  <c r="R78" i="3" s="1"/>
  <c r="AT44" i="22"/>
  <c r="AS90" i="3" s="1"/>
  <c r="S31" i="22"/>
  <c r="S32" i="22"/>
  <c r="AT32" i="22"/>
  <c r="S38" i="22"/>
  <c r="AT33" i="22"/>
  <c r="S10" i="22"/>
  <c r="AT10" i="22"/>
  <c r="S11" i="22"/>
  <c r="R79" i="3" s="1"/>
  <c r="AT13" i="22"/>
  <c r="S23" i="22"/>
  <c r="S14" i="22"/>
  <c r="AT14" i="22"/>
  <c r="S35" i="22"/>
  <c r="AT35" i="22"/>
  <c r="S24" i="22"/>
  <c r="S13" i="36" l="1"/>
  <c r="S12" i="37"/>
  <c r="EU39" i="52"/>
  <c r="AT9" i="38"/>
  <c r="AT7" i="22"/>
  <c r="AT12" i="22"/>
  <c r="AS93" i="3" s="1"/>
  <c r="AT13" i="37"/>
  <c r="AT12" i="21"/>
  <c r="AT39" i="22"/>
  <c r="AS92" i="3" s="1"/>
  <c r="AT15" i="36"/>
  <c r="AT14" i="43"/>
  <c r="AT31" i="22"/>
  <c r="AT11" i="22"/>
  <c r="AS91" i="3" s="1"/>
  <c r="AT11" i="21"/>
  <c r="AT8" i="43"/>
  <c r="S26" i="50"/>
  <c r="S22" i="39"/>
  <c r="S28" i="50"/>
  <c r="S16" i="36"/>
  <c r="S8" i="22"/>
  <c r="AT27" i="22"/>
  <c r="S17" i="39"/>
  <c r="S21" i="39" s="1"/>
  <c r="S9" i="37"/>
  <c r="S11" i="37" s="1"/>
  <c r="S15" i="36"/>
  <c r="AT17" i="22"/>
  <c r="S17" i="22"/>
  <c r="AT7" i="43"/>
  <c r="CE36" i="52"/>
  <c r="S38" i="39"/>
  <c r="R118" i="3" s="1"/>
  <c r="HH40" i="52"/>
  <c r="AT38" i="39"/>
  <c r="AS133" i="3" s="1"/>
  <c r="AT40" i="22"/>
  <c r="S40" i="22"/>
  <c r="AT23" i="22"/>
  <c r="AT34" i="22"/>
  <c r="S34" i="22"/>
  <c r="AT38" i="22"/>
  <c r="AT28" i="22"/>
  <c r="S9" i="22"/>
  <c r="S9" i="38"/>
  <c r="CE32" i="52"/>
  <c r="CE35" i="52" s="1"/>
  <c r="S18" i="39"/>
  <c r="R117" i="3" s="1"/>
  <c r="HH32" i="52"/>
  <c r="HH39" i="52" s="1"/>
  <c r="AT18" i="39"/>
  <c r="AS132" i="3" s="1"/>
  <c r="AT24" i="22"/>
  <c r="S12" i="39"/>
  <c r="AT19" i="22"/>
  <c r="AS94" i="3" s="1"/>
  <c r="S39" i="22"/>
  <c r="R80" i="3" s="1"/>
  <c r="AT18" i="22"/>
  <c r="AT37" i="22"/>
  <c r="S7" i="22"/>
  <c r="S13" i="21"/>
  <c r="AT17" i="39"/>
  <c r="AT21" i="39" s="1"/>
  <c r="R36" i="52"/>
  <c r="S15" i="38"/>
  <c r="R102" i="3" s="1"/>
  <c r="AT28" i="50"/>
  <c r="AT16" i="36"/>
  <c r="S18" i="22"/>
  <c r="AT29" i="22"/>
  <c r="S29" i="22"/>
  <c r="AT22" i="22"/>
  <c r="AS89" i="3" s="1"/>
  <c r="AT12" i="39"/>
  <c r="EU40" i="52"/>
  <c r="AT15" i="38"/>
  <c r="AS109" i="3" s="1"/>
  <c r="AT13" i="21"/>
  <c r="AT6" i="21"/>
  <c r="S7" i="21"/>
  <c r="AT8" i="21"/>
  <c r="S8" i="21"/>
  <c r="S20" i="22"/>
  <c r="S16" i="22"/>
  <c r="S6" i="22"/>
  <c r="S37" i="22"/>
  <c r="S21" i="22"/>
  <c r="AT6" i="22"/>
  <c r="AT6" i="43"/>
  <c r="AT20" i="22"/>
  <c r="AT9" i="43"/>
  <c r="AT6" i="36"/>
  <c r="AT10" i="36" s="1"/>
  <c r="S6" i="37"/>
  <c r="S8" i="37" s="1"/>
  <c r="S6" i="38"/>
  <c r="AT6" i="39"/>
  <c r="AT6" i="37"/>
  <c r="AT8" i="37" s="1"/>
  <c r="S11" i="43"/>
  <c r="AT6" i="38"/>
  <c r="AT32" i="39"/>
  <c r="AT35" i="39" s="1"/>
  <c r="S32" i="39"/>
  <c r="S35" i="39" s="1"/>
  <c r="AT15" i="22" l="1"/>
  <c r="AT41" i="22"/>
  <c r="AT13" i="50"/>
  <c r="S13" i="50"/>
  <c r="S6" i="21"/>
  <c r="AT7" i="21"/>
  <c r="S10" i="21"/>
  <c r="S41" i="22"/>
  <c r="AT9" i="21"/>
  <c r="S11" i="50"/>
  <c r="R58" i="3" s="1"/>
  <c r="S5" i="37"/>
  <c r="S5" i="22"/>
  <c r="S12" i="43"/>
  <c r="AT5" i="38"/>
  <c r="AT9" i="50"/>
  <c r="AS65" i="3" s="1"/>
  <c r="AT14" i="37"/>
  <c r="AT27" i="50"/>
  <c r="S12" i="50"/>
  <c r="R59" i="3" s="1"/>
  <c r="S5" i="36"/>
  <c r="AT5" i="36"/>
  <c r="AT12" i="50"/>
  <c r="AS68" i="3" s="1"/>
  <c r="S6" i="36"/>
  <c r="S10" i="36" s="1"/>
  <c r="S19" i="22"/>
  <c r="R82" i="3" s="1"/>
  <c r="S27" i="50"/>
  <c r="S14" i="37"/>
  <c r="S6" i="39"/>
  <c r="S10" i="50"/>
  <c r="R57" i="3" s="1"/>
  <c r="S5" i="39"/>
  <c r="AT26" i="50"/>
  <c r="AT22" i="39"/>
  <c r="R160" i="3"/>
  <c r="S18" i="36"/>
  <c r="AT10" i="43"/>
  <c r="AT30" i="50"/>
  <c r="AT25" i="50"/>
  <c r="AT10" i="38"/>
  <c r="AT5" i="37"/>
  <c r="AT11" i="50"/>
  <c r="AS67" i="3" s="1"/>
  <c r="S22" i="22"/>
  <c r="R77" i="3" s="1"/>
  <c r="S9" i="50"/>
  <c r="R56" i="3" s="1"/>
  <c r="S5" i="38"/>
  <c r="AT5" i="39"/>
  <c r="AT10" i="50"/>
  <c r="AS66" i="3" s="1"/>
  <c r="AT21" i="22"/>
  <c r="AT25" i="22" s="1"/>
  <c r="AS171" i="3"/>
  <c r="AT18" i="36"/>
  <c r="S25" i="50"/>
  <c r="S10" i="38"/>
  <c r="R116" i="3"/>
  <c r="S31" i="39"/>
  <c r="S14" i="43"/>
  <c r="AT5" i="43"/>
  <c r="AT14" i="50"/>
  <c r="AS69" i="3" s="1"/>
  <c r="AT16" i="22"/>
  <c r="S12" i="22"/>
  <c r="R81" i="3" s="1"/>
  <c r="S9" i="21"/>
  <c r="S6" i="43"/>
  <c r="S8" i="43"/>
  <c r="S9" i="43"/>
  <c r="S7" i="43"/>
  <c r="S23" i="50" l="1"/>
  <c r="S26" i="22"/>
  <c r="R76" i="3" s="1"/>
  <c r="S24" i="50"/>
  <c r="S22" i="50" s="1"/>
  <c r="S5" i="43"/>
  <c r="S14" i="50"/>
  <c r="R60" i="3" s="1"/>
  <c r="AT10" i="21"/>
  <c r="AT24" i="50"/>
  <c r="AS114" i="3"/>
  <c r="AT36" i="39"/>
  <c r="AT39" i="39" s="1"/>
  <c r="S15" i="22"/>
  <c r="R114" i="3"/>
  <c r="S36" i="39"/>
  <c r="S39" i="39" s="1"/>
  <c r="AS151" i="3"/>
  <c r="AT18" i="37"/>
  <c r="R141" i="3"/>
  <c r="S19" i="37"/>
  <c r="AS141" i="3"/>
  <c r="AT19" i="37"/>
  <c r="AT5" i="22"/>
  <c r="S10" i="43"/>
  <c r="S30" i="50"/>
  <c r="R101" i="3"/>
  <c r="S13" i="38"/>
  <c r="R99" i="3"/>
  <c r="BL102" i="3" s="1"/>
  <c r="S14" i="38"/>
  <c r="S16" i="38" s="1"/>
  <c r="AS108" i="3"/>
  <c r="AT13" i="38"/>
  <c r="S25" i="22"/>
  <c r="AS99" i="3"/>
  <c r="AT14" i="38"/>
  <c r="AT16" i="38" s="1"/>
  <c r="AT26" i="22"/>
  <c r="AT23" i="50"/>
  <c r="AS181" i="3"/>
  <c r="AT16" i="43"/>
  <c r="AS158" i="3"/>
  <c r="BL171" i="3" s="1"/>
  <c r="AT19" i="36"/>
  <c r="AT5" i="21"/>
  <c r="AT8" i="50"/>
  <c r="R143" i="3"/>
  <c r="S18" i="37"/>
  <c r="R196" i="3"/>
  <c r="S16" i="21"/>
  <c r="AS131" i="3"/>
  <c r="AT31" i="39"/>
  <c r="R158" i="3"/>
  <c r="S19" i="36"/>
  <c r="AS187" i="3"/>
  <c r="AT15" i="43"/>
  <c r="R74" i="3"/>
  <c r="BL77" i="3" s="1"/>
  <c r="R42" i="3"/>
  <c r="S42" i="22"/>
  <c r="S46" i="22" s="1"/>
  <c r="S7" i="50"/>
  <c r="S5" i="21"/>
  <c r="S8" i="50"/>
  <c r="BL131" i="3" l="1"/>
  <c r="BL187" i="3"/>
  <c r="BL143" i="3"/>
  <c r="S36" i="22"/>
  <c r="S32" i="50"/>
  <c r="AS188" i="3"/>
  <c r="BL188" i="3" s="1"/>
  <c r="BL82" i="3"/>
  <c r="BL109" i="3"/>
  <c r="AS110" i="3"/>
  <c r="BL110" i="3" s="1"/>
  <c r="R103" i="3"/>
  <c r="BL103" i="3" s="1"/>
  <c r="BL101" i="3"/>
  <c r="BL121" i="3"/>
  <c r="R122" i="3"/>
  <c r="BL122" i="3" s="1"/>
  <c r="BL120" i="3"/>
  <c r="BL119" i="3"/>
  <c r="BL118" i="3"/>
  <c r="BL117" i="3"/>
  <c r="AT32" i="50"/>
  <c r="AT22" i="50"/>
  <c r="BL173" i="3"/>
  <c r="AS176" i="3"/>
  <c r="BL176" i="3" s="1"/>
  <c r="BL175" i="3"/>
  <c r="BL172" i="3"/>
  <c r="BL174" i="3"/>
  <c r="AS154" i="3"/>
  <c r="BL154" i="3" s="1"/>
  <c r="BL152" i="3"/>
  <c r="BL153" i="3"/>
  <c r="AS200" i="3"/>
  <c r="AT16" i="21"/>
  <c r="R183" i="3"/>
  <c r="S15" i="43"/>
  <c r="R181" i="3"/>
  <c r="S16" i="43"/>
  <c r="BL164" i="3"/>
  <c r="R165" i="3"/>
  <c r="BL165" i="3" s="1"/>
  <c r="BL163" i="3"/>
  <c r="BL160" i="3"/>
  <c r="BL81" i="3"/>
  <c r="BL108" i="3"/>
  <c r="R146" i="3"/>
  <c r="BL146" i="3" s="1"/>
  <c r="BL145" i="3"/>
  <c r="BL144" i="3"/>
  <c r="AS137" i="3"/>
  <c r="BL137" i="3" s="1"/>
  <c r="BL136" i="3"/>
  <c r="BL135" i="3"/>
  <c r="BL134" i="3"/>
  <c r="BL132" i="3"/>
  <c r="BL133" i="3"/>
  <c r="AT16" i="50"/>
  <c r="AT6" i="50"/>
  <c r="AS54" i="3" s="1"/>
  <c r="BL116" i="3"/>
  <c r="AS49" i="3"/>
  <c r="AS194" i="3"/>
  <c r="AT17" i="21"/>
  <c r="AS88" i="3"/>
  <c r="AT36" i="22"/>
  <c r="AS74" i="3"/>
  <c r="AS48" i="3"/>
  <c r="AT7" i="50"/>
  <c r="AT42" i="22"/>
  <c r="AT46" i="22" s="1"/>
  <c r="BL151" i="3"/>
  <c r="R83" i="3"/>
  <c r="BL83" i="3" s="1"/>
  <c r="BL79" i="3"/>
  <c r="BL78" i="3"/>
  <c r="BL80" i="3"/>
  <c r="BL76" i="3"/>
  <c r="S16" i="50"/>
  <c r="S6" i="50"/>
  <c r="R54" i="3" s="1"/>
  <c r="R43" i="3"/>
  <c r="R194" i="3"/>
  <c r="S17" i="21"/>
  <c r="BL48" i="3" l="1"/>
  <c r="AS201" i="3"/>
  <c r="BL201" i="3" s="1"/>
  <c r="BL183" i="3"/>
  <c r="BL49" i="3"/>
  <c r="BL200" i="3"/>
  <c r="AS70" i="3"/>
  <c r="BL70" i="3" s="1"/>
  <c r="BL66" i="3"/>
  <c r="BL65" i="3"/>
  <c r="BL67" i="3"/>
  <c r="BL69" i="3"/>
  <c r="BL68" i="3"/>
  <c r="AS95" i="3"/>
  <c r="BL95" i="3" s="1"/>
  <c r="BL92" i="3"/>
  <c r="BL90" i="3"/>
  <c r="BL93" i="3"/>
  <c r="BL91" i="3"/>
  <c r="BL89" i="3"/>
  <c r="BL94" i="3"/>
  <c r="R184" i="3"/>
  <c r="BL184" i="3" s="1"/>
  <c r="BL88" i="3"/>
  <c r="BL42" i="3"/>
  <c r="BL43" i="3"/>
  <c r="BL60" i="3"/>
  <c r="BL58" i="3"/>
  <c r="BL57" i="3"/>
  <c r="BL59" i="3"/>
  <c r="R61" i="3"/>
  <c r="BL61" i="3" s="1"/>
  <c r="BL56" i="3"/>
  <c r="R197" i="3"/>
  <c r="BL197" i="3" s="1"/>
  <c r="BL196" i="3"/>
  <c r="AU7" i="38" l="1"/>
  <c r="T8" i="38"/>
  <c r="AU20" i="39" l="1"/>
  <c r="AU24" i="22"/>
  <c r="AU7" i="43"/>
  <c r="EV33" i="52"/>
  <c r="AU8" i="38"/>
  <c r="S33" i="52"/>
  <c r="T7" i="38"/>
  <c r="AU7" i="36" l="1"/>
  <c r="AT172" i="3" s="1"/>
  <c r="AU8" i="36"/>
  <c r="AT173" i="3" s="1"/>
  <c r="AU12" i="43" l="1"/>
  <c r="AU15" i="39"/>
  <c r="AT136" i="3" s="1"/>
  <c r="AU19" i="39"/>
  <c r="AU17" i="37"/>
  <c r="AU7" i="37"/>
  <c r="AT152" i="3" s="1"/>
  <c r="AU10" i="37"/>
  <c r="AT153" i="3" s="1"/>
  <c r="AU23" i="22"/>
  <c r="AU15" i="36"/>
  <c r="AU45" i="22"/>
  <c r="AU9" i="22"/>
  <c r="AU16" i="37"/>
  <c r="T8" i="36"/>
  <c r="S162" i="3" s="1"/>
  <c r="AU37" i="39" l="1"/>
  <c r="AU43" i="22"/>
  <c r="AU14" i="39"/>
  <c r="AU18" i="22"/>
  <c r="AU9" i="37"/>
  <c r="AU11" i="37" s="1"/>
  <c r="AU11" i="38"/>
  <c r="AU12" i="38"/>
  <c r="AU6" i="38"/>
  <c r="AU34" i="39"/>
  <c r="AT134" i="3" s="1"/>
  <c r="AU39" i="22"/>
  <c r="AT92" i="3" s="1"/>
  <c r="AU15" i="38"/>
  <c r="AT109" i="3" s="1"/>
  <c r="EV40" i="52"/>
  <c r="AU8" i="39"/>
  <c r="AU10" i="22"/>
  <c r="AU12" i="36"/>
  <c r="AT175" i="3" s="1"/>
  <c r="AU11" i="36"/>
  <c r="EV32" i="52"/>
  <c r="EV39" i="52" s="1"/>
  <c r="AU9" i="38"/>
  <c r="AU19" i="22"/>
  <c r="AT94" i="3" s="1"/>
  <c r="AU26" i="39"/>
  <c r="AU31" i="22"/>
  <c r="T17" i="37"/>
  <c r="T7" i="43"/>
  <c r="T19" i="39"/>
  <c r="AU14" i="43"/>
  <c r="AU15" i="37"/>
  <c r="AU12" i="21"/>
  <c r="AU30" i="22"/>
  <c r="AU27" i="39"/>
  <c r="AU25" i="39"/>
  <c r="AU6" i="39"/>
  <c r="T12" i="43"/>
  <c r="T14" i="43"/>
  <c r="AU14" i="36"/>
  <c r="AU9" i="36"/>
  <c r="AT174" i="3" s="1"/>
  <c r="T23" i="22"/>
  <c r="T15" i="36"/>
  <c r="AU13" i="43"/>
  <c r="AU13" i="36" l="1"/>
  <c r="AU30" i="39"/>
  <c r="AU35" i="22"/>
  <c r="AU16" i="39"/>
  <c r="AU18" i="39"/>
  <c r="AT132" i="3" s="1"/>
  <c r="HI32" i="52"/>
  <c r="AU17" i="39"/>
  <c r="AU21" i="39" s="1"/>
  <c r="AU9" i="39"/>
  <c r="AT135" i="3" s="1"/>
  <c r="AU12" i="22"/>
  <c r="AT93" i="3" s="1"/>
  <c r="AU32" i="39"/>
  <c r="AU13" i="21"/>
  <c r="AU10" i="39"/>
  <c r="AU13" i="22"/>
  <c r="AU9" i="43"/>
  <c r="AU28" i="39"/>
  <c r="AU33" i="22"/>
  <c r="AU12" i="37"/>
  <c r="AU6" i="21"/>
  <c r="AU6" i="43"/>
  <c r="AU9" i="21"/>
  <c r="AU32" i="22"/>
  <c r="AU29" i="22"/>
  <c r="AU17" i="36"/>
  <c r="AU23" i="39"/>
  <c r="AU10" i="38"/>
  <c r="AU25" i="50"/>
  <c r="AU6" i="36"/>
  <c r="AU10" i="36" s="1"/>
  <c r="AU11" i="22"/>
  <c r="AT91" i="3" s="1"/>
  <c r="AU29" i="39"/>
  <c r="AU34" i="22"/>
  <c r="HI33" i="52"/>
  <c r="AU8" i="43"/>
  <c r="AU14" i="22"/>
  <c r="AU40" i="22"/>
  <c r="AU9" i="50"/>
  <c r="AT65" i="3" s="1"/>
  <c r="AU5" i="38"/>
  <c r="AU6" i="37"/>
  <c r="AU8" i="37" s="1"/>
  <c r="AU13" i="37"/>
  <c r="AU24" i="39"/>
  <c r="AU28" i="22"/>
  <c r="AU14" i="21"/>
  <c r="AU7" i="21"/>
  <c r="AU44" i="22"/>
  <c r="AT90" i="3" s="1"/>
  <c r="AU15" i="21"/>
  <c r="AU8" i="21"/>
  <c r="AU13" i="39"/>
  <c r="AU12" i="39"/>
  <c r="AU38" i="39"/>
  <c r="AT133" i="3" s="1"/>
  <c r="HI40" i="52"/>
  <c r="AU33" i="39"/>
  <c r="AU38" i="22"/>
  <c r="AU7" i="22"/>
  <c r="AU6" i="22"/>
  <c r="AU8" i="22"/>
  <c r="AU20" i="22"/>
  <c r="T8" i="39"/>
  <c r="T10" i="22"/>
  <c r="T20" i="39"/>
  <c r="T24" i="22"/>
  <c r="T15" i="39"/>
  <c r="S121" i="3" s="1"/>
  <c r="CF33" i="52"/>
  <c r="T10" i="37"/>
  <c r="S145" i="3" s="1"/>
  <c r="T7" i="37"/>
  <c r="S144" i="3" s="1"/>
  <c r="T15" i="38"/>
  <c r="S102" i="3" s="1"/>
  <c r="S36" i="52"/>
  <c r="T12" i="21"/>
  <c r="T12" i="36"/>
  <c r="S164" i="3" s="1"/>
  <c r="T11" i="36"/>
  <c r="T13" i="36" s="1"/>
  <c r="T15" i="21"/>
  <c r="T7" i="36"/>
  <c r="S161" i="3" s="1"/>
  <c r="T6" i="38"/>
  <c r="T37" i="39"/>
  <c r="T43" i="22"/>
  <c r="T26" i="39"/>
  <c r="T31" i="22"/>
  <c r="T14" i="39"/>
  <c r="T18" i="22"/>
  <c r="T9" i="37"/>
  <c r="T11" i="37" s="1"/>
  <c r="T27" i="39"/>
  <c r="T13" i="21"/>
  <c r="T25" i="39"/>
  <c r="T11" i="22"/>
  <c r="S79" i="3" s="1"/>
  <c r="T15" i="37"/>
  <c r="T14" i="21"/>
  <c r="T30" i="22"/>
  <c r="T45" i="22"/>
  <c r="T14" i="36"/>
  <c r="T16" i="37"/>
  <c r="T14" i="22"/>
  <c r="T12" i="37"/>
  <c r="T13" i="43"/>
  <c r="AU15" i="22" l="1"/>
  <c r="AU27" i="22"/>
  <c r="AT108" i="3"/>
  <c r="AU13" i="38"/>
  <c r="AU26" i="50"/>
  <c r="AU22" i="39"/>
  <c r="HI39" i="52"/>
  <c r="AU35" i="39"/>
  <c r="AU22" i="22"/>
  <c r="AT89" i="3" s="1"/>
  <c r="AU21" i="22"/>
  <c r="AU25" i="22" s="1"/>
  <c r="AU17" i="22"/>
  <c r="AU16" i="22"/>
  <c r="AU37" i="22"/>
  <c r="AU41" i="22" s="1"/>
  <c r="AT99" i="3"/>
  <c r="AU14" i="38"/>
  <c r="AU16" i="38" s="1"/>
  <c r="AU14" i="37"/>
  <c r="AU27" i="50"/>
  <c r="AU10" i="50"/>
  <c r="AT66" i="3" s="1"/>
  <c r="AU5" i="39"/>
  <c r="AU12" i="50"/>
  <c r="AT68" i="3" s="1"/>
  <c r="AU5" i="36"/>
  <c r="AU5" i="37"/>
  <c r="AU11" i="50"/>
  <c r="AT67" i="3" s="1"/>
  <c r="AU11" i="21"/>
  <c r="AU28" i="50"/>
  <c r="AU16" i="36"/>
  <c r="AU11" i="43"/>
  <c r="T9" i="22"/>
  <c r="T27" i="50"/>
  <c r="T14" i="37"/>
  <c r="S143" i="3" s="1"/>
  <c r="T13" i="39"/>
  <c r="T12" i="39"/>
  <c r="CF36" i="52"/>
  <c r="T38" i="39"/>
  <c r="S118" i="3" s="1"/>
  <c r="T30" i="39"/>
  <c r="T35" i="22"/>
  <c r="T23" i="39"/>
  <c r="T34" i="39"/>
  <c r="S119" i="3" s="1"/>
  <c r="T40" i="22"/>
  <c r="T32" i="39"/>
  <c r="T9" i="43"/>
  <c r="T12" i="38"/>
  <c r="T32" i="22"/>
  <c r="S32" i="52"/>
  <c r="S35" i="52" s="1"/>
  <c r="T9" i="38"/>
  <c r="T10" i="39"/>
  <c r="T13" i="22"/>
  <c r="T17" i="36"/>
  <c r="T6" i="21"/>
  <c r="T9" i="21"/>
  <c r="CF32" i="52"/>
  <c r="CF35" i="52" s="1"/>
  <c r="T18" i="39"/>
  <c r="S117" i="3" s="1"/>
  <c r="T17" i="39"/>
  <c r="T9" i="39"/>
  <c r="S120" i="3" s="1"/>
  <c r="T28" i="39"/>
  <c r="T33" i="22"/>
  <c r="T7" i="21"/>
  <c r="T33" i="39"/>
  <c r="T38" i="22"/>
  <c r="T13" i="37"/>
  <c r="T6" i="37"/>
  <c r="T8" i="37" s="1"/>
  <c r="T9" i="36"/>
  <c r="S163" i="3" s="1"/>
  <c r="T11" i="38"/>
  <c r="T29" i="22"/>
  <c r="T8" i="22"/>
  <c r="T37" i="22"/>
  <c r="T8" i="43"/>
  <c r="T19" i="22"/>
  <c r="S82" i="3" s="1"/>
  <c r="T24" i="39"/>
  <c r="T28" i="22"/>
  <c r="T29" i="39"/>
  <c r="T34" i="22"/>
  <c r="T16" i="39"/>
  <c r="T11" i="43"/>
  <c r="T21" i="39" l="1"/>
  <c r="AT114" i="3"/>
  <c r="AU36" i="39"/>
  <c r="AU39" i="39" s="1"/>
  <c r="AU5" i="22"/>
  <c r="AT171" i="3"/>
  <c r="AU18" i="36"/>
  <c r="AU10" i="21"/>
  <c r="AU24" i="50"/>
  <c r="AT158" i="3"/>
  <c r="AU19" i="36"/>
  <c r="AU14" i="50"/>
  <c r="AT69" i="3" s="1"/>
  <c r="AU5" i="43"/>
  <c r="BM108" i="3"/>
  <c r="AT151" i="3"/>
  <c r="AU18" i="37"/>
  <c r="AU5" i="21"/>
  <c r="AU8" i="50"/>
  <c r="AU26" i="22"/>
  <c r="AU23" i="50"/>
  <c r="AT110" i="3"/>
  <c r="BM110" i="3" s="1"/>
  <c r="BM109" i="3"/>
  <c r="AU10" i="43"/>
  <c r="AU30" i="50"/>
  <c r="AT141" i="3"/>
  <c r="AU19" i="37"/>
  <c r="AT131" i="3"/>
  <c r="BM131" i="3" s="1"/>
  <c r="AU31" i="39"/>
  <c r="T11" i="21"/>
  <c r="T39" i="22"/>
  <c r="S80" i="3" s="1"/>
  <c r="T6" i="43"/>
  <c r="T28" i="50"/>
  <c r="T16" i="36"/>
  <c r="S160" i="3" s="1"/>
  <c r="T8" i="21"/>
  <c r="T5" i="37"/>
  <c r="S141" i="3" s="1"/>
  <c r="T11" i="50"/>
  <c r="S58" i="3" s="1"/>
  <c r="T10" i="43"/>
  <c r="S183" i="3" s="1"/>
  <c r="T30" i="50"/>
  <c r="T18" i="37"/>
  <c r="T10" i="50"/>
  <c r="S57" i="3" s="1"/>
  <c r="T5" i="39"/>
  <c r="S114" i="3" s="1"/>
  <c r="T35" i="39"/>
  <c r="T25" i="50"/>
  <c r="T10" i="38"/>
  <c r="S101" i="3" s="1"/>
  <c r="T5" i="38"/>
  <c r="S99" i="3" s="1"/>
  <c r="T9" i="50"/>
  <c r="S56" i="3" s="1"/>
  <c r="T22" i="22"/>
  <c r="S77" i="3" s="1"/>
  <c r="T21" i="22"/>
  <c r="T27" i="22"/>
  <c r="T17" i="22"/>
  <c r="T16" i="22"/>
  <c r="T6" i="39"/>
  <c r="T12" i="22"/>
  <c r="S81" i="3" s="1"/>
  <c r="T26" i="50"/>
  <c r="T22" i="39"/>
  <c r="S116" i="3" s="1"/>
  <c r="T12" i="50"/>
  <c r="S59" i="3" s="1"/>
  <c r="T5" i="36"/>
  <c r="S158" i="3" s="1"/>
  <c r="T44" i="22"/>
  <c r="S78" i="3" s="1"/>
  <c r="T7" i="22"/>
  <c r="T6" i="22"/>
  <c r="T6" i="36"/>
  <c r="T10" i="36" s="1"/>
  <c r="T20" i="22"/>
  <c r="S122" i="3" l="1"/>
  <c r="BM122" i="3" s="1"/>
  <c r="BM121" i="3"/>
  <c r="BM118" i="3"/>
  <c r="S165" i="3"/>
  <c r="BM165" i="3" s="1"/>
  <c r="BM164" i="3"/>
  <c r="BM120" i="3"/>
  <c r="BM116" i="3"/>
  <c r="T15" i="22"/>
  <c r="T41" i="22"/>
  <c r="BM163" i="3"/>
  <c r="BM160" i="3"/>
  <c r="BM145" i="3"/>
  <c r="S146" i="3"/>
  <c r="BM146" i="3" s="1"/>
  <c r="BM144" i="3"/>
  <c r="BM143" i="3"/>
  <c r="BM117" i="3"/>
  <c r="BM101" i="3"/>
  <c r="S103" i="3"/>
  <c r="BM103" i="3" s="1"/>
  <c r="BM102" i="3"/>
  <c r="BM119" i="3"/>
  <c r="AT154" i="3"/>
  <c r="BM154" i="3" s="1"/>
  <c r="BM153" i="3"/>
  <c r="BM152" i="3"/>
  <c r="AT200" i="3"/>
  <c r="AU16" i="21"/>
  <c r="AT88" i="3"/>
  <c r="AU36" i="22"/>
  <c r="AU16" i="50"/>
  <c r="AU6" i="50"/>
  <c r="AT54" i="3" s="1"/>
  <c r="BM69" i="3" s="1"/>
  <c r="AT181" i="3"/>
  <c r="AU16" i="43"/>
  <c r="BM171" i="3"/>
  <c r="AT187" i="3"/>
  <c r="AU15" i="43"/>
  <c r="AT49" i="3"/>
  <c r="AT194" i="3"/>
  <c r="AU17" i="21"/>
  <c r="AT74" i="3"/>
  <c r="AT48" i="3"/>
  <c r="AU7" i="50"/>
  <c r="AU42" i="22"/>
  <c r="AU46" i="22" s="1"/>
  <c r="AT176" i="3"/>
  <c r="BM176" i="3" s="1"/>
  <c r="BM173" i="3"/>
  <c r="BM172" i="3"/>
  <c r="BM175" i="3"/>
  <c r="BM174" i="3"/>
  <c r="BM151" i="3"/>
  <c r="AU32" i="50"/>
  <c r="AU22" i="50"/>
  <c r="AT137" i="3"/>
  <c r="BM137" i="3" s="1"/>
  <c r="BM136" i="3"/>
  <c r="BM134" i="3"/>
  <c r="BM133" i="3"/>
  <c r="BM135" i="3"/>
  <c r="BM132" i="3"/>
  <c r="T5" i="43"/>
  <c r="S181" i="3" s="1"/>
  <c r="S184" i="3" s="1"/>
  <c r="BM184" i="3" s="1"/>
  <c r="T14" i="50"/>
  <c r="S60" i="3" s="1"/>
  <c r="T31" i="39"/>
  <c r="T15" i="43"/>
  <c r="T19" i="37"/>
  <c r="T5" i="21"/>
  <c r="T8" i="50"/>
  <c r="T14" i="38"/>
  <c r="T16" i="38" s="1"/>
  <c r="T36" i="39"/>
  <c r="T39" i="39" s="1"/>
  <c r="T26" i="22"/>
  <c r="S76" i="3" s="1"/>
  <c r="T23" i="50"/>
  <c r="T18" i="36"/>
  <c r="T10" i="21"/>
  <c r="S196" i="3" s="1"/>
  <c r="T24" i="50"/>
  <c r="T19" i="36"/>
  <c r="T13" i="38"/>
  <c r="T25" i="22"/>
  <c r="T5" i="22"/>
  <c r="AT201" i="3" l="1"/>
  <c r="BM201" i="3" s="1"/>
  <c r="BM49" i="3"/>
  <c r="BM183" i="3"/>
  <c r="S194" i="3"/>
  <c r="S197" i="3" s="1"/>
  <c r="BM197" i="3" s="1"/>
  <c r="S43" i="3"/>
  <c r="BM187" i="3"/>
  <c r="S42" i="3"/>
  <c r="S74" i="3"/>
  <c r="BM88" i="3"/>
  <c r="BM48" i="3"/>
  <c r="BM200" i="3"/>
  <c r="AT95" i="3"/>
  <c r="BM95" i="3" s="1"/>
  <c r="BM92" i="3"/>
  <c r="BM94" i="3"/>
  <c r="BM93" i="3"/>
  <c r="BM91" i="3"/>
  <c r="BM90" i="3"/>
  <c r="BM89" i="3"/>
  <c r="AT188" i="3"/>
  <c r="BM188" i="3" s="1"/>
  <c r="AT70" i="3"/>
  <c r="BM70" i="3" s="1"/>
  <c r="BM65" i="3"/>
  <c r="BM67" i="3"/>
  <c r="BM66" i="3"/>
  <c r="BM68" i="3"/>
  <c r="T16" i="21"/>
  <c r="T22" i="50"/>
  <c r="T32" i="50"/>
  <c r="T16" i="50"/>
  <c r="T6" i="50"/>
  <c r="S54" i="3" s="1"/>
  <c r="T16" i="43"/>
  <c r="T17" i="21"/>
  <c r="T42" i="22"/>
  <c r="T46" i="22" s="1"/>
  <c r="T7" i="50"/>
  <c r="T36" i="22"/>
  <c r="S83" i="3" l="1"/>
  <c r="BM83" i="3" s="1"/>
  <c r="BM79" i="3"/>
  <c r="BM82" i="3"/>
  <c r="BM80" i="3"/>
  <c r="BM77" i="3"/>
  <c r="BM78" i="3"/>
  <c r="BM81" i="3"/>
  <c r="BM60" i="3"/>
  <c r="S61" i="3"/>
  <c r="BM61" i="3" s="1"/>
  <c r="BM58" i="3"/>
  <c r="BM57" i="3"/>
  <c r="BM56" i="3"/>
  <c r="BM59" i="3"/>
  <c r="BM43" i="3"/>
  <c r="BM42" i="3"/>
  <c r="BM76" i="3"/>
  <c r="BM196" i="3"/>
</calcChain>
</file>

<file path=xl/sharedStrings.xml><?xml version="1.0" encoding="utf-8"?>
<sst xmlns="http://schemas.openxmlformats.org/spreadsheetml/2006/main" count="396" uniqueCount="141">
  <si>
    <t>Sawn wood</t>
  </si>
  <si>
    <t>Plywood</t>
  </si>
  <si>
    <t>Total</t>
  </si>
  <si>
    <t>(million cubic metres)</t>
  </si>
  <si>
    <r>
      <t>Estimated</t>
    </r>
    <r>
      <rPr>
        <b/>
        <sz val="12"/>
        <rFont val="Arial"/>
        <family val="2"/>
      </rPr>
      <t xml:space="preserve"> roundwood equivalent volume</t>
    </r>
  </si>
  <si>
    <t xml:space="preserve">Logs </t>
  </si>
  <si>
    <t xml:space="preserve">Sawn wood </t>
  </si>
  <si>
    <t xml:space="preserve">Veneer </t>
  </si>
  <si>
    <t xml:space="preserve">Plywood </t>
  </si>
  <si>
    <t xml:space="preserve">Other wood </t>
  </si>
  <si>
    <t xml:space="preserve">Pulpwood </t>
  </si>
  <si>
    <t xml:space="preserve">Wood-based pulp </t>
  </si>
  <si>
    <t xml:space="preserve"> Paper sector:</t>
  </si>
  <si>
    <t xml:space="preserve"> Timber sector:</t>
  </si>
  <si>
    <t xml:space="preserve"> Total</t>
  </si>
  <si>
    <t xml:space="preserve">Paper </t>
  </si>
  <si>
    <t xml:space="preserve">Furniture </t>
  </si>
  <si>
    <t xml:space="preserve">Others </t>
  </si>
  <si>
    <t xml:space="preserve"> Africa: </t>
  </si>
  <si>
    <t>Volume</t>
  </si>
  <si>
    <t xml:space="preserve">Australia </t>
  </si>
  <si>
    <t xml:space="preserve">Vietnam </t>
  </si>
  <si>
    <t xml:space="preserve">Taiwan </t>
  </si>
  <si>
    <t>Others</t>
  </si>
  <si>
    <t xml:space="preserve">Mexico </t>
  </si>
  <si>
    <t xml:space="preserve">Belgium </t>
  </si>
  <si>
    <t xml:space="preserve">France </t>
  </si>
  <si>
    <t xml:space="preserve">Germany </t>
  </si>
  <si>
    <t xml:space="preserve">South Africa </t>
  </si>
  <si>
    <t xml:space="preserve">China </t>
  </si>
  <si>
    <t xml:space="preserve"> Product group</t>
  </si>
  <si>
    <t xml:space="preserve">Italy </t>
  </si>
  <si>
    <t>Other Timber Sector</t>
  </si>
  <si>
    <t xml:space="preserve">VPA core products </t>
  </si>
  <si>
    <t xml:space="preserve">Other panels </t>
  </si>
  <si>
    <t xml:space="preserve">Mouldings &amp; Joinery </t>
  </si>
  <si>
    <t xml:space="preserve">Netherlands </t>
  </si>
  <si>
    <t>RWE volume (million cubic metres)</t>
  </si>
  <si>
    <t xml:space="preserve">Spain </t>
  </si>
  <si>
    <t xml:space="preserve">UK </t>
  </si>
  <si>
    <t xml:space="preserve">India </t>
  </si>
  <si>
    <t xml:space="preserve">Egypt </t>
  </si>
  <si>
    <t xml:space="preserve">Lebanon </t>
  </si>
  <si>
    <t xml:space="preserve">Ireland </t>
  </si>
  <si>
    <r>
      <t>Estimated</t>
    </r>
    <r>
      <rPr>
        <b/>
        <sz val="12"/>
        <rFont val="Arial"/>
        <family val="2"/>
      </rPr>
      <t xml:space="preserve"> RWE Volume</t>
    </r>
  </si>
  <si>
    <r>
      <t>Estimated</t>
    </r>
    <r>
      <rPr>
        <b/>
        <sz val="12"/>
        <rFont val="Arial"/>
        <family val="2"/>
      </rPr>
      <t xml:space="preserve"> weight</t>
    </r>
  </si>
  <si>
    <t xml:space="preserve"> North America: </t>
  </si>
  <si>
    <t xml:space="preserve">Canada </t>
  </si>
  <si>
    <t xml:space="preserve">USA </t>
  </si>
  <si>
    <t xml:space="preserve">Nigeria </t>
  </si>
  <si>
    <t xml:space="preserve">United Arab Emirates </t>
  </si>
  <si>
    <t xml:space="preserve">Saudi Arabia </t>
  </si>
  <si>
    <t xml:space="preserve">Benin </t>
  </si>
  <si>
    <t xml:space="preserve">Niger </t>
  </si>
  <si>
    <t xml:space="preserve">Burkina Faso </t>
  </si>
  <si>
    <t xml:space="preserve">Senegal </t>
  </si>
  <si>
    <t xml:space="preserve">Togo </t>
  </si>
  <si>
    <t xml:space="preserve">Greece </t>
  </si>
  <si>
    <t xml:space="preserve">Sri Lanka </t>
  </si>
  <si>
    <t xml:space="preserve"> East Asia: </t>
  </si>
  <si>
    <t xml:space="preserve"> Middle East:</t>
  </si>
  <si>
    <t xml:space="preserve"> Rest of World:</t>
  </si>
  <si>
    <t xml:space="preserve">Others  </t>
  </si>
  <si>
    <t>Export value</t>
  </si>
  <si>
    <t>Exports to all countries</t>
  </si>
  <si>
    <t xml:space="preserve"> South America </t>
  </si>
  <si>
    <t xml:space="preserve"> Rest of World </t>
  </si>
  <si>
    <t xml:space="preserve"> Africa </t>
  </si>
  <si>
    <t xml:space="preserve"> North America </t>
  </si>
  <si>
    <t xml:space="preserve"> East Asia </t>
  </si>
  <si>
    <t>(US$ million, fob, nominal)</t>
  </si>
  <si>
    <t>Ghana's exports of other Timber Sector products</t>
  </si>
  <si>
    <t>Logs</t>
  </si>
  <si>
    <t>Veneer</t>
  </si>
  <si>
    <t>Mouldings &amp; Joinery</t>
  </si>
  <si>
    <t>India</t>
  </si>
  <si>
    <t>Saudi Arabia</t>
  </si>
  <si>
    <t>Senegal</t>
  </si>
  <si>
    <t>USA</t>
  </si>
  <si>
    <t>Nigeria</t>
  </si>
  <si>
    <t>Egypt</t>
  </si>
  <si>
    <t>The source of trade statistics on which this analysis is based is:  "Report on Export of Wood Products" (December edition) Ghana's Timber Industry Development Division</t>
  </si>
  <si>
    <t>http://www.fcghana.com/publications/industry_trade/export_reports.htm/export_report_main.html</t>
  </si>
  <si>
    <t>Source:</t>
  </si>
  <si>
    <t xml:space="preserve">In this analysis billets, boules, dowels, pegs and poles have been classified as logs, curls and layons as veneer, blockboard as plywood, profile boards as mouldings, and flooring as joinery. </t>
  </si>
  <si>
    <r>
      <t xml:space="preserve">This workbook summarises the RWE volume and export value for </t>
    </r>
    <r>
      <rPr>
        <b/>
        <sz val="10"/>
        <color indexed="10"/>
        <rFont val="Arial"/>
        <family val="2"/>
      </rPr>
      <t>Ghana</t>
    </r>
    <r>
      <rPr>
        <sz val="10"/>
        <rFont val="Arial"/>
        <family val="2"/>
      </rPr>
      <t>'s exports of Timber Sector products.</t>
    </r>
  </si>
  <si>
    <t>It does so in total (by product group) and for selected product groups (by country and region), including on charts.</t>
  </si>
  <si>
    <t>Italy</t>
  </si>
  <si>
    <t>France</t>
  </si>
  <si>
    <t>Spain</t>
  </si>
  <si>
    <t>Netherlands</t>
  </si>
  <si>
    <t>Belgium</t>
  </si>
  <si>
    <t>UK</t>
  </si>
  <si>
    <t>The EU's imports of VPA core products from Ghana - by member state</t>
  </si>
  <si>
    <t>Germany</t>
  </si>
  <si>
    <t>Ghana's exports of timber</t>
  </si>
  <si>
    <t>Ghana's exports of timber  (by product)</t>
  </si>
  <si>
    <r>
      <t>Paper Sector products</t>
    </r>
    <r>
      <rPr>
        <sz val="10"/>
        <rFont val="Arial"/>
        <family val="2"/>
      </rPr>
      <t xml:space="preserve"> are here defined as wood chips, wood residues, wood-based pulp, and paper.  They exclude waste paper and pulp based on this, and pulpwood logs.</t>
    </r>
  </si>
  <si>
    <r>
      <t>Timber Sector products</t>
    </r>
    <r>
      <rPr>
        <sz val="10"/>
        <rFont val="Arial"/>
        <family val="2"/>
      </rPr>
      <t xml:space="preserve"> are here defined as all wood-based products (including wooden furniture) other than fuel wood and Paper Sector products.</t>
    </r>
  </si>
  <si>
    <r>
      <t>VPA core products</t>
    </r>
    <r>
      <rPr>
        <sz val="10"/>
        <rFont val="Arial"/>
        <family val="2"/>
      </rPr>
      <t xml:space="preserve"> are here defined as those which must as a minimum be covered by a VPA under the EC's FLEGT initiative, namely logs, sawn wood, veneer and plywood.</t>
    </r>
  </si>
  <si>
    <r>
      <t>Other panels</t>
    </r>
    <r>
      <rPr>
        <sz val="10"/>
        <rFont val="Arial"/>
        <family val="2"/>
      </rPr>
      <t xml:space="preserve"> are here defined as wood-based panels other than plywood and veneer.</t>
    </r>
  </si>
  <si>
    <t>Product groups</t>
  </si>
  <si>
    <t>The product groups specified correspond with the commodity codes designated in the UN's Harmonised System:</t>
  </si>
  <si>
    <t xml:space="preserve">4403 (logs),  4407 (sawn wood),  4408 (veneer),  4409 (mouldings),  4410 (particleboard),  4411 (fibre board),  4412 (plywood),  4414 (picture frames),  4418 (joinery),  </t>
  </si>
  <si>
    <t>4420 (ornaments),  44219090 (articles not elsewhere specified);  940161, 940169, 940330, 940340, 940350, 940360 (wooden furniture);</t>
  </si>
  <si>
    <t>440121, 440122, 440130 (wood chips and residues),  4701, 4702, 4703, 4704, 4705 (wood-based pulp),  48 (paper).</t>
  </si>
  <si>
    <r>
      <t>Roundwood equivalent ("RWE") volume</t>
    </r>
    <r>
      <rPr>
        <sz val="10"/>
        <rFont val="Arial"/>
        <family val="2"/>
      </rPr>
      <t xml:space="preserve">  (- a measure of the volume of logs used in making a given quantity of wood-based product)</t>
    </r>
  </si>
  <si>
    <t>RWE volume for the main products groups traded has been estimated by multiplying</t>
  </si>
  <si>
    <t>volume by 1.4 (particleboard),  1.8 (sawn wood and fibre board), 1.9 (veneer and mouldings),  2.3 (plywood),  2.5 (joinery, ornaments, picture frames and "articles not elsewhere specified") and -</t>
  </si>
  <si>
    <t>in units of cubic metres per tonne - weight by 1.6 (wood chips and wood residues),  2.8 (wooden furniture),  3.5 (paper),  4.5 (wood-based pulp).</t>
  </si>
  <si>
    <t>These conversion factors are not exact.  For example, timber companies in tropical Africa estimate roughly three m3/m3 for sawn wood of export quality, while the ITTO, FAO, and UCBD seem to use 1.8 m3/m3 and Chinese commentators assume 1.43 m3/m3 for mills in China.</t>
  </si>
  <si>
    <t>For Timber Sector products, volume has been determined by multiplying weight by 1.4 m3/tonne if volume is either estimated or not provided by the source</t>
  </si>
  <si>
    <t xml:space="preserve"> Destination</t>
  </si>
  <si>
    <t>Export value (US$ million, fob, nominal)</t>
  </si>
  <si>
    <t>For "sliced veneer", the average thickness is assumed to be 0.6mm (as implicit from TIDD annual reports)</t>
  </si>
  <si>
    <t>(thousand cubic metres)</t>
  </si>
  <si>
    <t xml:space="preserve"> Importing country </t>
  </si>
  <si>
    <t>(thousand tonnes)</t>
  </si>
  <si>
    <r>
      <t xml:space="preserve">Import value  </t>
    </r>
    <r>
      <rPr>
        <i/>
        <sz val="10"/>
        <color indexed="12"/>
        <rFont val="Arial"/>
        <family val="2"/>
      </rPr>
      <t>(NB based on the import statistics of the given importing countries)</t>
    </r>
  </si>
  <si>
    <t>(US$ million, cif, nominal)</t>
  </si>
  <si>
    <r>
      <t xml:space="preserve">Volume </t>
    </r>
    <r>
      <rPr>
        <i/>
        <sz val="10"/>
        <color indexed="12"/>
        <rFont val="Arial"/>
        <family val="2"/>
      </rPr>
      <t>(NB based on the import statistics of the given importing countries)</t>
    </r>
  </si>
  <si>
    <r>
      <t xml:space="preserve">Estimated </t>
    </r>
    <r>
      <rPr>
        <b/>
        <sz val="12"/>
        <color indexed="12"/>
        <rFont val="Arial"/>
        <family val="2"/>
      </rPr>
      <t xml:space="preserve">RWE Volume </t>
    </r>
    <r>
      <rPr>
        <i/>
        <sz val="10"/>
        <color indexed="12"/>
        <rFont val="Arial"/>
        <family val="2"/>
      </rPr>
      <t>(NB based on the import statistics of the given importing countries)</t>
    </r>
  </si>
  <si>
    <t>Ghana's exports of VPA core products  (by destination country)</t>
  </si>
  <si>
    <t>Ghana's exports of logs   (by destination country)</t>
  </si>
  <si>
    <t>Ghana's exports of sawn wood  (by destination country)</t>
  </si>
  <si>
    <t>Ghana's exports of veneer  (by destination country)</t>
  </si>
  <si>
    <t>Ghana's exports of plywood  (by destination country)</t>
  </si>
  <si>
    <t>Ghana's exports of mouldings &amp; joinery  (by destination country)</t>
  </si>
  <si>
    <t>RWE volume (thousand cubic metres)</t>
  </si>
  <si>
    <t>Wood volume (thousand cubic metres)</t>
  </si>
  <si>
    <t xml:space="preserve"> EU-28:</t>
  </si>
  <si>
    <t xml:space="preserve">EU-28 </t>
  </si>
  <si>
    <t>EU-28</t>
  </si>
  <si>
    <t>Exports to all 28 EU member states</t>
  </si>
  <si>
    <t>Note 1:  this data differs from that published by UN Comtrade (whose source is the Statistical Service of Ghana (particularly concerning exports of logs and sawn wood to India)</t>
  </si>
  <si>
    <t>Note 2: this data also differs greatly from what China reports as imports of logs from Ghana.</t>
  </si>
  <si>
    <t>Note 3:  the amounts shown here for 2015 are those for the first three quarters of 2015 multiplied by the percentage by which the annual for 2015 total exceeds that for those first nine months</t>
  </si>
  <si>
    <t>China</t>
  </si>
  <si>
    <t>Hong Kong</t>
  </si>
  <si>
    <t>u</t>
  </si>
  <si>
    <r>
      <t>Estimated</t>
    </r>
    <r>
      <rPr>
        <sz val="10"/>
        <rFont val="Arial"/>
        <family val="2"/>
      </rPr>
      <t xml:space="preserve"> RWE volume (million cubic metres)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</si>
</sst>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7">
    <font>
      <sz val="10"/>
      <name val="Arial"/>
    </font>
    <font>
      <sz val="8"/>
      <name val="Arial"/>
      <family val="2"/>
    </font>
    <font>
      <b/>
      <sz val="10"/>
      <name val="Arial"/>
      <family val="2"/>
    </font>
    <font>
      <sz val="10"/>
      <name val="Arial"/>
      <family val="2"/>
    </font>
    <font>
      <i/>
      <sz val="10"/>
      <name val="Arial"/>
      <family val="2"/>
    </font>
    <font>
      <b/>
      <sz val="12"/>
      <name val="Arial"/>
      <family val="2"/>
    </font>
    <font>
      <b/>
      <i/>
      <sz val="12"/>
      <name val="Arial"/>
      <family val="2"/>
    </font>
    <font>
      <sz val="10"/>
      <color indexed="9"/>
      <name val="Arial"/>
      <family val="2"/>
    </font>
    <font>
      <b/>
      <sz val="10"/>
      <color indexed="10"/>
      <name val="Arial"/>
      <family val="2"/>
    </font>
    <font>
      <u/>
      <sz val="10"/>
      <color indexed="12"/>
      <name val="Arial"/>
      <family val="2"/>
    </font>
    <font>
      <b/>
      <sz val="11"/>
      <name val="Arial"/>
      <family val="2"/>
    </font>
    <font>
      <sz val="11"/>
      <name val="Arial"/>
      <family val="2"/>
    </font>
    <font>
      <b/>
      <sz val="10"/>
      <color indexed="9"/>
      <name val="Arial"/>
      <family val="2"/>
    </font>
    <font>
      <i/>
      <sz val="10"/>
      <color indexed="9"/>
      <name val="Arial"/>
      <family val="2"/>
    </font>
    <font>
      <sz val="10"/>
      <color indexed="9"/>
      <name val="Arial"/>
      <family val="2"/>
    </font>
    <font>
      <sz val="9"/>
      <name val="Arial"/>
      <family val="2"/>
    </font>
    <font>
      <sz val="10"/>
      <color indexed="12"/>
      <name val="Arial"/>
      <family val="2"/>
    </font>
    <font>
      <b/>
      <sz val="12"/>
      <color indexed="12"/>
      <name val="Arial"/>
      <family val="2"/>
    </font>
    <font>
      <sz val="10"/>
      <color indexed="12"/>
      <name val="Arial"/>
      <family val="2"/>
    </font>
    <font>
      <b/>
      <sz val="11"/>
      <color indexed="12"/>
      <name val="Arial"/>
      <family val="2"/>
    </font>
    <font>
      <sz val="11"/>
      <color indexed="12"/>
      <name val="Arial"/>
      <family val="2"/>
    </font>
    <font>
      <b/>
      <sz val="10"/>
      <color indexed="12"/>
      <name val="Arial"/>
      <family val="2"/>
    </font>
    <font>
      <b/>
      <i/>
      <sz val="12"/>
      <color indexed="12"/>
      <name val="Arial"/>
      <family val="2"/>
    </font>
    <font>
      <i/>
      <sz val="10"/>
      <color indexed="12"/>
      <name val="Arial"/>
      <family val="2"/>
    </font>
    <font>
      <b/>
      <sz val="10"/>
      <color theme="0"/>
      <name val="Arial"/>
      <family val="2"/>
    </font>
    <font>
      <sz val="10"/>
      <color theme="0"/>
      <name val="Arial"/>
      <family val="2"/>
    </font>
    <font>
      <i/>
      <sz val="10"/>
      <color theme="0"/>
      <name val="Arial"/>
      <family val="2"/>
    </font>
  </fonts>
  <fills count="2">
    <fill>
      <patternFill patternType="none"/>
    </fill>
    <fill>
      <patternFill patternType="gray125"/>
    </fill>
  </fills>
  <borders count="68">
    <border>
      <left/>
      <right/>
      <top/>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bottom style="thin">
        <color indexed="64"/>
      </bottom>
      <diagonal/>
    </border>
    <border>
      <left style="thin">
        <color indexed="64"/>
      </left>
      <right style="thin">
        <color indexed="64"/>
      </right>
      <top/>
      <bottom/>
      <diagonal/>
    </border>
    <border>
      <left style="double">
        <color indexed="64"/>
      </left>
      <right style="double">
        <color indexed="64"/>
      </right>
      <top style="thin">
        <color indexed="64"/>
      </top>
      <bottom style="dotted">
        <color indexed="64"/>
      </bottom>
      <diagonal/>
    </border>
    <border>
      <left style="double">
        <color indexed="64"/>
      </left>
      <right style="thin">
        <color indexed="64"/>
      </right>
      <top/>
      <bottom/>
      <diagonal/>
    </border>
    <border>
      <left style="double">
        <color indexed="64"/>
      </left>
      <right style="double">
        <color indexed="64"/>
      </right>
      <top/>
      <bottom style="dotted">
        <color indexed="64"/>
      </bottom>
      <diagonal/>
    </border>
    <border>
      <left style="double">
        <color indexed="64"/>
      </left>
      <right style="double">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dotted">
        <color indexed="64"/>
      </bottom>
      <diagonal/>
    </border>
    <border>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uble">
        <color indexed="64"/>
      </top>
      <bottom style="dotted">
        <color indexed="64"/>
      </bottom>
      <diagonal/>
    </border>
    <border>
      <left style="thin">
        <color indexed="64"/>
      </left>
      <right/>
      <top style="double">
        <color indexed="64"/>
      </top>
      <bottom style="dotted">
        <color indexed="64"/>
      </bottom>
      <diagonal/>
    </border>
    <border>
      <left style="thin">
        <color indexed="64"/>
      </left>
      <right/>
      <top/>
      <bottom style="dotted">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dotted">
        <color indexed="64"/>
      </bottom>
      <diagonal/>
    </border>
    <border>
      <left/>
      <right style="thin">
        <color indexed="64"/>
      </right>
      <top style="double">
        <color indexed="64"/>
      </top>
      <bottom style="dotted">
        <color indexed="64"/>
      </bottom>
      <diagonal/>
    </border>
    <border>
      <left/>
      <right style="thin">
        <color indexed="64"/>
      </right>
      <top/>
      <bottom style="thin">
        <color indexed="64"/>
      </bottom>
      <diagonal/>
    </border>
    <border>
      <left/>
      <right style="thin">
        <color indexed="64"/>
      </right>
      <top style="thin">
        <color indexed="64"/>
      </top>
      <bottom style="dotted">
        <color indexed="64"/>
      </bottom>
      <diagonal/>
    </border>
    <border>
      <left style="double">
        <color indexed="64"/>
      </left>
      <right style="double">
        <color indexed="64"/>
      </right>
      <top style="double">
        <color indexed="64"/>
      </top>
      <bottom style="dotted">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double">
        <color indexed="64"/>
      </left>
      <right style="thin">
        <color indexed="64"/>
      </right>
      <top style="thin">
        <color indexed="64"/>
      </top>
      <bottom style="dotted">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style="double">
        <color indexed="64"/>
      </right>
      <top style="dotted">
        <color indexed="64"/>
      </top>
      <bottom style="thin">
        <color indexed="64"/>
      </bottom>
      <diagonal/>
    </border>
    <border>
      <left style="double">
        <color indexed="64"/>
      </left>
      <right style="thin">
        <color indexed="64"/>
      </right>
      <top/>
      <bottom style="double">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style="double">
        <color indexed="64"/>
      </left>
      <right style="double">
        <color indexed="64"/>
      </right>
      <top style="double">
        <color indexed="64"/>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diagonal/>
    </border>
    <border>
      <left style="double">
        <color indexed="64"/>
      </left>
      <right style="thin">
        <color indexed="64"/>
      </right>
      <top style="double">
        <color indexed="64"/>
      </top>
      <bottom style="dotted">
        <color indexed="64"/>
      </bottom>
      <diagonal/>
    </border>
    <border>
      <left style="double">
        <color indexed="64"/>
      </left>
      <right style="thin">
        <color indexed="64"/>
      </right>
      <top/>
      <bottom style="thin">
        <color indexed="64"/>
      </bottom>
      <diagonal/>
    </border>
    <border>
      <left style="double">
        <color indexed="64"/>
      </left>
      <right style="thin">
        <color indexed="64"/>
      </right>
      <top style="double">
        <color indexed="64"/>
      </top>
      <bottom style="double">
        <color indexed="64"/>
      </bottom>
      <diagonal/>
    </border>
    <border>
      <left style="double">
        <color indexed="64"/>
      </left>
      <right style="thin">
        <color indexed="64"/>
      </right>
      <top style="double">
        <color indexed="64"/>
      </top>
      <bottom style="thin">
        <color indexed="64"/>
      </bottom>
      <diagonal/>
    </border>
    <border>
      <left/>
      <right/>
      <top style="double">
        <color indexed="64"/>
      </top>
      <bottom/>
      <diagonal/>
    </border>
    <border>
      <left style="thin">
        <color indexed="64"/>
      </left>
      <right/>
      <top style="double">
        <color indexed="64"/>
      </top>
      <bottom/>
      <diagonal/>
    </border>
    <border>
      <left style="thin">
        <color indexed="64"/>
      </left>
      <right/>
      <top style="double">
        <color indexed="64"/>
      </top>
      <bottom style="double">
        <color indexed="64"/>
      </bottom>
      <diagonal/>
    </border>
    <border>
      <left style="thin">
        <color indexed="64"/>
      </left>
      <right/>
      <top style="thin">
        <color indexed="64"/>
      </top>
      <bottom style="double">
        <color indexed="64"/>
      </bottom>
      <diagonal/>
    </border>
    <border>
      <left style="double">
        <color indexed="64"/>
      </left>
      <right style="thin">
        <color indexed="64"/>
      </right>
      <top/>
      <bottom style="dotted">
        <color indexed="64"/>
      </bottom>
      <diagonal/>
    </border>
    <border>
      <left style="thin">
        <color indexed="64"/>
      </left>
      <right style="double">
        <color indexed="64"/>
      </right>
      <top style="double">
        <color indexed="64"/>
      </top>
      <bottom style="dotted">
        <color indexed="64"/>
      </bottom>
      <diagonal/>
    </border>
    <border>
      <left style="double">
        <color indexed="64"/>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s>
  <cellStyleXfs count="2">
    <xf numFmtId="0" fontId="0" fillId="0" borderId="0"/>
    <xf numFmtId="0" fontId="9" fillId="0" borderId="0" applyNumberFormat="0" applyFill="0" applyBorder="0" applyAlignment="0" applyProtection="0">
      <alignment vertical="top"/>
      <protection locked="0"/>
    </xf>
  </cellStyleXfs>
  <cellXfs count="277">
    <xf numFmtId="0" fontId="0" fillId="0" borderId="0" xfId="0"/>
    <xf numFmtId="0" fontId="2" fillId="0" borderId="0" xfId="0" applyFont="1"/>
    <xf numFmtId="0" fontId="3" fillId="0" borderId="0" xfId="0" applyFont="1"/>
    <xf numFmtId="0" fontId="0" fillId="0" borderId="1" xfId="0" applyBorder="1"/>
    <xf numFmtId="0" fontId="0" fillId="0" borderId="2" xfId="0" applyBorder="1"/>
    <xf numFmtId="0" fontId="0" fillId="0" borderId="2" xfId="0" applyBorder="1" applyAlignment="1">
      <alignment horizontal="right"/>
    </xf>
    <xf numFmtId="0" fontId="0" fillId="0" borderId="3" xfId="0" applyBorder="1" applyAlignment="1">
      <alignment horizontal="right"/>
    </xf>
    <xf numFmtId="0" fontId="0" fillId="0" borderId="4" xfId="0" applyBorder="1"/>
    <xf numFmtId="0" fontId="0" fillId="0" borderId="5" xfId="0" applyBorder="1" applyAlignment="1">
      <alignment horizontal="right"/>
    </xf>
    <xf numFmtId="2" fontId="0" fillId="0" borderId="6" xfId="0" applyNumberFormat="1" applyBorder="1" applyAlignment="1">
      <alignment horizontal="center"/>
    </xf>
    <xf numFmtId="0" fontId="2" fillId="0" borderId="7" xfId="0" applyFont="1" applyBorder="1" applyAlignment="1">
      <alignment horizontal="left"/>
    </xf>
    <xf numFmtId="4" fontId="0" fillId="0" borderId="6" xfId="0" applyNumberFormat="1" applyBorder="1" applyAlignment="1">
      <alignment horizontal="center"/>
    </xf>
    <xf numFmtId="4" fontId="3" fillId="0" borderId="8" xfId="0" applyNumberFormat="1" applyFont="1" applyBorder="1" applyAlignment="1">
      <alignment horizontal="center"/>
    </xf>
    <xf numFmtId="4" fontId="3" fillId="0" borderId="6" xfId="0" applyNumberFormat="1" applyFont="1" applyBorder="1" applyAlignment="1">
      <alignment horizontal="center"/>
    </xf>
    <xf numFmtId="4" fontId="3" fillId="0" borderId="2" xfId="0" applyNumberFormat="1" applyFont="1" applyBorder="1"/>
    <xf numFmtId="0" fontId="2" fillId="0" borderId="9" xfId="0" applyFont="1" applyBorder="1" applyAlignment="1">
      <alignment horizontal="left"/>
    </xf>
    <xf numFmtId="3" fontId="3" fillId="0" borderId="2" xfId="0" applyNumberFormat="1" applyFont="1" applyBorder="1"/>
    <xf numFmtId="0" fontId="2" fillId="0" borderId="10" xfId="0" applyFont="1" applyBorder="1" applyAlignment="1">
      <alignment horizontal="left" vertical="center"/>
    </xf>
    <xf numFmtId="4" fontId="3" fillId="0" borderId="11" xfId="0" applyNumberFormat="1" applyFont="1" applyBorder="1" applyAlignment="1">
      <alignment horizontal="center"/>
    </xf>
    <xf numFmtId="0" fontId="4" fillId="0" borderId="5" xfId="0" applyFont="1" applyBorder="1" applyAlignment="1">
      <alignment horizontal="right" vertical="center"/>
    </xf>
    <xf numFmtId="4" fontId="2" fillId="0" borderId="12" xfId="0" applyNumberFormat="1" applyFont="1" applyBorder="1" applyAlignment="1">
      <alignment horizontal="center"/>
    </xf>
    <xf numFmtId="0" fontId="2" fillId="0" borderId="9" xfId="0" applyFont="1" applyBorder="1"/>
    <xf numFmtId="0" fontId="2" fillId="0" borderId="1" xfId="0" applyFont="1" applyBorder="1" applyAlignment="1">
      <alignment vertical="center"/>
    </xf>
    <xf numFmtId="4" fontId="2" fillId="0" borderId="13" xfId="0" applyNumberFormat="1" applyFont="1" applyBorder="1" applyAlignment="1">
      <alignment horizontal="center"/>
    </xf>
    <xf numFmtId="0" fontId="0" fillId="0" borderId="0" xfId="0" applyAlignment="1">
      <alignment horizontal="right"/>
    </xf>
    <xf numFmtId="4" fontId="2" fillId="0" borderId="14" xfId="0" applyNumberFormat="1" applyFont="1" applyBorder="1" applyAlignment="1">
      <alignment horizontal="center"/>
    </xf>
    <xf numFmtId="3" fontId="0" fillId="0" borderId="0" xfId="0" applyNumberFormat="1" applyAlignment="1">
      <alignment horizontal="center"/>
    </xf>
    <xf numFmtId="4" fontId="2" fillId="0" borderId="15" xfId="0" applyNumberFormat="1" applyFont="1" applyBorder="1" applyAlignment="1">
      <alignment horizontal="center"/>
    </xf>
    <xf numFmtId="4" fontId="2" fillId="0" borderId="16" xfId="0" applyNumberFormat="1" applyFont="1" applyBorder="1" applyAlignment="1">
      <alignment horizontal="center"/>
    </xf>
    <xf numFmtId="4" fontId="2" fillId="0" borderId="17" xfId="0" applyNumberFormat="1" applyFont="1" applyBorder="1" applyAlignment="1">
      <alignment horizontal="center"/>
    </xf>
    <xf numFmtId="0" fontId="3" fillId="0" borderId="2" xfId="0" applyFont="1" applyBorder="1"/>
    <xf numFmtId="4" fontId="0" fillId="0" borderId="18" xfId="0" applyNumberFormat="1" applyBorder="1" applyAlignment="1">
      <alignment horizontal="center"/>
    </xf>
    <xf numFmtId="2" fontId="0" fillId="0" borderId="19" xfId="0" applyNumberFormat="1" applyBorder="1" applyAlignment="1">
      <alignment horizontal="center"/>
    </xf>
    <xf numFmtId="2" fontId="0" fillId="0" borderId="20" xfId="0" applyNumberFormat="1" applyBorder="1" applyAlignment="1">
      <alignment horizontal="center"/>
    </xf>
    <xf numFmtId="4" fontId="0" fillId="0" borderId="19" xfId="0" applyNumberFormat="1" applyBorder="1" applyAlignment="1">
      <alignment horizontal="center"/>
    </xf>
    <xf numFmtId="4" fontId="0" fillId="0" borderId="20" xfId="0" applyNumberFormat="1" applyBorder="1" applyAlignment="1">
      <alignment horizontal="center"/>
    </xf>
    <xf numFmtId="2" fontId="0" fillId="0" borderId="18" xfId="0" applyNumberFormat="1" applyBorder="1" applyAlignment="1">
      <alignment horizontal="center"/>
    </xf>
    <xf numFmtId="0" fontId="0" fillId="0" borderId="0" xfId="0" applyAlignment="1">
      <alignment horizontal="center"/>
    </xf>
    <xf numFmtId="4" fontId="2" fillId="0" borderId="21" xfId="0" applyNumberFormat="1" applyFont="1" applyBorder="1" applyAlignment="1">
      <alignment horizontal="center"/>
    </xf>
    <xf numFmtId="4" fontId="2" fillId="0" borderId="22" xfId="0" applyNumberFormat="1" applyFont="1" applyBorder="1" applyAlignment="1">
      <alignment horizontal="center"/>
    </xf>
    <xf numFmtId="4" fontId="0" fillId="0" borderId="11" xfId="0" applyNumberFormat="1" applyBorder="1" applyAlignment="1">
      <alignment horizontal="center"/>
    </xf>
    <xf numFmtId="2" fontId="0" fillId="0" borderId="23" xfId="0" applyNumberFormat="1" applyBorder="1" applyAlignment="1">
      <alignment horizontal="center"/>
    </xf>
    <xf numFmtId="4" fontId="0" fillId="0" borderId="23" xfId="0" applyNumberFormat="1" applyBorder="1" applyAlignment="1">
      <alignment horizontal="center"/>
    </xf>
    <xf numFmtId="2" fontId="0" fillId="0" borderId="11" xfId="0" applyNumberFormat="1" applyBorder="1" applyAlignment="1">
      <alignment horizontal="center"/>
    </xf>
    <xf numFmtId="4" fontId="2" fillId="0" borderId="24" xfId="0" applyNumberFormat="1" applyFont="1" applyBorder="1" applyAlignment="1">
      <alignment horizontal="center"/>
    </xf>
    <xf numFmtId="0" fontId="2" fillId="0" borderId="25" xfId="0" applyFont="1" applyBorder="1" applyAlignment="1">
      <alignment horizontal="left"/>
    </xf>
    <xf numFmtId="0" fontId="3" fillId="0" borderId="2" xfId="0" applyFont="1" applyBorder="1" applyAlignment="1">
      <alignment horizontal="right"/>
    </xf>
    <xf numFmtId="164" fontId="2" fillId="0" borderId="26" xfId="0" applyNumberFormat="1" applyFont="1" applyBorder="1" applyAlignment="1">
      <alignment horizontal="center" vertical="center"/>
    </xf>
    <xf numFmtId="164" fontId="2" fillId="0" borderId="27" xfId="0" applyNumberFormat="1" applyFont="1" applyBorder="1" applyAlignment="1">
      <alignment horizontal="center" vertical="center"/>
    </xf>
    <xf numFmtId="0" fontId="7" fillId="0" borderId="0" xfId="0" applyFont="1"/>
    <xf numFmtId="0" fontId="10" fillId="0" borderId="28" xfId="0" applyFont="1" applyBorder="1" applyAlignment="1">
      <alignment horizontal="center"/>
    </xf>
    <xf numFmtId="0" fontId="10" fillId="0" borderId="29" xfId="0" applyFont="1" applyBorder="1" applyAlignment="1">
      <alignment horizontal="center"/>
    </xf>
    <xf numFmtId="0" fontId="10" fillId="0" borderId="30" xfId="0" applyFont="1" applyBorder="1" applyAlignment="1">
      <alignment horizontal="center"/>
    </xf>
    <xf numFmtId="4" fontId="11" fillId="0" borderId="2" xfId="0" applyNumberFormat="1" applyFont="1" applyBorder="1"/>
    <xf numFmtId="0" fontId="10" fillId="0" borderId="31" xfId="0" applyFont="1" applyBorder="1" applyAlignment="1">
      <alignment horizontal="center"/>
    </xf>
    <xf numFmtId="0" fontId="10" fillId="0" borderId="32" xfId="0" applyFont="1" applyBorder="1" applyAlignment="1">
      <alignment horizontal="center"/>
    </xf>
    <xf numFmtId="4" fontId="2" fillId="0" borderId="33" xfId="0" applyNumberFormat="1" applyFont="1" applyBorder="1" applyAlignment="1">
      <alignment horizontal="center"/>
    </xf>
    <xf numFmtId="4" fontId="2" fillId="0" borderId="34" xfId="0" applyNumberFormat="1" applyFont="1" applyBorder="1" applyAlignment="1">
      <alignment horizontal="center" vertical="center"/>
    </xf>
    <xf numFmtId="4" fontId="2" fillId="0" borderId="35" xfId="0" applyNumberFormat="1" applyFont="1" applyBorder="1" applyAlignment="1">
      <alignment horizontal="center" vertical="center"/>
    </xf>
    <xf numFmtId="4" fontId="2" fillId="0" borderId="36" xfId="0" applyNumberFormat="1" applyFont="1" applyBorder="1" applyAlignment="1">
      <alignment horizontal="center" vertical="center"/>
    </xf>
    <xf numFmtId="4" fontId="2" fillId="0" borderId="26" xfId="0" applyNumberFormat="1" applyFont="1" applyBorder="1" applyAlignment="1">
      <alignment horizontal="center" vertical="center"/>
    </xf>
    <xf numFmtId="4" fontId="2" fillId="0" borderId="27" xfId="0" applyNumberFormat="1" applyFont="1" applyBorder="1" applyAlignment="1">
      <alignment horizontal="center" vertical="center"/>
    </xf>
    <xf numFmtId="4" fontId="4" fillId="0" borderId="2" xfId="0" applyNumberFormat="1" applyFont="1" applyBorder="1" applyAlignment="1">
      <alignment vertical="center"/>
    </xf>
    <xf numFmtId="4" fontId="4" fillId="0" borderId="11" xfId="0" applyNumberFormat="1" applyFont="1" applyBorder="1" applyAlignment="1">
      <alignment horizontal="center" vertical="center"/>
    </xf>
    <xf numFmtId="4" fontId="4" fillId="0" borderId="6" xfId="0" applyNumberFormat="1" applyFont="1" applyBorder="1" applyAlignment="1">
      <alignment horizontal="center" vertical="center"/>
    </xf>
    <xf numFmtId="0" fontId="4" fillId="0" borderId="37" xfId="0" applyFont="1" applyBorder="1" applyAlignment="1">
      <alignment horizontal="right" vertical="center"/>
    </xf>
    <xf numFmtId="3" fontId="2" fillId="0" borderId="33" xfId="0" applyNumberFormat="1" applyFont="1" applyBorder="1" applyAlignment="1">
      <alignment horizontal="center"/>
    </xf>
    <xf numFmtId="3" fontId="2" fillId="0" borderId="12" xfId="0" applyNumberFormat="1" applyFont="1" applyBorder="1" applyAlignment="1">
      <alignment horizontal="center"/>
    </xf>
    <xf numFmtId="164" fontId="2" fillId="0" borderId="33" xfId="0" applyNumberFormat="1" applyFont="1" applyBorder="1" applyAlignment="1">
      <alignment horizontal="center"/>
    </xf>
    <xf numFmtId="164" fontId="2" fillId="0" borderId="12" xfId="0" applyNumberFormat="1" applyFont="1" applyBorder="1" applyAlignment="1">
      <alignment horizontal="center"/>
    </xf>
    <xf numFmtId="0" fontId="0" fillId="0" borderId="3" xfId="0" applyBorder="1" applyAlignment="1">
      <alignment vertical="center"/>
    </xf>
    <xf numFmtId="4" fontId="0" fillId="0" borderId="38" xfId="0" applyNumberFormat="1" applyBorder="1" applyAlignment="1">
      <alignment horizontal="center"/>
    </xf>
    <xf numFmtId="4" fontId="0" fillId="0" borderId="29" xfId="0" applyNumberFormat="1" applyBorder="1" applyAlignment="1">
      <alignment horizontal="center"/>
    </xf>
    <xf numFmtId="4" fontId="0" fillId="0" borderId="30" xfId="0" applyNumberFormat="1" applyBorder="1" applyAlignment="1">
      <alignment horizontal="center"/>
    </xf>
    <xf numFmtId="0" fontId="3" fillId="0" borderId="3" xfId="0" applyFont="1" applyBorder="1"/>
    <xf numFmtId="2" fontId="2" fillId="0" borderId="10" xfId="0" applyNumberFormat="1" applyFont="1" applyBorder="1" applyAlignment="1">
      <alignment horizontal="left" vertical="center"/>
    </xf>
    <xf numFmtId="2" fontId="2" fillId="0" borderId="34" xfId="0" applyNumberFormat="1" applyFont="1" applyBorder="1" applyAlignment="1">
      <alignment horizontal="center" vertical="center"/>
    </xf>
    <xf numFmtId="2" fontId="2" fillId="0" borderId="35" xfId="0" applyNumberFormat="1" applyFont="1" applyBorder="1" applyAlignment="1">
      <alignment horizontal="center" vertical="center"/>
    </xf>
    <xf numFmtId="0" fontId="2" fillId="0" borderId="39" xfId="0" applyFont="1" applyBorder="1" applyAlignment="1">
      <alignment horizontal="left" vertical="center"/>
    </xf>
    <xf numFmtId="4" fontId="2" fillId="0" borderId="40" xfId="0" applyNumberFormat="1" applyFont="1" applyBorder="1" applyAlignment="1">
      <alignment horizontal="center" vertical="center"/>
    </xf>
    <xf numFmtId="4" fontId="2" fillId="0" borderId="41" xfId="0" applyNumberFormat="1" applyFont="1" applyBorder="1" applyAlignment="1">
      <alignment horizontal="center" vertical="center"/>
    </xf>
    <xf numFmtId="164" fontId="4" fillId="0" borderId="11" xfId="0" applyNumberFormat="1" applyFont="1" applyBorder="1" applyAlignment="1">
      <alignment horizontal="center" vertical="center"/>
    </xf>
    <xf numFmtId="4" fontId="13" fillId="0" borderId="2" xfId="0" applyNumberFormat="1" applyFont="1" applyBorder="1" applyAlignment="1">
      <alignment vertical="center"/>
    </xf>
    <xf numFmtId="4" fontId="14" fillId="0" borderId="8" xfId="0" applyNumberFormat="1" applyFont="1" applyBorder="1" applyAlignment="1">
      <alignment horizontal="center"/>
    </xf>
    <xf numFmtId="4" fontId="14" fillId="0" borderId="6" xfId="0" applyNumberFormat="1" applyFont="1" applyBorder="1" applyAlignment="1">
      <alignment horizontal="center"/>
    </xf>
    <xf numFmtId="4" fontId="14" fillId="0" borderId="42" xfId="0" applyNumberFormat="1" applyFont="1" applyBorder="1" applyAlignment="1">
      <alignment horizontal="center"/>
    </xf>
    <xf numFmtId="4" fontId="14" fillId="0" borderId="11" xfId="0" applyNumberFormat="1" applyFont="1" applyBorder="1" applyAlignment="1">
      <alignment horizontal="center"/>
    </xf>
    <xf numFmtId="4" fontId="14" fillId="0" borderId="2" xfId="0" applyNumberFormat="1" applyFont="1" applyBorder="1"/>
    <xf numFmtId="4" fontId="14" fillId="0" borderId="38" xfId="0" applyNumberFormat="1" applyFont="1" applyBorder="1" applyAlignment="1">
      <alignment horizontal="center"/>
    </xf>
    <xf numFmtId="4" fontId="14" fillId="0" borderId="29" xfId="0" applyNumberFormat="1" applyFont="1" applyBorder="1" applyAlignment="1">
      <alignment horizontal="center"/>
    </xf>
    <xf numFmtId="4" fontId="14" fillId="0" borderId="43" xfId="0" applyNumberFormat="1" applyFont="1" applyBorder="1" applyAlignment="1">
      <alignment horizontal="center"/>
    </xf>
    <xf numFmtId="0" fontId="2" fillId="0" borderId="5" xfId="0" applyFont="1" applyBorder="1" applyAlignment="1">
      <alignment horizontal="left" vertical="center"/>
    </xf>
    <xf numFmtId="3" fontId="2" fillId="0" borderId="27" xfId="0" applyNumberFormat="1" applyFont="1" applyBorder="1" applyAlignment="1">
      <alignment horizontal="center" vertical="center"/>
    </xf>
    <xf numFmtId="0" fontId="2" fillId="0" borderId="44" xfId="0" applyFont="1" applyBorder="1" applyAlignment="1">
      <alignment vertical="center"/>
    </xf>
    <xf numFmtId="3" fontId="3" fillId="0" borderId="3" xfId="0" applyNumberFormat="1" applyFont="1" applyBorder="1"/>
    <xf numFmtId="0" fontId="2" fillId="0" borderId="4" xfId="0" applyFont="1" applyBorder="1" applyAlignment="1">
      <alignment horizontal="left" vertical="center"/>
    </xf>
    <xf numFmtId="4" fontId="2" fillId="0" borderId="45" xfId="0" applyNumberFormat="1" applyFont="1" applyBorder="1" applyAlignment="1">
      <alignment horizontal="center" vertical="center"/>
    </xf>
    <xf numFmtId="4" fontId="2" fillId="0" borderId="46" xfId="0" applyNumberFormat="1" applyFont="1" applyBorder="1" applyAlignment="1">
      <alignment horizontal="center" vertical="center"/>
    </xf>
    <xf numFmtId="4" fontId="2" fillId="0" borderId="47" xfId="0" applyNumberFormat="1" applyFont="1" applyBorder="1" applyAlignment="1">
      <alignment horizontal="center" vertical="center"/>
    </xf>
    <xf numFmtId="4" fontId="2" fillId="0" borderId="32" xfId="0" applyNumberFormat="1" applyFont="1" applyBorder="1" applyAlignment="1">
      <alignment horizontal="center" vertical="center"/>
    </xf>
    <xf numFmtId="3" fontId="2" fillId="0" borderId="48" xfId="0" applyNumberFormat="1" applyFont="1" applyBorder="1" applyAlignment="1">
      <alignment horizontal="center" vertical="center"/>
    </xf>
    <xf numFmtId="3" fontId="2" fillId="0" borderId="49" xfId="0" applyNumberFormat="1" applyFont="1" applyBorder="1" applyAlignment="1">
      <alignment horizontal="center"/>
    </xf>
    <xf numFmtId="3" fontId="2" fillId="0" borderId="15" xfId="0" applyNumberFormat="1" applyFont="1" applyBorder="1" applyAlignment="1">
      <alignment horizontal="center"/>
    </xf>
    <xf numFmtId="3" fontId="0" fillId="0" borderId="11" xfId="0" applyNumberFormat="1" applyBorder="1" applyAlignment="1">
      <alignment horizontal="center"/>
    </xf>
    <xf numFmtId="3" fontId="0" fillId="0" borderId="6" xfId="0" applyNumberFormat="1" applyBorder="1" applyAlignment="1">
      <alignment horizontal="center"/>
    </xf>
    <xf numFmtId="3" fontId="0" fillId="0" borderId="23" xfId="0" applyNumberFormat="1" applyBorder="1" applyAlignment="1">
      <alignment horizontal="center"/>
    </xf>
    <xf numFmtId="3" fontId="0" fillId="0" borderId="19" xfId="0" applyNumberFormat="1" applyBorder="1" applyAlignment="1">
      <alignment horizontal="center"/>
    </xf>
    <xf numFmtId="3" fontId="2" fillId="0" borderId="13" xfId="0" applyNumberFormat="1" applyFont="1" applyBorder="1" applyAlignment="1">
      <alignment horizontal="center"/>
    </xf>
    <xf numFmtId="3" fontId="2" fillId="0" borderId="14" xfId="0" applyNumberFormat="1" applyFont="1" applyBorder="1" applyAlignment="1">
      <alignment horizontal="center"/>
    </xf>
    <xf numFmtId="3" fontId="2" fillId="0" borderId="34" xfId="0" applyNumberFormat="1" applyFont="1" applyBorder="1" applyAlignment="1">
      <alignment horizontal="center" vertical="center"/>
    </xf>
    <xf numFmtId="3" fontId="2" fillId="0" borderId="35" xfId="0" applyNumberFormat="1" applyFont="1" applyBorder="1" applyAlignment="1">
      <alignment horizontal="center" vertical="center"/>
    </xf>
    <xf numFmtId="3" fontId="3" fillId="0" borderId="8" xfId="0" applyNumberFormat="1" applyFont="1" applyBorder="1" applyAlignment="1">
      <alignment horizontal="center"/>
    </xf>
    <xf numFmtId="3" fontId="3" fillId="0" borderId="6" xfId="0" applyNumberFormat="1" applyFont="1" applyBorder="1" applyAlignment="1">
      <alignment horizontal="center"/>
    </xf>
    <xf numFmtId="3" fontId="2" fillId="0" borderId="24" xfId="0" applyNumberFormat="1" applyFont="1" applyBorder="1" applyAlignment="1">
      <alignment horizontal="center"/>
    </xf>
    <xf numFmtId="3" fontId="0" fillId="0" borderId="28" xfId="0" applyNumberFormat="1" applyBorder="1" applyAlignment="1">
      <alignment horizontal="center"/>
    </xf>
    <xf numFmtId="3" fontId="0" fillId="0" borderId="29" xfId="0" applyNumberFormat="1" applyBorder="1" applyAlignment="1">
      <alignment horizontal="center"/>
    </xf>
    <xf numFmtId="3" fontId="2" fillId="0" borderId="40" xfId="0" applyNumberFormat="1" applyFont="1" applyBorder="1" applyAlignment="1">
      <alignment horizontal="center" vertical="center"/>
    </xf>
    <xf numFmtId="3" fontId="2" fillId="0" borderId="41" xfId="0" applyNumberFormat="1" applyFont="1" applyBorder="1" applyAlignment="1">
      <alignment horizontal="center" vertical="center"/>
    </xf>
    <xf numFmtId="3" fontId="0" fillId="0" borderId="50" xfId="0" applyNumberFormat="1" applyBorder="1" applyAlignment="1">
      <alignment horizontal="center"/>
    </xf>
    <xf numFmtId="3" fontId="2" fillId="0" borderId="23" xfId="0" applyNumberFormat="1" applyFont="1" applyBorder="1" applyAlignment="1">
      <alignment horizontal="center" vertical="center"/>
    </xf>
    <xf numFmtId="3" fontId="2" fillId="0" borderId="19" xfId="0" applyNumberFormat="1" applyFont="1" applyBorder="1" applyAlignment="1">
      <alignment horizontal="center" vertical="center"/>
    </xf>
    <xf numFmtId="3" fontId="2" fillId="0" borderId="51" xfId="0" applyNumberFormat="1" applyFont="1" applyBorder="1" applyAlignment="1">
      <alignment horizontal="center" vertical="center"/>
    </xf>
    <xf numFmtId="3" fontId="2" fillId="0" borderId="32" xfId="0" applyNumberFormat="1" applyFont="1" applyBorder="1" applyAlignment="1">
      <alignment horizontal="center" vertical="center"/>
    </xf>
    <xf numFmtId="3" fontId="2" fillId="0" borderId="52" xfId="0" applyNumberFormat="1" applyFont="1" applyBorder="1" applyAlignment="1">
      <alignment horizontal="center" vertical="center"/>
    </xf>
    <xf numFmtId="3" fontId="2" fillId="0" borderId="46" xfId="0" applyNumberFormat="1" applyFont="1" applyBorder="1" applyAlignment="1">
      <alignment horizontal="center" vertical="center"/>
    </xf>
    <xf numFmtId="0" fontId="0" fillId="0" borderId="53" xfId="0" applyBorder="1"/>
    <xf numFmtId="164" fontId="4" fillId="0" borderId="6" xfId="0" applyNumberFormat="1" applyFont="1" applyBorder="1" applyAlignment="1">
      <alignment horizontal="center" vertical="center"/>
    </xf>
    <xf numFmtId="4" fontId="12" fillId="0" borderId="13" xfId="0" applyNumberFormat="1" applyFont="1" applyBorder="1" applyAlignment="1">
      <alignment horizontal="center"/>
    </xf>
    <xf numFmtId="4" fontId="4" fillId="0" borderId="8" xfId="0" applyNumberFormat="1" applyFont="1" applyBorder="1" applyAlignment="1">
      <alignment horizontal="center" vertical="center"/>
    </xf>
    <xf numFmtId="4" fontId="2" fillId="0" borderId="54" xfId="0" applyNumberFormat="1" applyFont="1" applyBorder="1" applyAlignment="1">
      <alignment horizontal="center" vertical="center"/>
    </xf>
    <xf numFmtId="4" fontId="3" fillId="0" borderId="18" xfId="0" applyNumberFormat="1" applyFont="1" applyBorder="1" applyAlignment="1">
      <alignment horizontal="center"/>
    </xf>
    <xf numFmtId="0" fontId="10" fillId="0" borderId="55" xfId="0" applyFont="1" applyBorder="1" applyAlignment="1">
      <alignment horizontal="center"/>
    </xf>
    <xf numFmtId="4" fontId="2" fillId="0" borderId="56" xfId="0" applyNumberFormat="1" applyFont="1" applyBorder="1" applyAlignment="1">
      <alignment horizontal="center" vertical="center"/>
    </xf>
    <xf numFmtId="0" fontId="9" fillId="0" borderId="0" xfId="1" applyAlignment="1" applyProtection="1"/>
    <xf numFmtId="4" fontId="2" fillId="0" borderId="55" xfId="0" applyNumberFormat="1" applyFont="1" applyBorder="1" applyAlignment="1">
      <alignment horizontal="center" vertical="center"/>
    </xf>
    <xf numFmtId="164" fontId="2" fillId="0" borderId="54" xfId="0" applyNumberFormat="1" applyFont="1" applyBorder="1" applyAlignment="1">
      <alignment horizontal="center" vertical="center"/>
    </xf>
    <xf numFmtId="0" fontId="11" fillId="0" borderId="2" xfId="0" applyFont="1" applyBorder="1"/>
    <xf numFmtId="0" fontId="10" fillId="0" borderId="38" xfId="0" applyFont="1" applyBorder="1" applyAlignment="1">
      <alignment horizontal="center"/>
    </xf>
    <xf numFmtId="164" fontId="2" fillId="0" borderId="21" xfId="0" applyNumberFormat="1" applyFont="1" applyBorder="1" applyAlignment="1">
      <alignment horizontal="center"/>
    </xf>
    <xf numFmtId="164" fontId="4" fillId="0" borderId="18" xfId="0" applyNumberFormat="1" applyFont="1" applyBorder="1" applyAlignment="1">
      <alignment horizontal="center" vertical="center"/>
    </xf>
    <xf numFmtId="4" fontId="4" fillId="0" borderId="18" xfId="0" applyNumberFormat="1" applyFont="1" applyBorder="1" applyAlignment="1">
      <alignment horizontal="center" vertical="center"/>
    </xf>
    <xf numFmtId="2" fontId="2" fillId="0" borderId="36" xfId="0" applyNumberFormat="1" applyFont="1" applyBorder="1" applyAlignment="1">
      <alignment horizontal="center" vertical="center"/>
    </xf>
    <xf numFmtId="4" fontId="12" fillId="0" borderId="14" xfId="0" applyNumberFormat="1" applyFont="1" applyBorder="1" applyAlignment="1">
      <alignment horizontal="center"/>
    </xf>
    <xf numFmtId="4" fontId="13" fillId="0" borderId="9" xfId="0" applyNumberFormat="1" applyFont="1" applyBorder="1" applyAlignment="1">
      <alignment vertical="center"/>
    </xf>
    <xf numFmtId="4" fontId="12" fillId="0" borderId="57" xfId="0" applyNumberFormat="1" applyFont="1" applyBorder="1" applyAlignment="1">
      <alignment horizontal="center"/>
    </xf>
    <xf numFmtId="4" fontId="12" fillId="0" borderId="15" xfId="0" applyNumberFormat="1" applyFont="1" applyBorder="1" applyAlignment="1">
      <alignment horizontal="center"/>
    </xf>
    <xf numFmtId="4" fontId="12" fillId="0" borderId="58" xfId="0" applyNumberFormat="1" applyFont="1" applyBorder="1" applyAlignment="1">
      <alignment horizontal="center"/>
    </xf>
    <xf numFmtId="4" fontId="3" fillId="0" borderId="2" xfId="0" applyNumberFormat="1" applyFont="1" applyBorder="1" applyAlignment="1">
      <alignment vertical="center"/>
    </xf>
    <xf numFmtId="0" fontId="0" fillId="0" borderId="0" xfId="0" applyAlignment="1">
      <alignment wrapText="1"/>
    </xf>
    <xf numFmtId="3" fontId="0" fillId="0" borderId="0" xfId="0" applyNumberFormat="1"/>
    <xf numFmtId="0" fontId="15" fillId="0" borderId="0" xfId="0" applyFont="1"/>
    <xf numFmtId="164" fontId="4" fillId="0" borderId="0" xfId="0" applyNumberFormat="1" applyFont="1" applyAlignment="1">
      <alignment horizontal="center" vertical="center"/>
    </xf>
    <xf numFmtId="164" fontId="2" fillId="0" borderId="55" xfId="0" applyNumberFormat="1" applyFont="1" applyBorder="1" applyAlignment="1">
      <alignment horizontal="center" vertical="center"/>
    </xf>
    <xf numFmtId="4" fontId="12" fillId="0" borderId="17" xfId="0" applyNumberFormat="1" applyFont="1" applyBorder="1" applyAlignment="1">
      <alignment horizontal="center"/>
    </xf>
    <xf numFmtId="4" fontId="14" fillId="0" borderId="18" xfId="0" applyNumberFormat="1" applyFont="1" applyBorder="1" applyAlignment="1">
      <alignment horizontal="center"/>
    </xf>
    <xf numFmtId="4" fontId="14" fillId="0" borderId="30" xfId="0" applyNumberFormat="1" applyFont="1" applyBorder="1" applyAlignment="1">
      <alignment horizontal="center"/>
    </xf>
    <xf numFmtId="164" fontId="2" fillId="0" borderId="32" xfId="0" applyNumberFormat="1" applyFont="1" applyBorder="1" applyAlignment="1">
      <alignment horizontal="center" vertical="center"/>
    </xf>
    <xf numFmtId="3" fontId="4" fillId="0" borderId="8" xfId="0" applyNumberFormat="1" applyFont="1" applyBorder="1" applyAlignment="1">
      <alignment horizontal="center" vertical="center"/>
    </xf>
    <xf numFmtId="3" fontId="4" fillId="0" borderId="6" xfId="0" applyNumberFormat="1" applyFont="1" applyBorder="1" applyAlignment="1">
      <alignment horizontal="center" vertical="center"/>
    </xf>
    <xf numFmtId="3" fontId="0" fillId="0" borderId="38" xfId="0" applyNumberFormat="1" applyBorder="1" applyAlignment="1">
      <alignment horizontal="center"/>
    </xf>
    <xf numFmtId="3" fontId="12" fillId="0" borderId="57" xfId="0" applyNumberFormat="1" applyFont="1" applyBorder="1" applyAlignment="1">
      <alignment horizontal="center"/>
    </xf>
    <xf numFmtId="3" fontId="12" fillId="0" borderId="14" xfId="0" applyNumberFormat="1" applyFont="1" applyBorder="1" applyAlignment="1">
      <alignment horizontal="center"/>
    </xf>
    <xf numFmtId="3" fontId="14" fillId="0" borderId="8" xfId="0" applyNumberFormat="1" applyFont="1" applyBorder="1" applyAlignment="1">
      <alignment horizontal="center"/>
    </xf>
    <xf numFmtId="3" fontId="14" fillId="0" borderId="6" xfId="0" applyNumberFormat="1" applyFont="1" applyBorder="1" applyAlignment="1">
      <alignment horizontal="center"/>
    </xf>
    <xf numFmtId="3" fontId="14" fillId="0" borderId="38" xfId="0" applyNumberFormat="1" applyFont="1" applyBorder="1" applyAlignment="1">
      <alignment horizontal="center"/>
    </xf>
    <xf numFmtId="3" fontId="14" fillId="0" borderId="29" xfId="0" applyNumberFormat="1" applyFont="1" applyBorder="1" applyAlignment="1">
      <alignment horizontal="center"/>
    </xf>
    <xf numFmtId="0" fontId="2" fillId="0" borderId="7" xfId="0" applyFont="1" applyBorder="1"/>
    <xf numFmtId="0" fontId="0" fillId="0" borderId="0" xfId="0" applyAlignment="1">
      <alignment vertical="center"/>
    </xf>
    <xf numFmtId="0" fontId="0" fillId="0" borderId="59" xfId="0" applyBorder="1"/>
    <xf numFmtId="0" fontId="0" fillId="0" borderId="59" xfId="0" applyBorder="1" applyAlignment="1">
      <alignment vertical="center"/>
    </xf>
    <xf numFmtId="0" fontId="4" fillId="0" borderId="0" xfId="0" applyFont="1"/>
    <xf numFmtId="3" fontId="2" fillId="0" borderId="26" xfId="0" applyNumberFormat="1" applyFont="1" applyBorder="1" applyAlignment="1">
      <alignment horizontal="center" vertical="center"/>
    </xf>
    <xf numFmtId="3" fontId="2" fillId="0" borderId="54" xfId="0" applyNumberFormat="1" applyFont="1" applyBorder="1" applyAlignment="1">
      <alignment horizontal="center" vertical="center"/>
    </xf>
    <xf numFmtId="3" fontId="2" fillId="0" borderId="55" xfId="0" applyNumberFormat="1" applyFont="1" applyBorder="1" applyAlignment="1">
      <alignment horizontal="center" vertical="center"/>
    </xf>
    <xf numFmtId="3" fontId="2" fillId="0" borderId="45" xfId="0" applyNumberFormat="1" applyFont="1" applyBorder="1" applyAlignment="1">
      <alignment horizontal="center" vertical="center"/>
    </xf>
    <xf numFmtId="3" fontId="2" fillId="0" borderId="47" xfId="0" applyNumberFormat="1" applyFont="1" applyBorder="1" applyAlignment="1">
      <alignment horizontal="center" vertical="center"/>
    </xf>
    <xf numFmtId="3" fontId="0" fillId="0" borderId="2" xfId="0" applyNumberFormat="1" applyBorder="1" applyAlignment="1">
      <alignment vertical="center"/>
    </xf>
    <xf numFmtId="3" fontId="2" fillId="0" borderId="36" xfId="0" applyNumberFormat="1" applyFont="1" applyBorder="1" applyAlignment="1">
      <alignment horizontal="center" vertical="center"/>
    </xf>
    <xf numFmtId="3" fontId="2" fillId="0" borderId="21" xfId="0" applyNumberFormat="1" applyFont="1" applyBorder="1" applyAlignment="1">
      <alignment horizontal="center"/>
    </xf>
    <xf numFmtId="3" fontId="0" fillId="0" borderId="2" xfId="0" applyNumberFormat="1" applyBorder="1"/>
    <xf numFmtId="3" fontId="0" fillId="0" borderId="18" xfId="0" applyNumberFormat="1" applyBorder="1" applyAlignment="1">
      <alignment horizontal="center"/>
    </xf>
    <xf numFmtId="3" fontId="0" fillId="0" borderId="30" xfId="0" applyNumberFormat="1" applyBorder="1" applyAlignment="1">
      <alignment horizontal="center"/>
    </xf>
    <xf numFmtId="3" fontId="0" fillId="0" borderId="3" xfId="0" applyNumberFormat="1" applyBorder="1"/>
    <xf numFmtId="3" fontId="16" fillId="0" borderId="11" xfId="0" applyNumberFormat="1" applyFont="1" applyBorder="1" applyAlignment="1">
      <alignment horizontal="center"/>
    </xf>
    <xf numFmtId="3" fontId="16" fillId="0" borderId="6" xfId="0" applyNumberFormat="1" applyFont="1" applyBorder="1" applyAlignment="1">
      <alignment horizontal="center"/>
    </xf>
    <xf numFmtId="3" fontId="16" fillId="0" borderId="18" xfId="0" applyNumberFormat="1" applyFont="1" applyBorder="1" applyAlignment="1">
      <alignment horizontal="center"/>
    </xf>
    <xf numFmtId="3" fontId="16" fillId="0" borderId="2" xfId="0" applyNumberFormat="1" applyFont="1" applyBorder="1"/>
    <xf numFmtId="0" fontId="16" fillId="0" borderId="59" xfId="0" applyFont="1" applyBorder="1"/>
    <xf numFmtId="0" fontId="16" fillId="0" borderId="2" xfId="0" applyFont="1" applyBorder="1" applyAlignment="1">
      <alignment horizontal="right"/>
    </xf>
    <xf numFmtId="0" fontId="18" fillId="0" borderId="1" xfId="0" applyFont="1" applyBorder="1"/>
    <xf numFmtId="0" fontId="18" fillId="0" borderId="2" xfId="0" applyFont="1" applyBorder="1"/>
    <xf numFmtId="0" fontId="16" fillId="0" borderId="0" xfId="0" applyFont="1"/>
    <xf numFmtId="0" fontId="19" fillId="0" borderId="28" xfId="0" applyFont="1" applyBorder="1" applyAlignment="1">
      <alignment horizontal="center"/>
    </xf>
    <xf numFmtId="0" fontId="19" fillId="0" borderId="29" xfId="0" applyFont="1" applyBorder="1" applyAlignment="1">
      <alignment horizontal="center"/>
    </xf>
    <xf numFmtId="0" fontId="19" fillId="0" borderId="30" xfId="0" applyFont="1" applyBorder="1" applyAlignment="1">
      <alignment horizontal="center"/>
    </xf>
    <xf numFmtId="4" fontId="20" fillId="0" borderId="2" xfId="0" applyNumberFormat="1" applyFont="1" applyBorder="1"/>
    <xf numFmtId="0" fontId="19" fillId="0" borderId="31" xfId="0" applyFont="1" applyBorder="1" applyAlignment="1">
      <alignment horizontal="center"/>
    </xf>
    <xf numFmtId="0" fontId="19" fillId="0" borderId="32" xfId="0" applyFont="1" applyBorder="1" applyAlignment="1">
      <alignment horizontal="center"/>
    </xf>
    <xf numFmtId="0" fontId="16" fillId="0" borderId="3" xfId="0" applyFont="1" applyBorder="1" applyAlignment="1">
      <alignment horizontal="right"/>
    </xf>
    <xf numFmtId="3" fontId="16" fillId="0" borderId="28" xfId="0" applyNumberFormat="1" applyFont="1" applyBorder="1" applyAlignment="1">
      <alignment horizontal="center"/>
    </xf>
    <xf numFmtId="3" fontId="16" fillId="0" borderId="29" xfId="0" applyNumberFormat="1" applyFont="1" applyBorder="1" applyAlignment="1">
      <alignment horizontal="center"/>
    </xf>
    <xf numFmtId="3" fontId="16" fillId="0" borderId="30" xfId="0" applyNumberFormat="1" applyFont="1" applyBorder="1" applyAlignment="1">
      <alignment horizontal="center"/>
    </xf>
    <xf numFmtId="3" fontId="16" fillId="0" borderId="3" xfId="0" applyNumberFormat="1" applyFont="1" applyBorder="1"/>
    <xf numFmtId="3" fontId="2" fillId="0" borderId="22" xfId="0" applyNumberFormat="1" applyFont="1" applyBorder="1" applyAlignment="1">
      <alignment horizontal="center"/>
    </xf>
    <xf numFmtId="3" fontId="2" fillId="0" borderId="16" xfId="0" applyNumberFormat="1" applyFont="1" applyBorder="1" applyAlignment="1">
      <alignment horizontal="center"/>
    </xf>
    <xf numFmtId="3" fontId="0" fillId="0" borderId="20" xfId="0" applyNumberFormat="1" applyBorder="1" applyAlignment="1">
      <alignment horizontal="center"/>
    </xf>
    <xf numFmtId="3" fontId="2" fillId="0" borderId="17" xfId="0" applyNumberFormat="1" applyFont="1" applyBorder="1" applyAlignment="1">
      <alignment horizontal="center"/>
    </xf>
    <xf numFmtId="3" fontId="3" fillId="0" borderId="18" xfId="0" applyNumberFormat="1" applyFont="1" applyBorder="1" applyAlignment="1">
      <alignment horizontal="center"/>
    </xf>
    <xf numFmtId="3" fontId="2" fillId="0" borderId="20" xfId="0" applyNumberFormat="1" applyFont="1" applyBorder="1" applyAlignment="1">
      <alignment horizontal="center" vertical="center"/>
    </xf>
    <xf numFmtId="3" fontId="2" fillId="0" borderId="56" xfId="0" applyNumberFormat="1" applyFont="1" applyBorder="1" applyAlignment="1">
      <alignment horizontal="center" vertical="center"/>
    </xf>
    <xf numFmtId="3" fontId="0" fillId="0" borderId="3" xfId="0" applyNumberFormat="1" applyBorder="1" applyAlignment="1">
      <alignment vertical="center"/>
    </xf>
    <xf numFmtId="3" fontId="2" fillId="0" borderId="31" xfId="0" applyNumberFormat="1" applyFont="1" applyBorder="1" applyAlignment="1">
      <alignment horizontal="center" vertical="center"/>
    </xf>
    <xf numFmtId="4" fontId="16" fillId="0" borderId="11" xfId="0" applyNumberFormat="1" applyFont="1" applyBorder="1" applyAlignment="1">
      <alignment horizontal="center"/>
    </xf>
    <xf numFmtId="4" fontId="16" fillId="0" borderId="6" xfId="0" applyNumberFormat="1" applyFont="1" applyBorder="1" applyAlignment="1">
      <alignment horizontal="center"/>
    </xf>
    <xf numFmtId="4" fontId="16" fillId="0" borderId="18" xfId="0" applyNumberFormat="1" applyFont="1" applyBorder="1" applyAlignment="1">
      <alignment horizontal="center"/>
    </xf>
    <xf numFmtId="4" fontId="16" fillId="0" borderId="2" xfId="0" applyNumberFormat="1" applyFont="1" applyBorder="1"/>
    <xf numFmtId="4" fontId="16" fillId="0" borderId="28" xfId="0" applyNumberFormat="1" applyFont="1" applyBorder="1" applyAlignment="1">
      <alignment horizontal="center"/>
    </xf>
    <xf numFmtId="4" fontId="16" fillId="0" borderId="29" xfId="0" applyNumberFormat="1" applyFont="1" applyBorder="1" applyAlignment="1">
      <alignment horizontal="center"/>
    </xf>
    <xf numFmtId="4" fontId="16" fillId="0" borderId="30" xfId="0" applyNumberFormat="1" applyFont="1" applyBorder="1" applyAlignment="1">
      <alignment horizontal="center"/>
    </xf>
    <xf numFmtId="4" fontId="16" fillId="0" borderId="3" xfId="0" applyNumberFormat="1" applyFont="1" applyBorder="1"/>
    <xf numFmtId="0" fontId="25" fillId="0" borderId="0" xfId="0" applyFont="1"/>
    <xf numFmtId="3" fontId="25" fillId="0" borderId="0" xfId="0" applyNumberFormat="1" applyFont="1"/>
    <xf numFmtId="3" fontId="25" fillId="0" borderId="0" xfId="0" applyNumberFormat="1" applyFont="1" applyAlignment="1">
      <alignment horizontal="center"/>
    </xf>
    <xf numFmtId="0" fontId="24" fillId="0" borderId="0" xfId="0" applyFont="1"/>
    <xf numFmtId="0" fontId="24" fillId="0" borderId="0" xfId="0" applyFont="1" applyAlignment="1">
      <alignment horizontal="center"/>
    </xf>
    <xf numFmtId="0" fontId="26" fillId="0" borderId="0" xfId="0" applyFont="1"/>
    <xf numFmtId="2" fontId="26" fillId="0" borderId="0" xfId="0" applyNumberFormat="1" applyFont="1"/>
    <xf numFmtId="3" fontId="26" fillId="0" borderId="0" xfId="0" applyNumberFormat="1" applyFont="1"/>
    <xf numFmtId="3" fontId="26" fillId="0" borderId="0" xfId="0" applyNumberFormat="1" applyFont="1" applyAlignment="1">
      <alignment horizontal="center"/>
    </xf>
    <xf numFmtId="2" fontId="25" fillId="0" borderId="0" xfId="0" applyNumberFormat="1" applyFont="1"/>
    <xf numFmtId="0" fontId="25" fillId="0" borderId="0" xfId="0" applyFont="1" applyAlignment="1">
      <alignment horizontal="center"/>
    </xf>
    <xf numFmtId="3" fontId="3" fillId="0" borderId="0" xfId="0" applyNumberFormat="1" applyFont="1" applyAlignment="1">
      <alignment horizontal="left"/>
    </xf>
    <xf numFmtId="0" fontId="3" fillId="0" borderId="0" xfId="0" applyFont="1" applyAlignment="1">
      <alignment horizontal="center"/>
    </xf>
    <xf numFmtId="4" fontId="3" fillId="0" borderId="0" xfId="0" applyNumberFormat="1" applyFont="1"/>
    <xf numFmtId="3" fontId="3" fillId="0" borderId="0" xfId="0" applyNumberFormat="1" applyFont="1"/>
    <xf numFmtId="9" fontId="3" fillId="0" borderId="0" xfId="0" applyNumberFormat="1" applyFont="1"/>
    <xf numFmtId="164" fontId="3" fillId="0" borderId="0" xfId="0" applyNumberFormat="1" applyFont="1"/>
    <xf numFmtId="2" fontId="3" fillId="0" borderId="0" xfId="0" applyNumberFormat="1" applyFont="1"/>
    <xf numFmtId="165" fontId="3" fillId="0" borderId="0" xfId="0" applyNumberFormat="1" applyFont="1"/>
    <xf numFmtId="1" fontId="3" fillId="0" borderId="0" xfId="0" applyNumberFormat="1" applyFont="1"/>
    <xf numFmtId="3" fontId="3" fillId="0" borderId="0" xfId="0" applyNumberFormat="1" applyFont="1" applyAlignment="1">
      <alignment horizontal="center"/>
    </xf>
    <xf numFmtId="0" fontId="3" fillId="0" borderId="0" xfId="0" applyFont="1" applyAlignment="1">
      <alignment horizontal="left" wrapText="1"/>
    </xf>
    <xf numFmtId="0" fontId="2" fillId="0" borderId="65" xfId="0" applyFont="1" applyBorder="1" applyAlignment="1">
      <alignment horizontal="center"/>
    </xf>
    <xf numFmtId="0" fontId="2" fillId="0" borderId="66" xfId="0" applyFont="1" applyBorder="1" applyAlignment="1">
      <alignment horizontal="center"/>
    </xf>
    <xf numFmtId="0" fontId="2" fillId="0" borderId="67" xfId="0" applyFont="1" applyBorder="1" applyAlignment="1">
      <alignment horizontal="center"/>
    </xf>
    <xf numFmtId="3" fontId="2" fillId="0" borderId="65" xfId="0" applyNumberFormat="1" applyFont="1" applyBorder="1" applyAlignment="1">
      <alignment horizontal="center"/>
    </xf>
    <xf numFmtId="3" fontId="2" fillId="0" borderId="66" xfId="0" applyNumberFormat="1" applyFont="1" applyBorder="1" applyAlignment="1">
      <alignment horizontal="center"/>
    </xf>
    <xf numFmtId="3" fontId="2" fillId="0" borderId="67" xfId="0" applyNumberFormat="1" applyFont="1" applyBorder="1" applyAlignment="1">
      <alignment horizontal="center"/>
    </xf>
    <xf numFmtId="0" fontId="2" fillId="0" borderId="1" xfId="0" applyFont="1" applyBorder="1" applyAlignment="1">
      <alignment vertical="center"/>
    </xf>
    <xf numFmtId="0" fontId="0" fillId="0" borderId="3" xfId="0" applyBorder="1" applyAlignment="1">
      <alignment vertical="center"/>
    </xf>
    <xf numFmtId="0" fontId="6" fillId="0" borderId="60" xfId="0" applyFont="1" applyBorder="1" applyAlignment="1">
      <alignment horizontal="center"/>
    </xf>
    <xf numFmtId="0" fontId="6" fillId="0" borderId="53" xfId="0" applyFont="1" applyBorder="1" applyAlignment="1">
      <alignment horizontal="center"/>
    </xf>
    <xf numFmtId="0" fontId="6" fillId="0" borderId="61" xfId="0" applyFont="1" applyBorder="1" applyAlignment="1">
      <alignment horizontal="center"/>
    </xf>
    <xf numFmtId="0" fontId="3" fillId="0" borderId="62" xfId="0" applyFont="1" applyBorder="1" applyAlignment="1">
      <alignment horizontal="center"/>
    </xf>
    <xf numFmtId="0" fontId="3" fillId="0" borderId="63" xfId="0" applyFont="1" applyBorder="1" applyAlignment="1">
      <alignment horizontal="center"/>
    </xf>
    <xf numFmtId="0" fontId="3" fillId="0" borderId="64" xfId="0" applyFont="1" applyBorder="1" applyAlignment="1">
      <alignment horizontal="center"/>
    </xf>
    <xf numFmtId="0" fontId="5" fillId="0" borderId="60" xfId="0" applyFont="1" applyBorder="1" applyAlignment="1">
      <alignment horizontal="center"/>
    </xf>
    <xf numFmtId="0" fontId="5" fillId="0" borderId="53" xfId="0" applyFont="1" applyBorder="1" applyAlignment="1">
      <alignment horizontal="center"/>
    </xf>
    <xf numFmtId="0" fontId="5" fillId="0" borderId="61" xfId="0" applyFont="1" applyBorder="1" applyAlignment="1">
      <alignment horizontal="center"/>
    </xf>
    <xf numFmtId="0" fontId="0" fillId="0" borderId="62" xfId="0" applyBorder="1" applyAlignment="1">
      <alignment horizontal="center"/>
    </xf>
    <xf numFmtId="0" fontId="0" fillId="0" borderId="63" xfId="0" applyBorder="1" applyAlignment="1">
      <alignment horizontal="center"/>
    </xf>
    <xf numFmtId="0" fontId="0" fillId="0" borderId="64" xfId="0" applyBorder="1" applyAlignment="1">
      <alignment horizont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1" fillId="0" borderId="1" xfId="0" applyFont="1" applyBorder="1" applyAlignment="1">
      <alignment horizontal="left" vertical="center"/>
    </xf>
    <xf numFmtId="0" fontId="21" fillId="0" borderId="2" xfId="0" applyFont="1" applyBorder="1" applyAlignment="1">
      <alignment horizontal="left" vertical="center"/>
    </xf>
    <xf numFmtId="0" fontId="21" fillId="0" borderId="3" xfId="0" applyFont="1" applyBorder="1" applyAlignment="1">
      <alignment horizontal="left" vertical="center"/>
    </xf>
    <xf numFmtId="0" fontId="22" fillId="0" borderId="60" xfId="0" applyFont="1" applyBorder="1" applyAlignment="1">
      <alignment horizontal="center"/>
    </xf>
    <xf numFmtId="0" fontId="17" fillId="0" borderId="53" xfId="0" applyFont="1" applyBorder="1" applyAlignment="1">
      <alignment horizontal="center"/>
    </xf>
    <xf numFmtId="0" fontId="17" fillId="0" borderId="61" xfId="0" applyFont="1" applyBorder="1" applyAlignment="1">
      <alignment horizontal="center"/>
    </xf>
    <xf numFmtId="0" fontId="17" fillId="0" borderId="60" xfId="0" applyFont="1" applyBorder="1" applyAlignment="1">
      <alignment horizontal="center"/>
    </xf>
    <xf numFmtId="0" fontId="18" fillId="0" borderId="62" xfId="0" applyFont="1" applyBorder="1" applyAlignment="1">
      <alignment horizontal="center"/>
    </xf>
    <xf numFmtId="0" fontId="18" fillId="0" borderId="63" xfId="0" applyFont="1" applyBorder="1" applyAlignment="1">
      <alignment horizontal="center"/>
    </xf>
    <xf numFmtId="0" fontId="18" fillId="0" borderId="64" xfId="0" applyFont="1" applyBorder="1" applyAlignment="1">
      <alignment horizontal="center"/>
    </xf>
    <xf numFmtId="0" fontId="3" fillId="0" borderId="0" xfId="0" applyFont="1" applyAlignment="1">
      <alignment horizontal="center"/>
    </xf>
    <xf numFmtId="0" fontId="4" fillId="0" borderId="0" xfId="0" applyFont="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externalLink" Target="externalLinks/externalLink6.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externalLink" Target="externalLinks/externalLink14.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042160824261942"/>
          <c:y val="6.8335575177306582E-2"/>
          <c:w val="0.68752117818265468"/>
          <c:h val="0.63668755409100286"/>
        </c:manualLayout>
      </c:layout>
      <c:barChart>
        <c:barDir val="col"/>
        <c:grouping val="stacked"/>
        <c:varyColors val="0"/>
        <c:ser>
          <c:idx val="0"/>
          <c:order val="0"/>
          <c:tx>
            <c:strRef>
              <c:f>' '!$A$143</c:f>
              <c:strCache>
                <c:ptCount val="1"/>
                <c:pt idx="0">
                  <c:v>EU-28</c:v>
                </c:pt>
              </c:strCache>
            </c:strRef>
          </c:tx>
          <c:spPr>
            <a:pattFill prst="smCheck">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25400">
              <a:noFill/>
            </a:ln>
          </c:spPr>
          <c:invertIfNegative val="0"/>
          <c:cat>
            <c:numRef>
              <c:f>' '!$B$142:$BB$142</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'!$B$143:$BB$143</c:f>
              <c:numCache>
                <c:formatCode>#,##0</c:formatCode>
                <c:ptCount val="41"/>
                <c:pt idx="0">
                  <c:v>58.136592139400008</c:v>
                </c:pt>
                <c:pt idx="1">
                  <c:v>60.435621092999995</c:v>
                </c:pt>
                <c:pt idx="2">
                  <c:v>59.763293202199989</c:v>
                </c:pt>
                <c:pt idx="3">
                  <c:v>57.196944435199995</c:v>
                </c:pt>
                <c:pt idx="4">
                  <c:v>45.838297523799994</c:v>
                </c:pt>
                <c:pt idx="5">
                  <c:v>44.031682511600003</c:v>
                </c:pt>
                <c:pt idx="6">
                  <c:v>28.997051191200001</c:v>
                </c:pt>
                <c:pt idx="7">
                  <c:v>29.384865899600001</c:v>
                </c:pt>
                <c:pt idx="8">
                  <c:v>24.084933905399996</c:v>
                </c:pt>
                <c:pt idx="9">
                  <c:v>14.167944761600001</c:v>
                </c:pt>
                <c:pt idx="10">
                  <c:v>16.294515995400001</c:v>
                </c:pt>
                <c:pt idx="11">
                  <c:v>13.011465067999998</c:v>
                </c:pt>
                <c:pt idx="12">
                  <c:v>12.707024996999998</c:v>
                </c:pt>
                <c:pt idx="13">
                  <c:v>7.4652144772</c:v>
                </c:pt>
                <c:pt idx="14">
                  <c:v>8.8869186745999986</c:v>
                </c:pt>
                <c:pt idx="15">
                  <c:v>9.4109478114631617</c:v>
                </c:pt>
                <c:pt idx="16">
                  <c:v>10.103534000000002</c:v>
                </c:pt>
                <c:pt idx="17">
                  <c:v>10.257491000000002</c:v>
                </c:pt>
                <c:pt idx="18">
                  <c:v>8.9470009999999984</c:v>
                </c:pt>
                <c:pt idx="19">
                  <c:v>7.987997</c:v>
                </c:pt>
              </c:numCache>
            </c:numRef>
          </c:val>
          <c:extLst>
            <c:ext xmlns:c16="http://schemas.microsoft.com/office/drawing/2014/chart" uri="{C3380CC4-5D6E-409C-BE32-E72D297353CC}">
              <c16:uniqueId val="{00000000-8281-4FA3-90C2-3080453D0625}"/>
            </c:ext>
          </c:extLst>
        </c:ser>
        <c:ser>
          <c:idx val="1"/>
          <c:order val="1"/>
          <c:tx>
            <c:strRef>
              <c:f>' '!$A$144</c:f>
              <c:strCache>
                <c:ptCount val="1"/>
                <c:pt idx="0">
                  <c:v>Egypt</c:v>
                </c:pt>
              </c:strCache>
            </c:strRef>
          </c:tx>
          <c:spPr>
            <a:pattFill prst="pct70">
              <a:fgClr>
                <a:srgbClr xmlns:mc="http://schemas.openxmlformats.org/markup-compatibility/2006" xmlns:a14="http://schemas.microsoft.com/office/drawing/2010/main" val="FF9900" mc:Ignorable="a14" a14:legacySpreadsheetColorIndex="52"/>
              </a:fgClr>
              <a:bgClr>
                <a:srgbClr xmlns:mc="http://schemas.openxmlformats.org/markup-compatibility/2006" xmlns:a14="http://schemas.microsoft.com/office/drawing/2010/main" val="CC99FF" mc:Ignorable="a14" a14:legacySpreadsheetColorIndex="46"/>
              </a:bgClr>
            </a:pattFill>
            <a:ln w="25400">
              <a:noFill/>
            </a:ln>
          </c:spPr>
          <c:invertIfNegative val="0"/>
          <c:cat>
            <c:numRef>
              <c:f>' '!$B$142:$BB$142</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'!$B$144:$BB$144</c:f>
              <c:numCache>
                <c:formatCode>#,##0</c:formatCode>
                <c:ptCount val="41"/>
                <c:pt idx="0">
                  <c:v>7.2540278280000008</c:v>
                </c:pt>
                <c:pt idx="1">
                  <c:v>2.0496471620000003</c:v>
                </c:pt>
                <c:pt idx="2">
                  <c:v>4.5326619700000004</c:v>
                </c:pt>
                <c:pt idx="3">
                  <c:v>6.6736210920000003</c:v>
                </c:pt>
                <c:pt idx="4">
                  <c:v>8.236916257999999</c:v>
                </c:pt>
                <c:pt idx="5">
                  <c:v>8.6917423599999992</c:v>
                </c:pt>
                <c:pt idx="6">
                  <c:v>5.6145586220000006</c:v>
                </c:pt>
                <c:pt idx="7">
                  <c:v>7.7943076479999993</c:v>
                </c:pt>
                <c:pt idx="8">
                  <c:v>10.4011326344</c:v>
                </c:pt>
                <c:pt idx="9">
                  <c:v>10.9395693982</c:v>
                </c:pt>
                <c:pt idx="10">
                  <c:v>8.3172729873999991</c:v>
                </c:pt>
                <c:pt idx="11">
                  <c:v>5.1338084323999986</c:v>
                </c:pt>
                <c:pt idx="12">
                  <c:v>4.7868846963999996</c:v>
                </c:pt>
                <c:pt idx="13">
                  <c:v>9.1561325406000016</c:v>
                </c:pt>
                <c:pt idx="14">
                  <c:v>6.8712513299999998</c:v>
                </c:pt>
                <c:pt idx="15">
                  <c:v>4.4812863576794859</c:v>
                </c:pt>
                <c:pt idx="16">
                  <c:v>3.1652050000000003</c:v>
                </c:pt>
                <c:pt idx="17">
                  <c:v>0.79184199999999993</c:v>
                </c:pt>
                <c:pt idx="18">
                  <c:v>1.5645629999999999</c:v>
                </c:pt>
                <c:pt idx="19">
                  <c:v>1.4707780000000001</c:v>
                </c:pt>
              </c:numCache>
            </c:numRef>
          </c:val>
          <c:extLst>
            <c:ext xmlns:c16="http://schemas.microsoft.com/office/drawing/2014/chart" uri="{C3380CC4-5D6E-409C-BE32-E72D297353CC}">
              <c16:uniqueId val="{00000001-8281-4FA3-90C2-3080453D0625}"/>
            </c:ext>
          </c:extLst>
        </c:ser>
        <c:ser>
          <c:idx val="2"/>
          <c:order val="2"/>
          <c:tx>
            <c:strRef>
              <c:f>' '!$A$145</c:f>
              <c:strCache>
                <c:ptCount val="1"/>
                <c:pt idx="0">
                  <c:v>USA</c:v>
                </c:pt>
              </c:strCache>
            </c:strRef>
          </c:tx>
          <c:spPr>
            <a:pattFill prst="smGrid">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000080" mc:Ignorable="a14" a14:legacySpreadsheetColorIndex="18"/>
              </a:bgClr>
            </a:pattFill>
            <a:ln w="25400">
              <a:noFill/>
            </a:ln>
          </c:spPr>
          <c:invertIfNegative val="0"/>
          <c:cat>
            <c:numRef>
              <c:f>' '!$B$142:$BB$142</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'!$B$145:$BB$145</c:f>
              <c:numCache>
                <c:formatCode>#,##0</c:formatCode>
                <c:ptCount val="41"/>
                <c:pt idx="0">
                  <c:v>36.562323932000005</c:v>
                </c:pt>
                <c:pt idx="1">
                  <c:v>43.325220125999998</c:v>
                </c:pt>
                <c:pt idx="2">
                  <c:v>47.018215287799997</c:v>
                </c:pt>
                <c:pt idx="3">
                  <c:v>35.206575689999994</c:v>
                </c:pt>
                <c:pt idx="4">
                  <c:v>38.576195626199997</c:v>
                </c:pt>
                <c:pt idx="5">
                  <c:v>33.08445058400001</c:v>
                </c:pt>
                <c:pt idx="6">
                  <c:v>27.029784432</c:v>
                </c:pt>
                <c:pt idx="7">
                  <c:v>20.410354369000004</c:v>
                </c:pt>
                <c:pt idx="8">
                  <c:v>21.569411778000003</c:v>
                </c:pt>
                <c:pt idx="9">
                  <c:v>6.7866044760000008</c:v>
                </c:pt>
                <c:pt idx="10">
                  <c:v>6.1264047548000002</c:v>
                </c:pt>
                <c:pt idx="11">
                  <c:v>4.8147820408000008</c:v>
                </c:pt>
                <c:pt idx="12">
                  <c:v>3.4884185022</c:v>
                </c:pt>
                <c:pt idx="13">
                  <c:v>5.0420154215999995</c:v>
                </c:pt>
                <c:pt idx="14">
                  <c:v>6.4725596979999995</c:v>
                </c:pt>
                <c:pt idx="15">
                  <c:v>6.9196885409901547</c:v>
                </c:pt>
                <c:pt idx="16">
                  <c:v>3.1507449999999997</c:v>
                </c:pt>
                <c:pt idx="17">
                  <c:v>1.856185</c:v>
                </c:pt>
                <c:pt idx="18">
                  <c:v>1.451867</c:v>
                </c:pt>
                <c:pt idx="19">
                  <c:v>1.69781</c:v>
                </c:pt>
              </c:numCache>
            </c:numRef>
          </c:val>
          <c:extLst>
            <c:ext xmlns:c16="http://schemas.microsoft.com/office/drawing/2014/chart" uri="{C3380CC4-5D6E-409C-BE32-E72D297353CC}">
              <c16:uniqueId val="{00000002-8281-4FA3-90C2-3080453D0625}"/>
            </c:ext>
          </c:extLst>
        </c:ser>
        <c:ser>
          <c:idx val="6"/>
          <c:order val="3"/>
          <c:tx>
            <c:strRef>
              <c:f>' '!$A$146</c:f>
              <c:strCache>
                <c:ptCount val="1"/>
                <c:pt idx="0">
                  <c:v>Others</c:v>
                </c:pt>
              </c:strCache>
            </c:strRef>
          </c:tx>
          <c:spPr>
            <a:pattFill prst="trellis">
              <a:fgClr>
                <a:srgbClr xmlns:mc="http://schemas.openxmlformats.org/markup-compatibility/2006" xmlns:a14="http://schemas.microsoft.com/office/drawing/2010/main" val="993300" mc:Ignorable="a14" a14:legacySpreadsheetColorIndex="60"/>
              </a:fgClr>
              <a:bgClr>
                <a:srgbClr xmlns:mc="http://schemas.openxmlformats.org/markup-compatibility/2006" xmlns:a14="http://schemas.microsoft.com/office/drawing/2010/main" val="FFFFFF" mc:Ignorable="a14" a14:legacySpreadsheetColorIndex="9"/>
              </a:bgClr>
            </a:pattFill>
            <a:ln w="25400">
              <a:noFill/>
            </a:ln>
          </c:spPr>
          <c:invertIfNegative val="0"/>
          <c:cat>
            <c:numRef>
              <c:f>' '!$B$142:$BB$142</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'!$B$146:$BB$146</c:f>
              <c:numCache>
                <c:formatCode>#,##0</c:formatCode>
                <c:ptCount val="41"/>
                <c:pt idx="0">
                  <c:v>8.949697880999949</c:v>
                </c:pt>
                <c:pt idx="1">
                  <c:v>8.2202576538000187</c:v>
                </c:pt>
                <c:pt idx="2">
                  <c:v>5.3670929632000082</c:v>
                </c:pt>
                <c:pt idx="3">
                  <c:v>8.5885440733999729</c:v>
                </c:pt>
                <c:pt idx="4">
                  <c:v>10.641010178200005</c:v>
                </c:pt>
                <c:pt idx="5">
                  <c:v>11.975275100800005</c:v>
                </c:pt>
                <c:pt idx="6">
                  <c:v>9.7071445505999918</c:v>
                </c:pt>
                <c:pt idx="7">
                  <c:v>10.308947201999999</c:v>
                </c:pt>
                <c:pt idx="8">
                  <c:v>13.989789451200011</c:v>
                </c:pt>
                <c:pt idx="9">
                  <c:v>7.6264774793999983</c:v>
                </c:pt>
                <c:pt idx="10">
                  <c:v>9.4523731509999962</c:v>
                </c:pt>
                <c:pt idx="11">
                  <c:v>6.7318432542000082</c:v>
                </c:pt>
                <c:pt idx="12">
                  <c:v>7.2767235785999951</c:v>
                </c:pt>
                <c:pt idx="13">
                  <c:v>6.6547634355999925</c:v>
                </c:pt>
                <c:pt idx="14">
                  <c:v>8.266327496600006</c:v>
                </c:pt>
                <c:pt idx="15">
                  <c:v>7.4881161978703155</c:v>
                </c:pt>
                <c:pt idx="16">
                  <c:v>5.0546899999999972</c:v>
                </c:pt>
                <c:pt idx="17">
                  <c:v>5.9984409999999997</c:v>
                </c:pt>
                <c:pt idx="18">
                  <c:v>4.7032140000000009</c:v>
                </c:pt>
                <c:pt idx="19">
                  <c:v>5.5818860000000008</c:v>
                </c:pt>
              </c:numCache>
            </c:numRef>
          </c:val>
          <c:extLst>
            <c:ext xmlns:c16="http://schemas.microsoft.com/office/drawing/2014/chart" uri="{C3380CC4-5D6E-409C-BE32-E72D297353CC}">
              <c16:uniqueId val="{00000003-8281-4FA3-90C2-3080453D0625}"/>
            </c:ext>
          </c:extLst>
        </c:ser>
        <c:ser>
          <c:idx val="7"/>
          <c:order val="4"/>
          <c:tx>
            <c:strRef>
              <c:f>' '!$A$147</c:f>
              <c:strCache>
                <c:ptCount val="1"/>
              </c:strCache>
            </c:strRef>
          </c:tx>
          <c:spPr>
            <a:noFill/>
            <a:ln w="25400">
              <a:noFill/>
            </a:ln>
          </c:spPr>
          <c:invertIfNegative val="0"/>
          <c:cat>
            <c:numRef>
              <c:f>' '!$B$142:$BB$142</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'!$B$147:$BB$147</c:f>
              <c:numCache>
                <c:formatCode>0.00</c:formatCode>
                <c:ptCount val="41"/>
              </c:numCache>
            </c:numRef>
          </c:val>
          <c:extLst>
            <c:ext xmlns:c16="http://schemas.microsoft.com/office/drawing/2014/chart" uri="{C3380CC4-5D6E-409C-BE32-E72D297353CC}">
              <c16:uniqueId val="{00000004-8281-4FA3-90C2-3080453D0625}"/>
            </c:ext>
          </c:extLst>
        </c:ser>
        <c:ser>
          <c:idx val="8"/>
          <c:order val="5"/>
          <c:tx>
            <c:strRef>
              <c:f>' '!$A$148</c:f>
              <c:strCache>
                <c:ptCount val="1"/>
              </c:strCache>
            </c:strRef>
          </c:tx>
          <c:spPr>
            <a:noFill/>
            <a:ln w="25400">
              <a:noFill/>
            </a:ln>
          </c:spPr>
          <c:invertIfNegative val="0"/>
          <c:cat>
            <c:numRef>
              <c:f>' '!$B$142:$BB$142</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'!$B$148:$BB$148</c:f>
              <c:numCache>
                <c:formatCode>0.00</c:formatCode>
                <c:ptCount val="41"/>
              </c:numCache>
            </c:numRef>
          </c:val>
          <c:extLst>
            <c:ext xmlns:c16="http://schemas.microsoft.com/office/drawing/2014/chart" uri="{C3380CC4-5D6E-409C-BE32-E72D297353CC}">
              <c16:uniqueId val="{00000005-8281-4FA3-90C2-3080453D0625}"/>
            </c:ext>
          </c:extLst>
        </c:ser>
        <c:ser>
          <c:idx val="9"/>
          <c:order val="6"/>
          <c:tx>
            <c:strRef>
              <c:f>' '!$A$149</c:f>
              <c:strCache>
                <c:ptCount val="1"/>
              </c:strCache>
            </c:strRef>
          </c:tx>
          <c:spPr>
            <a:noFill/>
            <a:ln w="25400">
              <a:noFill/>
            </a:ln>
          </c:spPr>
          <c:invertIfNegative val="0"/>
          <c:cat>
            <c:numRef>
              <c:f>' '!$B$142:$BB$142</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'!$B$149:$BB$149</c:f>
              <c:numCache>
                <c:formatCode>0.00</c:formatCode>
                <c:ptCount val="41"/>
              </c:numCache>
            </c:numRef>
          </c:val>
          <c:extLst>
            <c:ext xmlns:c16="http://schemas.microsoft.com/office/drawing/2014/chart" uri="{C3380CC4-5D6E-409C-BE32-E72D297353CC}">
              <c16:uniqueId val="{00000006-8281-4FA3-90C2-3080453D0625}"/>
            </c:ext>
          </c:extLst>
        </c:ser>
        <c:ser>
          <c:idx val="10"/>
          <c:order val="7"/>
          <c:tx>
            <c:strRef>
              <c:f>' '!$A$150</c:f>
              <c:strCache>
                <c:ptCount val="1"/>
              </c:strCache>
            </c:strRef>
          </c:tx>
          <c:spPr>
            <a:noFill/>
            <a:ln w="25400">
              <a:noFill/>
            </a:ln>
          </c:spPr>
          <c:invertIfNegative val="0"/>
          <c:cat>
            <c:numRef>
              <c:f>' '!$B$142:$BB$142</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'!$B$150:$BB$150</c:f>
              <c:numCache>
                <c:formatCode>0.00</c:formatCode>
                <c:ptCount val="41"/>
              </c:numCache>
            </c:numRef>
          </c:val>
          <c:extLst>
            <c:ext xmlns:c16="http://schemas.microsoft.com/office/drawing/2014/chart" uri="{C3380CC4-5D6E-409C-BE32-E72D297353CC}">
              <c16:uniqueId val="{00000007-8281-4FA3-90C2-3080453D0625}"/>
            </c:ext>
          </c:extLst>
        </c:ser>
        <c:dLbls>
          <c:showLegendKey val="0"/>
          <c:showVal val="0"/>
          <c:showCatName val="0"/>
          <c:showSerName val="0"/>
          <c:showPercent val="0"/>
          <c:showBubbleSize val="0"/>
        </c:dLbls>
        <c:gapWidth val="0"/>
        <c:overlap val="100"/>
        <c:axId val="411688208"/>
        <c:axId val="1"/>
      </c:barChart>
      <c:barChart>
        <c:barDir val="col"/>
        <c:grouping val="stacked"/>
        <c:varyColors val="0"/>
        <c:ser>
          <c:idx val="12"/>
          <c:order val="8"/>
          <c:tx>
            <c:strRef>
              <c:f>' '!$A$151</c:f>
              <c:strCache>
                <c:ptCount val="1"/>
                <c:pt idx="0">
                  <c:v>EU-28</c:v>
                </c:pt>
              </c:strCache>
            </c:strRef>
          </c:tx>
          <c:spPr>
            <a:pattFill prst="smCheck">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25400">
              <a:noFill/>
            </a:ln>
          </c:spPr>
          <c:invertIfNegative val="0"/>
          <c:cat>
            <c:numRef>
              <c:f>' '!$B$142:$BB$142</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'!$B$151:$BB$151</c:f>
              <c:numCache>
                <c:formatCode>0.00</c:formatCode>
                <c:ptCount val="41"/>
                <c:pt idx="21" formatCode="#,##0">
                  <c:v>31.439534835457501</c:v>
                </c:pt>
                <c:pt idx="22" formatCode="#,##0">
                  <c:v>32.202453019495998</c:v>
                </c:pt>
                <c:pt idx="23" formatCode="#,##0">
                  <c:v>35.438941450176003</c:v>
                </c:pt>
                <c:pt idx="24" formatCode="#,##0">
                  <c:v>36.288708333919992</c:v>
                </c:pt>
                <c:pt idx="25" formatCode="#,##0">
                  <c:v>35.537142187728996</c:v>
                </c:pt>
                <c:pt idx="26" formatCode="#,##0">
                  <c:v>37.255095802782002</c:v>
                </c:pt>
                <c:pt idx="27" formatCode="#,##0">
                  <c:v>28.139045179359996</c:v>
                </c:pt>
                <c:pt idx="28" formatCode="#,##0">
                  <c:v>33.081163193974994</c:v>
                </c:pt>
                <c:pt idx="29" formatCode="#,##0">
                  <c:v>31.489824293584004</c:v>
                </c:pt>
                <c:pt idx="30" formatCode="#,##0">
                  <c:v>16.474371837616001</c:v>
                </c:pt>
                <c:pt idx="31" formatCode="#,##0">
                  <c:v>18.747304847109003</c:v>
                </c:pt>
                <c:pt idx="32" formatCode="#,##0">
                  <c:v>15.88577500848</c:v>
                </c:pt>
                <c:pt idx="33" formatCode="#,##0">
                  <c:v>13.238617898175999</c:v>
                </c:pt>
                <c:pt idx="34" formatCode="#,##0">
                  <c:v>9.5264344192559989</c:v>
                </c:pt>
                <c:pt idx="35" formatCode="#,##0">
                  <c:v>12.16785044381975</c:v>
                </c:pt>
                <c:pt idx="36" formatCode="#,##0">
                  <c:v>10.286883912072888</c:v>
                </c:pt>
                <c:pt idx="37" formatCode="#,##0">
                  <c:v>10.025512341787001</c:v>
                </c:pt>
                <c:pt idx="38" formatCode="#,##0">
                  <c:v>9.2755495469779987</c:v>
                </c:pt>
                <c:pt idx="39" formatCode="#,##0">
                  <c:v>8.4542360116299999</c:v>
                </c:pt>
                <c:pt idx="40" formatCode="#,##0">
                  <c:v>7.2197160525375015</c:v>
                </c:pt>
              </c:numCache>
            </c:numRef>
          </c:val>
          <c:extLst>
            <c:ext xmlns:c16="http://schemas.microsoft.com/office/drawing/2014/chart" uri="{C3380CC4-5D6E-409C-BE32-E72D297353CC}">
              <c16:uniqueId val="{00000008-8281-4FA3-90C2-3080453D0625}"/>
            </c:ext>
          </c:extLst>
        </c:ser>
        <c:ser>
          <c:idx val="13"/>
          <c:order val="9"/>
          <c:tx>
            <c:strRef>
              <c:f>' '!$A$152</c:f>
              <c:strCache>
                <c:ptCount val="1"/>
                <c:pt idx="0">
                  <c:v>Egypt</c:v>
                </c:pt>
              </c:strCache>
            </c:strRef>
          </c:tx>
          <c:spPr>
            <a:pattFill prst="pct70">
              <a:fgClr>
                <a:srgbClr xmlns:mc="http://schemas.openxmlformats.org/markup-compatibility/2006" xmlns:a14="http://schemas.microsoft.com/office/drawing/2010/main" val="FF9900" mc:Ignorable="a14" a14:legacySpreadsheetColorIndex="52"/>
              </a:fgClr>
              <a:bgClr>
                <a:srgbClr xmlns:mc="http://schemas.openxmlformats.org/markup-compatibility/2006" xmlns:a14="http://schemas.microsoft.com/office/drawing/2010/main" val="CC99FF" mc:Ignorable="a14" a14:legacySpreadsheetColorIndex="46"/>
              </a:bgClr>
            </a:pattFill>
            <a:ln w="25400">
              <a:noFill/>
            </a:ln>
          </c:spPr>
          <c:invertIfNegative val="0"/>
          <c:cat>
            <c:numRef>
              <c:f>' '!$B$142:$BB$142</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'!$B$152:$BB$152</c:f>
              <c:numCache>
                <c:formatCode>0.00</c:formatCode>
                <c:ptCount val="41"/>
                <c:pt idx="21" formatCode="#,##0">
                  <c:v>1.4298066505682103</c:v>
                </c:pt>
                <c:pt idx="22" formatCode="#,##0">
                  <c:v>0.50767967270399994</c:v>
                </c:pt>
                <c:pt idx="23" formatCode="#,##0">
                  <c:v>1.3327790783039997</c:v>
                </c:pt>
                <c:pt idx="24" formatCode="#,##0">
                  <c:v>2.309999911856</c:v>
                </c:pt>
                <c:pt idx="25" formatCode="#,##0">
                  <c:v>3.3627733160700002</c:v>
                </c:pt>
                <c:pt idx="26" formatCode="#,##0">
                  <c:v>3.6247062011159996</c:v>
                </c:pt>
                <c:pt idx="27" formatCode="#,##0">
                  <c:v>2.9375287594159998</c:v>
                </c:pt>
                <c:pt idx="28" formatCode="#,##0">
                  <c:v>4.09291777424</c:v>
                </c:pt>
                <c:pt idx="29" formatCode="#,##0">
                  <c:v>6.0540985764399995</c:v>
                </c:pt>
                <c:pt idx="30" formatCode="#,##0">
                  <c:v>6.2214617009160005</c:v>
                </c:pt>
                <c:pt idx="31" formatCode="#,##0">
                  <c:v>4.6985343798959995</c:v>
                </c:pt>
                <c:pt idx="32" formatCode="#,##0">
                  <c:v>2.6340520339199998</c:v>
                </c:pt>
                <c:pt idx="33" formatCode="#,##0">
                  <c:v>3.0280750984</c:v>
                </c:pt>
                <c:pt idx="34" formatCode="#,##0">
                  <c:v>6.1663728553830008</c:v>
                </c:pt>
                <c:pt idx="35" formatCode="#,##0">
                  <c:v>4.5958764704437494</c:v>
                </c:pt>
                <c:pt idx="36" formatCode="#,##0">
                  <c:v>3.5626503210172951</c:v>
                </c:pt>
                <c:pt idx="37" formatCode="#,##0">
                  <c:v>2.3816704505109998</c:v>
                </c:pt>
                <c:pt idx="38" formatCode="#,##0">
                  <c:v>0.65676675264199991</c:v>
                </c:pt>
                <c:pt idx="39" formatCode="#,##0">
                  <c:v>1.1266523640799999</c:v>
                </c:pt>
                <c:pt idx="40" formatCode="#,##0">
                  <c:v>1.0214841429500001</c:v>
                </c:pt>
              </c:numCache>
            </c:numRef>
          </c:val>
          <c:extLst>
            <c:ext xmlns:c16="http://schemas.microsoft.com/office/drawing/2014/chart" uri="{C3380CC4-5D6E-409C-BE32-E72D297353CC}">
              <c16:uniqueId val="{00000009-8281-4FA3-90C2-3080453D0625}"/>
            </c:ext>
          </c:extLst>
        </c:ser>
        <c:ser>
          <c:idx val="14"/>
          <c:order val="10"/>
          <c:tx>
            <c:strRef>
              <c:f>' '!$A$153</c:f>
              <c:strCache>
                <c:ptCount val="1"/>
                <c:pt idx="0">
                  <c:v>USA</c:v>
                </c:pt>
              </c:strCache>
            </c:strRef>
          </c:tx>
          <c:spPr>
            <a:pattFill prst="smGrid">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000080" mc:Ignorable="a14" a14:legacySpreadsheetColorIndex="18"/>
              </a:bgClr>
            </a:pattFill>
            <a:ln w="25400">
              <a:noFill/>
            </a:ln>
          </c:spPr>
          <c:invertIfNegative val="0"/>
          <c:cat>
            <c:numRef>
              <c:f>' '!$B$142:$BB$142</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'!$B$153:$BB$153</c:f>
              <c:numCache>
                <c:formatCode>0.00</c:formatCode>
                <c:ptCount val="41"/>
                <c:pt idx="21" formatCode="#,##0">
                  <c:v>9.2835533989998904</c:v>
                </c:pt>
                <c:pt idx="22" formatCode="#,##0">
                  <c:v>10.33952077534</c:v>
                </c:pt>
                <c:pt idx="23" formatCode="#,##0">
                  <c:v>12.9389507016</c:v>
                </c:pt>
                <c:pt idx="24" formatCode="#,##0">
                  <c:v>11.164108359935998</c:v>
                </c:pt>
                <c:pt idx="25" formatCode="#,##0">
                  <c:v>12.252086448692999</c:v>
                </c:pt>
                <c:pt idx="26" formatCode="#,##0">
                  <c:v>12.039121835597999</c:v>
                </c:pt>
                <c:pt idx="27" formatCode="#,##0">
                  <c:v>11.119087417416001</c:v>
                </c:pt>
                <c:pt idx="28" formatCode="#,##0">
                  <c:v>10.03396069163</c:v>
                </c:pt>
                <c:pt idx="29" formatCode="#,##0">
                  <c:v>11.443807656332</c:v>
                </c:pt>
                <c:pt idx="30" formatCode="#,##0">
                  <c:v>3.4965337927519999</c:v>
                </c:pt>
                <c:pt idx="31" formatCode="#,##0">
                  <c:v>3.8226796932870002</c:v>
                </c:pt>
                <c:pt idx="32" formatCode="#,##0">
                  <c:v>3.4389870307199999</c:v>
                </c:pt>
                <c:pt idx="33" formatCode="#,##0">
                  <c:v>2.6142691298239997</c:v>
                </c:pt>
                <c:pt idx="34" formatCode="#,##0">
                  <c:v>3.5405633161289995</c:v>
                </c:pt>
                <c:pt idx="35" formatCode="#,##0">
                  <c:v>4.2315292258914994</c:v>
                </c:pt>
                <c:pt idx="36" formatCode="#,##0">
                  <c:v>5.1947578974465083</c:v>
                </c:pt>
                <c:pt idx="37" formatCode="#,##0">
                  <c:v>3.2244690251469996</c:v>
                </c:pt>
                <c:pt idx="38" formatCode="#,##0">
                  <c:v>1.8511544139659997</c:v>
                </c:pt>
                <c:pt idx="39" formatCode="#,##0">
                  <c:v>1.78680572457</c:v>
                </c:pt>
                <c:pt idx="40" formatCode="#,##0">
                  <c:v>1.634676284775</c:v>
                </c:pt>
              </c:numCache>
            </c:numRef>
          </c:val>
          <c:extLst>
            <c:ext xmlns:c16="http://schemas.microsoft.com/office/drawing/2014/chart" uri="{C3380CC4-5D6E-409C-BE32-E72D297353CC}">
              <c16:uniqueId val="{0000000A-8281-4FA3-90C2-3080453D0625}"/>
            </c:ext>
          </c:extLst>
        </c:ser>
        <c:ser>
          <c:idx val="17"/>
          <c:order val="11"/>
          <c:tx>
            <c:strRef>
              <c:f>' '!$A$154</c:f>
              <c:strCache>
                <c:ptCount val="1"/>
                <c:pt idx="0">
                  <c:v>Others</c:v>
                </c:pt>
              </c:strCache>
            </c:strRef>
          </c:tx>
          <c:spPr>
            <a:pattFill prst="trellis">
              <a:fgClr>
                <a:srgbClr xmlns:mc="http://schemas.openxmlformats.org/markup-compatibility/2006" xmlns:a14="http://schemas.microsoft.com/office/drawing/2010/main" val="993300" mc:Ignorable="a14" a14:legacySpreadsheetColorIndex="60"/>
              </a:fgClr>
              <a:bgClr>
                <a:srgbClr xmlns:mc="http://schemas.openxmlformats.org/markup-compatibility/2006" xmlns:a14="http://schemas.microsoft.com/office/drawing/2010/main" val="FFFFFF" mc:Ignorable="a14" a14:legacySpreadsheetColorIndex="9"/>
              </a:bgClr>
            </a:pattFill>
            <a:ln w="25400">
              <a:noFill/>
            </a:ln>
          </c:spPr>
          <c:invertIfNegative val="0"/>
          <c:cat>
            <c:numRef>
              <c:f>' '!$B$142:$BB$142</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'!$B$154:$BB$154</c:f>
              <c:numCache>
                <c:formatCode>0.00</c:formatCode>
                <c:ptCount val="41"/>
                <c:pt idx="21" formatCode="#,##0">
                  <c:v>2.7903853387938327</c:v>
                </c:pt>
                <c:pt idx="22" formatCode="#,##0">
                  <c:v>2.2286215901679967</c:v>
                </c:pt>
                <c:pt idx="23" formatCode="#,##0">
                  <c:v>2.3016204417120036</c:v>
                </c:pt>
                <c:pt idx="24" formatCode="#,##0">
                  <c:v>4.5006662891680094</c:v>
                </c:pt>
                <c:pt idx="25" formatCode="#,##0">
                  <c:v>7.0096444609379986</c:v>
                </c:pt>
                <c:pt idx="26" formatCode="#,##0">
                  <c:v>6.436168367771991</c:v>
                </c:pt>
                <c:pt idx="27" formatCode="#,##0">
                  <c:v>6.461582267923994</c:v>
                </c:pt>
                <c:pt idx="28" formatCode="#,##0">
                  <c:v>8.2848287781149992</c:v>
                </c:pt>
                <c:pt idx="29" formatCode="#,##0">
                  <c:v>11.315678252472004</c:v>
                </c:pt>
                <c:pt idx="30" formatCode="#,##0">
                  <c:v>5.9156967553199955</c:v>
                </c:pt>
                <c:pt idx="31" formatCode="#,##0">
                  <c:v>7.6161770573849807</c:v>
                </c:pt>
                <c:pt idx="32" formatCode="#,##0">
                  <c:v>6.1275852249600007</c:v>
                </c:pt>
                <c:pt idx="33" formatCode="#,##0">
                  <c:v>7.225867474495999</c:v>
                </c:pt>
                <c:pt idx="34" formatCode="#,##0">
                  <c:v>6.1598349112650048</c:v>
                </c:pt>
                <c:pt idx="35" formatCode="#,##0">
                  <c:v>8.3981057914127426</c:v>
                </c:pt>
                <c:pt idx="36" formatCode="#,##0">
                  <c:v>7.0533575620961138</c:v>
                </c:pt>
                <c:pt idx="37" formatCode="#,##0">
                  <c:v>4.8700066443129995</c:v>
                </c:pt>
                <c:pt idx="38" formatCode="#,##0">
                  <c:v>5.5545018541870022</c:v>
                </c:pt>
                <c:pt idx="39" formatCode="#,##0">
                  <c:v>5.318447764130001</c:v>
                </c:pt>
                <c:pt idx="40" formatCode="#,##0">
                  <c:v>4.0390736572083306</c:v>
                </c:pt>
              </c:numCache>
            </c:numRef>
          </c:val>
          <c:extLst>
            <c:ext xmlns:c16="http://schemas.microsoft.com/office/drawing/2014/chart" uri="{C3380CC4-5D6E-409C-BE32-E72D297353CC}">
              <c16:uniqueId val="{0000000B-8281-4FA3-90C2-3080453D0625}"/>
            </c:ext>
          </c:extLst>
        </c:ser>
        <c:dLbls>
          <c:showLegendKey val="0"/>
          <c:showVal val="0"/>
          <c:showCatName val="0"/>
          <c:showSerName val="0"/>
          <c:showPercent val="0"/>
          <c:showBubbleSize val="0"/>
        </c:dLbls>
        <c:gapWidth val="0"/>
        <c:overlap val="100"/>
        <c:axId val="3"/>
        <c:axId val="4"/>
      </c:barChart>
      <c:catAx>
        <c:axId val="411688208"/>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min val="0"/>
        </c:scaling>
        <c:delete val="0"/>
        <c:axPos val="l"/>
        <c:title>
          <c:tx>
            <c:rich>
              <a:bodyPr/>
              <a:lstStyle/>
              <a:p>
                <a:pPr>
                  <a:defRPr sz="1200" b="1" i="0" u="none" strike="noStrike" baseline="0">
                    <a:solidFill>
                      <a:srgbClr val="993300"/>
                    </a:solidFill>
                    <a:latin typeface="Arial"/>
                    <a:ea typeface="Arial"/>
                    <a:cs typeface="Arial"/>
                  </a:defRPr>
                </a:pPr>
                <a:r>
                  <a:rPr lang="en-GB" sz="1200" b="1" i="0" u="none" strike="noStrike" baseline="0">
                    <a:solidFill>
                      <a:srgbClr val="993300"/>
                    </a:solidFill>
                    <a:latin typeface="Arial"/>
                    <a:cs typeface="Arial"/>
                  </a:rPr>
                  <a:t>Volume</a:t>
                </a:r>
                <a:endParaRPr lang="en-GB" sz="1075" b="0" i="0" u="none" strike="noStrike" baseline="0">
                  <a:solidFill>
                    <a:srgbClr val="993300"/>
                  </a:solidFill>
                  <a:latin typeface="Arial"/>
                  <a:cs typeface="Arial"/>
                </a:endParaRPr>
              </a:p>
              <a:p>
                <a:pPr>
                  <a:defRPr sz="1200" b="1" i="0" u="none" strike="noStrike" baseline="0">
                    <a:solidFill>
                      <a:srgbClr val="993300"/>
                    </a:solidFill>
                    <a:latin typeface="Arial"/>
                    <a:ea typeface="Arial"/>
                    <a:cs typeface="Arial"/>
                  </a:defRPr>
                </a:pPr>
                <a:r>
                  <a:rPr lang="en-GB" sz="1075" b="0" i="0" u="none" strike="noStrike" baseline="0">
                    <a:solidFill>
                      <a:srgbClr val="FFFFFF"/>
                    </a:solidFill>
                    <a:latin typeface="Arial"/>
                    <a:cs typeface="Arial"/>
                  </a:rPr>
                  <a:t>(</a:t>
                </a:r>
                <a:r>
                  <a:rPr lang="en-GB" sz="1075" b="0" i="0" u="none" strike="noStrike" baseline="0">
                    <a:solidFill>
                      <a:srgbClr val="993300"/>
                    </a:solidFill>
                    <a:latin typeface="Arial"/>
                    <a:cs typeface="Arial"/>
                  </a:rPr>
                  <a:t> (thousand cubic metres) </a:t>
                </a:r>
                <a:r>
                  <a:rPr lang="en-GB" sz="1075" b="0" i="0" u="none" strike="noStrike" baseline="0">
                    <a:solidFill>
                      <a:srgbClr val="FFFFFF"/>
                    </a:solidFill>
                    <a:latin typeface="Arial"/>
                    <a:cs typeface="Arial"/>
                  </a:rPr>
                  <a:t>)</a:t>
                </a:r>
              </a:p>
            </c:rich>
          </c:tx>
          <c:layout>
            <c:manualLayout>
              <c:xMode val="edge"/>
              <c:yMode val="edge"/>
              <c:x val="1.9792276341621878E-2"/>
              <c:y val="0.1733390199619484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993300"/>
                </a:solidFill>
                <a:latin typeface="Arial"/>
                <a:ea typeface="Arial"/>
                <a:cs typeface="Arial"/>
              </a:defRPr>
            </a:pPr>
            <a:endParaRPr lang="en-US"/>
          </a:p>
        </c:txPr>
        <c:crossAx val="411688208"/>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200" b="1" i="0" u="none" strike="noStrike" baseline="0">
                    <a:solidFill>
                      <a:srgbClr val="0000FF"/>
                    </a:solidFill>
                    <a:latin typeface="Arial"/>
                    <a:ea typeface="Arial"/>
                    <a:cs typeface="Arial"/>
                  </a:defRPr>
                </a:pPr>
                <a:r>
                  <a:rPr lang="en-GB" sz="1200" b="1" i="0" u="none" strike="noStrike" baseline="0">
                    <a:solidFill>
                      <a:srgbClr val="0000FF"/>
                    </a:solidFill>
                    <a:latin typeface="Arial"/>
                    <a:cs typeface="Arial"/>
                  </a:rPr>
                  <a:t>Export value</a:t>
                </a:r>
                <a:endParaRPr lang="en-GB" sz="1100" b="0" i="0" u="none" strike="noStrike" baseline="0">
                  <a:solidFill>
                    <a:srgbClr val="0000FF"/>
                  </a:solidFill>
                  <a:latin typeface="Arial"/>
                  <a:cs typeface="Arial"/>
                </a:endParaRPr>
              </a:p>
              <a:p>
                <a:pPr>
                  <a:defRPr sz="1200" b="1" i="0" u="none" strike="noStrike" baseline="0">
                    <a:solidFill>
                      <a:srgbClr val="0000FF"/>
                    </a:solidFill>
                    <a:latin typeface="Arial"/>
                    <a:ea typeface="Arial"/>
                    <a:cs typeface="Arial"/>
                  </a:defRPr>
                </a:pPr>
                <a:r>
                  <a:rPr lang="en-GB" sz="1100" b="0" i="0" u="none" strike="noStrike" baseline="0">
                    <a:solidFill>
                      <a:srgbClr val="FFFFFF"/>
                    </a:solidFill>
                    <a:latin typeface="Arial"/>
                    <a:cs typeface="Arial"/>
                  </a:rPr>
                  <a:t>( </a:t>
                </a:r>
                <a:r>
                  <a:rPr lang="en-GB" sz="1100" b="0" i="0" u="none" strike="noStrike" baseline="0">
                    <a:solidFill>
                      <a:srgbClr val="0000FF"/>
                    </a:solidFill>
                    <a:latin typeface="Arial"/>
                    <a:cs typeface="Arial"/>
                  </a:rPr>
                  <a:t>(US$ million, fob, nominal) </a:t>
                </a:r>
                <a:r>
                  <a:rPr lang="en-GB" sz="1100" b="0" i="0" u="none" strike="noStrike" baseline="0">
                    <a:solidFill>
                      <a:srgbClr val="FFFFFF"/>
                    </a:solidFill>
                    <a:latin typeface="Arial"/>
                    <a:cs typeface="Arial"/>
                  </a:rPr>
                  <a:t>)</a:t>
                </a:r>
              </a:p>
            </c:rich>
          </c:tx>
          <c:layout>
            <c:manualLayout>
              <c:xMode val="edge"/>
              <c:yMode val="edge"/>
              <c:x val="0.90211112167602869"/>
              <c:y val="0.1450047570835530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0.2541744961766178"/>
          <c:y val="0.9083631334544412"/>
          <c:w val="0.52084937741110204"/>
          <c:h val="6.5002132485730654E-2"/>
        </c:manualLayout>
      </c:layout>
      <c:overlay val="0"/>
      <c:spPr>
        <a:solidFill>
          <a:srgbClr val="FFFFCC"/>
        </a:solidFill>
        <a:ln w="25400">
          <a:noFill/>
        </a:ln>
      </c:spPr>
      <c:txPr>
        <a:bodyPr/>
        <a:lstStyle/>
        <a:p>
          <a:pPr>
            <a:defRPr sz="119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875519828119706"/>
          <c:y val="7.0002296523094559E-2"/>
          <c:w val="0.66772890184103284"/>
          <c:h val="0.60501984852103152"/>
        </c:manualLayout>
      </c:layout>
      <c:barChart>
        <c:barDir val="col"/>
        <c:grouping val="stacked"/>
        <c:varyColors val="0"/>
        <c:ser>
          <c:idx val="0"/>
          <c:order val="0"/>
          <c:tx>
            <c:strRef>
              <c:f>' '!$A$207</c:f>
              <c:strCache>
                <c:ptCount val="1"/>
                <c:pt idx="0">
                  <c:v>Belgium</c:v>
                </c:pt>
              </c:strCache>
            </c:strRef>
          </c:tx>
          <c:spPr>
            <a:pattFill prst="openDmnd">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99CC00" mc:Ignorable="a14" a14:legacySpreadsheetColorIndex="50"/>
              </a:bgClr>
            </a:pattFill>
            <a:ln w="25400">
              <a:noFill/>
            </a:ln>
          </c:spPr>
          <c:invertIfNegative val="0"/>
          <c:cat>
            <c:numRef>
              <c:f>' '!$B$206:$BB$206</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'!$B$207:$BB$207</c:f>
              <c:numCache>
                <c:formatCode>#,##0.00</c:formatCode>
                <c:ptCount val="41"/>
                <c:pt idx="0">
                  <c:v>4.7265911199999996E-2</c:v>
                </c:pt>
                <c:pt idx="1">
                  <c:v>5.7286205999999999E-2</c:v>
                </c:pt>
                <c:pt idx="2">
                  <c:v>7.1260526800000001E-2</c:v>
                </c:pt>
                <c:pt idx="3">
                  <c:v>5.7464491999999999E-2</c:v>
                </c:pt>
                <c:pt idx="4">
                  <c:v>5.0452383999999996E-2</c:v>
                </c:pt>
                <c:pt idx="5">
                  <c:v>3.8515001E-2</c:v>
                </c:pt>
                <c:pt idx="6">
                  <c:v>3.307715E-2</c:v>
                </c:pt>
                <c:pt idx="7">
                  <c:v>3.0373808799999999E-2</c:v>
                </c:pt>
                <c:pt idx="8">
                  <c:v>2.3156995361904763E-2</c:v>
                </c:pt>
                <c:pt idx="9">
                  <c:v>1.1878902E-2</c:v>
                </c:pt>
                <c:pt idx="10">
                  <c:v>1.3263841600000001E-2</c:v>
                </c:pt>
                <c:pt idx="11">
                  <c:v>1.3417586400000001E-2</c:v>
                </c:pt>
                <c:pt idx="12">
                  <c:v>1.1680230000000002E-2</c:v>
                </c:pt>
                <c:pt idx="13">
                  <c:v>8.6848420000000016E-3</c:v>
                </c:pt>
                <c:pt idx="14">
                  <c:v>5.5117379999999995E-3</c:v>
                </c:pt>
                <c:pt idx="15">
                  <c:v>6.78884E-3</c:v>
                </c:pt>
                <c:pt idx="16">
                  <c:v>6.9122792000000004E-3</c:v>
                </c:pt>
                <c:pt idx="17">
                  <c:v>7.5562780000000005E-3</c:v>
                </c:pt>
                <c:pt idx="18">
                  <c:v>8.9541340000000007E-3</c:v>
                </c:pt>
                <c:pt idx="19">
                  <c:v>1.1182296000000001E-2</c:v>
                </c:pt>
              </c:numCache>
            </c:numRef>
          </c:val>
          <c:extLst>
            <c:ext xmlns:c16="http://schemas.microsoft.com/office/drawing/2014/chart" uri="{C3380CC4-5D6E-409C-BE32-E72D297353CC}">
              <c16:uniqueId val="{00000000-0623-483E-9559-1AC792948683}"/>
            </c:ext>
          </c:extLst>
        </c:ser>
        <c:ser>
          <c:idx val="1"/>
          <c:order val="1"/>
          <c:tx>
            <c:strRef>
              <c:f>' '!$A$208</c:f>
              <c:strCache>
                <c:ptCount val="1"/>
                <c:pt idx="0">
                  <c:v>France</c:v>
                </c:pt>
              </c:strCache>
            </c:strRef>
          </c:tx>
          <c:spPr>
            <a:pattFill prst="smConfetti">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FF99CC" mc:Ignorable="a14" a14:legacySpreadsheetColorIndex="45"/>
              </a:bgClr>
            </a:pattFill>
            <a:ln w="25400">
              <a:noFill/>
            </a:ln>
          </c:spPr>
          <c:invertIfNegative val="0"/>
          <c:cat>
            <c:numRef>
              <c:f>' '!$B$206:$BB$206</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'!$B$208:$BB$208</c:f>
              <c:numCache>
                <c:formatCode>#,##0.00</c:formatCode>
                <c:ptCount val="41"/>
                <c:pt idx="0">
                  <c:v>8.7215254000000006E-2</c:v>
                </c:pt>
                <c:pt idx="1">
                  <c:v>8.1726791999999993E-2</c:v>
                </c:pt>
                <c:pt idx="2">
                  <c:v>7.614077100000001E-2</c:v>
                </c:pt>
                <c:pt idx="3">
                  <c:v>6.1524974679999997E-2</c:v>
                </c:pt>
                <c:pt idx="4">
                  <c:v>7.0816588599999994E-2</c:v>
                </c:pt>
                <c:pt idx="5">
                  <c:v>6.5599119999999997E-2</c:v>
                </c:pt>
                <c:pt idx="6">
                  <c:v>5.3113766800000003E-2</c:v>
                </c:pt>
                <c:pt idx="7">
                  <c:v>4.9171930799999999E-2</c:v>
                </c:pt>
                <c:pt idx="8">
                  <c:v>4.2820929999999993E-2</c:v>
                </c:pt>
                <c:pt idx="9">
                  <c:v>2.0632850000000001E-2</c:v>
                </c:pt>
                <c:pt idx="10">
                  <c:v>2.3506882399999998E-2</c:v>
                </c:pt>
                <c:pt idx="11">
                  <c:v>1.7377284000000003E-2</c:v>
                </c:pt>
                <c:pt idx="12">
                  <c:v>8.6140991999999993E-3</c:v>
                </c:pt>
                <c:pt idx="13">
                  <c:v>7.7467904000000001E-3</c:v>
                </c:pt>
                <c:pt idx="14">
                  <c:v>7.1293580000000006E-3</c:v>
                </c:pt>
                <c:pt idx="15">
                  <c:v>5.8900200000000002E-3</c:v>
                </c:pt>
                <c:pt idx="16">
                  <c:v>4.9233260000000004E-3</c:v>
                </c:pt>
                <c:pt idx="17">
                  <c:v>3.5458199999999999E-3</c:v>
                </c:pt>
                <c:pt idx="18">
                  <c:v>2.3459800000000001E-3</c:v>
                </c:pt>
                <c:pt idx="19">
                  <c:v>4.2350616000000002E-3</c:v>
                </c:pt>
              </c:numCache>
            </c:numRef>
          </c:val>
          <c:extLst>
            <c:ext xmlns:c16="http://schemas.microsoft.com/office/drawing/2014/chart" uri="{C3380CC4-5D6E-409C-BE32-E72D297353CC}">
              <c16:uniqueId val="{00000001-0623-483E-9559-1AC792948683}"/>
            </c:ext>
          </c:extLst>
        </c:ser>
        <c:ser>
          <c:idx val="9"/>
          <c:order val="2"/>
          <c:tx>
            <c:strRef>
              <c:f>' '!$A$209</c:f>
              <c:strCache>
                <c:ptCount val="1"/>
                <c:pt idx="0">
                  <c:v>Germany</c:v>
                </c:pt>
              </c:strCache>
            </c:strRef>
          </c:tx>
          <c:spPr>
            <a:pattFill prst="dashVert">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FF6600" mc:Ignorable="a14" a14:legacySpreadsheetColorIndex="53"/>
              </a:bgClr>
            </a:pattFill>
            <a:ln w="25400">
              <a:noFill/>
            </a:ln>
          </c:spPr>
          <c:invertIfNegative val="0"/>
          <c:cat>
            <c:numRef>
              <c:f>' '!$B$206:$BB$206</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'!$B$209:$BB$209</c:f>
              <c:numCache>
                <c:formatCode>#,##0.00</c:formatCode>
                <c:ptCount val="41"/>
                <c:pt idx="0">
                  <c:v>0.13633805239999996</c:v>
                </c:pt>
                <c:pt idx="1">
                  <c:v>0.1211812612</c:v>
                </c:pt>
                <c:pt idx="2">
                  <c:v>9.9307422800000003E-2</c:v>
                </c:pt>
                <c:pt idx="3">
                  <c:v>8.2435388400000004E-2</c:v>
                </c:pt>
                <c:pt idx="4">
                  <c:v>7.4964382800000007E-2</c:v>
                </c:pt>
                <c:pt idx="5">
                  <c:v>7.1320646000000015E-2</c:v>
                </c:pt>
                <c:pt idx="6">
                  <c:v>4.4303373200000003E-2</c:v>
                </c:pt>
                <c:pt idx="7">
                  <c:v>5.8348426800000013E-2</c:v>
                </c:pt>
                <c:pt idx="8">
                  <c:v>6.1290565999999998E-2</c:v>
                </c:pt>
                <c:pt idx="9">
                  <c:v>4.0722163999999998E-2</c:v>
                </c:pt>
                <c:pt idx="10">
                  <c:v>4.5259745600000005E-2</c:v>
                </c:pt>
                <c:pt idx="11">
                  <c:v>5.1493383511111115E-2</c:v>
                </c:pt>
                <c:pt idx="12">
                  <c:v>3.7544846E-2</c:v>
                </c:pt>
                <c:pt idx="13">
                  <c:v>3.5470656800000007E-2</c:v>
                </c:pt>
                <c:pt idx="14">
                  <c:v>2.8868080800000001E-2</c:v>
                </c:pt>
                <c:pt idx="15">
                  <c:v>2.7778612800000001E-2</c:v>
                </c:pt>
                <c:pt idx="16">
                  <c:v>2.9521613822222223E-2</c:v>
                </c:pt>
                <c:pt idx="17">
                  <c:v>2.1222349272727273E-2</c:v>
                </c:pt>
                <c:pt idx="18">
                  <c:v>2.09673932E-2</c:v>
                </c:pt>
                <c:pt idx="19">
                  <c:v>2.6117844800000001E-2</c:v>
                </c:pt>
              </c:numCache>
            </c:numRef>
          </c:val>
          <c:extLst>
            <c:ext xmlns:c16="http://schemas.microsoft.com/office/drawing/2014/chart" uri="{C3380CC4-5D6E-409C-BE32-E72D297353CC}">
              <c16:uniqueId val="{00000002-0623-483E-9559-1AC792948683}"/>
            </c:ext>
          </c:extLst>
        </c:ser>
        <c:ser>
          <c:idx val="4"/>
          <c:order val="3"/>
          <c:tx>
            <c:strRef>
              <c:f>' '!$A$210</c:f>
              <c:strCache>
                <c:ptCount val="1"/>
                <c:pt idx="0">
                  <c:v>Italy</c:v>
                </c:pt>
              </c:strCache>
            </c:strRef>
          </c:tx>
          <c:spPr>
            <a:pattFill prst="lgConfetti">
              <a:fgClr>
                <a:srgbClr xmlns:mc="http://schemas.openxmlformats.org/markup-compatibility/2006" xmlns:a14="http://schemas.microsoft.com/office/drawing/2010/main" val="FF0000" mc:Ignorable="a14" a14:legacySpreadsheetColorIndex="10"/>
              </a:fgClr>
              <a:bgClr>
                <a:srgbClr xmlns:mc="http://schemas.openxmlformats.org/markup-compatibility/2006" xmlns:a14="http://schemas.microsoft.com/office/drawing/2010/main" val="FFFFFF" mc:Ignorable="a14" a14:legacySpreadsheetColorIndex="9"/>
              </a:bgClr>
            </a:pattFill>
            <a:ln w="25400">
              <a:noFill/>
            </a:ln>
          </c:spPr>
          <c:invertIfNegative val="0"/>
          <c:cat>
            <c:numRef>
              <c:f>' '!$B$206:$BB$206</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'!$B$210:$BB$210</c:f>
              <c:numCache>
                <c:formatCode>#,##0.00</c:formatCode>
                <c:ptCount val="41"/>
                <c:pt idx="0">
                  <c:v>9.6712982400000008E-2</c:v>
                </c:pt>
                <c:pt idx="1">
                  <c:v>0.10699160500000002</c:v>
                </c:pt>
                <c:pt idx="2">
                  <c:v>9.4881236199999996E-2</c:v>
                </c:pt>
                <c:pt idx="3">
                  <c:v>8.7032096399999995E-2</c:v>
                </c:pt>
                <c:pt idx="4">
                  <c:v>7.8797191200000005E-2</c:v>
                </c:pt>
                <c:pt idx="5">
                  <c:v>8.6904221000000004E-2</c:v>
                </c:pt>
                <c:pt idx="6">
                  <c:v>6.8658421999999983E-2</c:v>
                </c:pt>
                <c:pt idx="7">
                  <c:v>4.7840878400000002E-2</c:v>
                </c:pt>
                <c:pt idx="8">
                  <c:v>4.4948897199999997E-2</c:v>
                </c:pt>
                <c:pt idx="9">
                  <c:v>2.2615978799999999E-2</c:v>
                </c:pt>
                <c:pt idx="10">
                  <c:v>2.1869582799999999E-2</c:v>
                </c:pt>
                <c:pt idx="11">
                  <c:v>1.9708538000000001E-2</c:v>
                </c:pt>
                <c:pt idx="12">
                  <c:v>1.0764588000000002E-2</c:v>
                </c:pt>
                <c:pt idx="13">
                  <c:v>9.6195140000000009E-3</c:v>
                </c:pt>
                <c:pt idx="14">
                  <c:v>1.3247200000000001E-2</c:v>
                </c:pt>
                <c:pt idx="15">
                  <c:v>1.4198098000000001E-2</c:v>
                </c:pt>
                <c:pt idx="16">
                  <c:v>1.16609E-2</c:v>
                </c:pt>
                <c:pt idx="17">
                  <c:v>1.19908832E-2</c:v>
                </c:pt>
                <c:pt idx="18">
                  <c:v>1.1049620000000001E-2</c:v>
                </c:pt>
                <c:pt idx="19">
                  <c:v>1.230886E-2</c:v>
                </c:pt>
              </c:numCache>
            </c:numRef>
          </c:val>
          <c:extLst>
            <c:ext xmlns:c16="http://schemas.microsoft.com/office/drawing/2014/chart" uri="{C3380CC4-5D6E-409C-BE32-E72D297353CC}">
              <c16:uniqueId val="{00000003-0623-483E-9559-1AC792948683}"/>
            </c:ext>
          </c:extLst>
        </c:ser>
        <c:ser>
          <c:idx val="10"/>
          <c:order val="4"/>
          <c:tx>
            <c:strRef>
              <c:f>' '!$A$211</c:f>
              <c:strCache>
                <c:ptCount val="1"/>
                <c:pt idx="0">
                  <c:v>Netherlands</c:v>
                </c:pt>
              </c:strCache>
            </c:strRef>
          </c:tx>
          <c:spPr>
            <a:pattFill prst="wdDnDiag">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008000" mc:Ignorable="a14" a14:legacySpreadsheetColorIndex="17"/>
              </a:bgClr>
            </a:pattFill>
            <a:ln w="25400">
              <a:noFill/>
            </a:ln>
          </c:spPr>
          <c:invertIfNegative val="0"/>
          <c:cat>
            <c:numRef>
              <c:f>' '!$B$206:$BB$206</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'!$B$211:$BB$211</c:f>
              <c:numCache>
                <c:formatCode>#,##0.00</c:formatCode>
                <c:ptCount val="41"/>
                <c:pt idx="0">
                  <c:v>1.7829683200000002E-2</c:v>
                </c:pt>
                <c:pt idx="1">
                  <c:v>1.6820264000000001E-2</c:v>
                </c:pt>
                <c:pt idx="2">
                  <c:v>1.65423624E-2</c:v>
                </c:pt>
                <c:pt idx="3">
                  <c:v>2.8134828400000002E-2</c:v>
                </c:pt>
                <c:pt idx="4">
                  <c:v>2.3535751600000002E-2</c:v>
                </c:pt>
                <c:pt idx="5">
                  <c:v>2.8904569599999999E-2</c:v>
                </c:pt>
                <c:pt idx="6">
                  <c:v>1.6847337600000001E-2</c:v>
                </c:pt>
                <c:pt idx="7">
                  <c:v>3.0379316800000004E-2</c:v>
                </c:pt>
                <c:pt idx="8">
                  <c:v>1.7343824000000001E-2</c:v>
                </c:pt>
                <c:pt idx="9">
                  <c:v>3.1879600000000005E-3</c:v>
                </c:pt>
                <c:pt idx="10">
                  <c:v>4.0938996000000009E-3</c:v>
                </c:pt>
                <c:pt idx="11">
                  <c:v>5.3815019999999989E-3</c:v>
                </c:pt>
                <c:pt idx="12">
                  <c:v>2.3769200000000002E-3</c:v>
                </c:pt>
                <c:pt idx="13">
                  <c:v>1.0878331999999999E-3</c:v>
                </c:pt>
                <c:pt idx="14">
                  <c:v>1.6738180000000003E-3</c:v>
                </c:pt>
                <c:pt idx="15">
                  <c:v>1.7565000000000002E-3</c:v>
                </c:pt>
                <c:pt idx="16">
                  <c:v>5.9150000000000001E-4</c:v>
                </c:pt>
                <c:pt idx="17">
                  <c:v>9.5419721388888886E-4</c:v>
                </c:pt>
                <c:pt idx="18">
                  <c:v>1.450547076923077E-3</c:v>
                </c:pt>
                <c:pt idx="19">
                  <c:v>7.0260000000000006E-4</c:v>
                </c:pt>
              </c:numCache>
            </c:numRef>
          </c:val>
          <c:extLst>
            <c:ext xmlns:c16="http://schemas.microsoft.com/office/drawing/2014/chart" uri="{C3380CC4-5D6E-409C-BE32-E72D297353CC}">
              <c16:uniqueId val="{00000004-0623-483E-9559-1AC792948683}"/>
            </c:ext>
          </c:extLst>
        </c:ser>
        <c:ser>
          <c:idx val="11"/>
          <c:order val="5"/>
          <c:tx>
            <c:strRef>
              <c:f>' '!$A$212</c:f>
              <c:strCache>
                <c:ptCount val="1"/>
                <c:pt idx="0">
                  <c:v>Spain</c:v>
                </c:pt>
              </c:strCache>
            </c:strRef>
          </c:tx>
          <c:spPr>
            <a:pattFill prst="dkVert">
              <a:fgClr>
                <a:srgbClr xmlns:mc="http://schemas.openxmlformats.org/markup-compatibility/2006" xmlns:a14="http://schemas.microsoft.com/office/drawing/2010/main" val="C0C0C0" mc:Ignorable="a14" a14:legacySpreadsheetColorIndex="22"/>
              </a:fgClr>
              <a:bgClr>
                <a:srgbClr xmlns:mc="http://schemas.openxmlformats.org/markup-compatibility/2006" xmlns:a14="http://schemas.microsoft.com/office/drawing/2010/main" val="FFFFFF" mc:Ignorable="a14" a14:legacySpreadsheetColorIndex="9"/>
              </a:bgClr>
            </a:pattFill>
            <a:ln w="25400">
              <a:noFill/>
            </a:ln>
          </c:spPr>
          <c:invertIfNegative val="0"/>
          <c:cat>
            <c:numRef>
              <c:f>' '!$B$206:$BB$206</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'!$B$212:$BB$212</c:f>
              <c:numCache>
                <c:formatCode>#,##0.00</c:formatCode>
                <c:ptCount val="41"/>
                <c:pt idx="0">
                  <c:v>3.3475228799999993E-2</c:v>
                </c:pt>
                <c:pt idx="1">
                  <c:v>3.6871933199999998E-2</c:v>
                </c:pt>
                <c:pt idx="2">
                  <c:v>2.8964241599999992E-2</c:v>
                </c:pt>
                <c:pt idx="3">
                  <c:v>4.1567489999999992E-2</c:v>
                </c:pt>
                <c:pt idx="4">
                  <c:v>2.4417714400000002E-2</c:v>
                </c:pt>
                <c:pt idx="5">
                  <c:v>2.3015889800000001E-2</c:v>
                </c:pt>
                <c:pt idx="6">
                  <c:v>1.7614315999999998E-2</c:v>
                </c:pt>
                <c:pt idx="7">
                  <c:v>1.5600717599999998E-2</c:v>
                </c:pt>
                <c:pt idx="8">
                  <c:v>1.3761582E-2</c:v>
                </c:pt>
                <c:pt idx="9">
                  <c:v>4.3930619999999997E-3</c:v>
                </c:pt>
                <c:pt idx="10">
                  <c:v>5.5718256000000001E-3</c:v>
                </c:pt>
                <c:pt idx="11">
                  <c:v>5.5712744000000003E-3</c:v>
                </c:pt>
                <c:pt idx="12">
                  <c:v>3.5403599999999993E-3</c:v>
                </c:pt>
                <c:pt idx="13">
                  <c:v>2.4577399999999999E-3</c:v>
                </c:pt>
                <c:pt idx="14">
                  <c:v>3.4442604999999999E-3</c:v>
                </c:pt>
                <c:pt idx="15">
                  <c:v>5.5111115999999984E-3</c:v>
                </c:pt>
                <c:pt idx="16">
                  <c:v>6.7855599999999995E-3</c:v>
                </c:pt>
                <c:pt idx="17">
                  <c:v>7.5017284000000002E-3</c:v>
                </c:pt>
                <c:pt idx="18">
                  <c:v>6.261104E-3</c:v>
                </c:pt>
                <c:pt idx="19">
                  <c:v>4.8324600000000002E-3</c:v>
                </c:pt>
              </c:numCache>
            </c:numRef>
          </c:val>
          <c:extLst>
            <c:ext xmlns:c16="http://schemas.microsoft.com/office/drawing/2014/chart" uri="{C3380CC4-5D6E-409C-BE32-E72D297353CC}">
              <c16:uniqueId val="{00000005-0623-483E-9559-1AC792948683}"/>
            </c:ext>
          </c:extLst>
        </c:ser>
        <c:ser>
          <c:idx val="14"/>
          <c:order val="6"/>
          <c:tx>
            <c:strRef>
              <c:f>' '!$A$213</c:f>
              <c:strCache>
                <c:ptCount val="1"/>
                <c:pt idx="0">
                  <c:v>UK</c:v>
                </c:pt>
              </c:strCache>
            </c:strRef>
          </c:tx>
          <c:spPr>
            <a:pattFill prst="smGrid">
              <a:fgClr>
                <a:srgbClr xmlns:mc="http://schemas.openxmlformats.org/markup-compatibility/2006" xmlns:a14="http://schemas.microsoft.com/office/drawing/2010/main" val="FF0000" mc:Ignorable="a14" a14:legacySpreadsheetColorIndex="10"/>
              </a:fgClr>
              <a:bgClr>
                <a:srgbClr xmlns:mc="http://schemas.openxmlformats.org/markup-compatibility/2006" xmlns:a14="http://schemas.microsoft.com/office/drawing/2010/main" val="00FF00" mc:Ignorable="a14" a14:legacySpreadsheetColorIndex="11"/>
              </a:bgClr>
            </a:pattFill>
            <a:ln w="25400">
              <a:noFill/>
            </a:ln>
          </c:spPr>
          <c:invertIfNegative val="0"/>
          <c:cat>
            <c:numRef>
              <c:f>' '!$B$206:$BB$206</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'!$B$213:$BB$213</c:f>
              <c:numCache>
                <c:formatCode>#,##0.00</c:formatCode>
                <c:ptCount val="41"/>
                <c:pt idx="0">
                  <c:v>4.8687756800000009E-2</c:v>
                </c:pt>
                <c:pt idx="1">
                  <c:v>4.094664080000001E-2</c:v>
                </c:pt>
                <c:pt idx="2">
                  <c:v>3.5908321999999999E-2</c:v>
                </c:pt>
                <c:pt idx="3">
                  <c:v>3.36700916E-2</c:v>
                </c:pt>
                <c:pt idx="4">
                  <c:v>3.8621048000000005E-2</c:v>
                </c:pt>
                <c:pt idx="5">
                  <c:v>3.3065931999999999E-2</c:v>
                </c:pt>
                <c:pt idx="6">
                  <c:v>2.5910116399999999E-2</c:v>
                </c:pt>
                <c:pt idx="7">
                  <c:v>2.5271958400000002E-2</c:v>
                </c:pt>
                <c:pt idx="8">
                  <c:v>1.6240579200000001E-2</c:v>
                </c:pt>
                <c:pt idx="9">
                  <c:v>1.5935893599999997E-2</c:v>
                </c:pt>
                <c:pt idx="10">
                  <c:v>1.4740256400000002E-2</c:v>
                </c:pt>
                <c:pt idx="11">
                  <c:v>1.1081338800000002E-2</c:v>
                </c:pt>
                <c:pt idx="12">
                  <c:v>1.0862902799999999E-2</c:v>
                </c:pt>
                <c:pt idx="13">
                  <c:v>9.5981199999999982E-3</c:v>
                </c:pt>
                <c:pt idx="14">
                  <c:v>1.13949176E-2</c:v>
                </c:pt>
                <c:pt idx="15">
                  <c:v>6.12518E-3</c:v>
                </c:pt>
                <c:pt idx="16">
                  <c:v>5.7156912000000002E-3</c:v>
                </c:pt>
                <c:pt idx="17">
                  <c:v>3.0595656000000004E-3</c:v>
                </c:pt>
                <c:pt idx="18">
                  <c:v>5.9653776000000002E-3</c:v>
                </c:pt>
                <c:pt idx="19">
                  <c:v>4.5586996000000005E-3</c:v>
                </c:pt>
              </c:numCache>
            </c:numRef>
          </c:val>
          <c:extLst>
            <c:ext xmlns:c16="http://schemas.microsoft.com/office/drawing/2014/chart" uri="{C3380CC4-5D6E-409C-BE32-E72D297353CC}">
              <c16:uniqueId val="{00000006-0623-483E-9559-1AC792948683}"/>
            </c:ext>
          </c:extLst>
        </c:ser>
        <c:ser>
          <c:idx val="15"/>
          <c:order val="7"/>
          <c:tx>
            <c:strRef>
              <c:f>' '!$A$214</c:f>
              <c:strCache>
                <c:ptCount val="1"/>
                <c:pt idx="0">
                  <c:v>Others</c:v>
                </c:pt>
              </c:strCache>
            </c:strRef>
          </c:tx>
          <c:spPr>
            <a:pattFill prst="trellis">
              <a:fgClr>
                <a:srgbClr xmlns:mc="http://schemas.openxmlformats.org/markup-compatibility/2006" xmlns:a14="http://schemas.microsoft.com/office/drawing/2010/main" val="993300" mc:Ignorable="a14" a14:legacySpreadsheetColorIndex="60"/>
              </a:fgClr>
              <a:bgClr>
                <a:srgbClr xmlns:mc="http://schemas.openxmlformats.org/markup-compatibility/2006" xmlns:a14="http://schemas.microsoft.com/office/drawing/2010/main" val="FFFFFF" mc:Ignorable="a14" a14:legacySpreadsheetColorIndex="9"/>
              </a:bgClr>
            </a:pattFill>
            <a:ln w="25400">
              <a:noFill/>
            </a:ln>
          </c:spPr>
          <c:invertIfNegative val="0"/>
          <c:cat>
            <c:numRef>
              <c:f>' '!$B$206:$BB$206</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'!$B$214:$BB$214</c:f>
              <c:numCache>
                <c:formatCode>#,##0.00</c:formatCode>
                <c:ptCount val="41"/>
                <c:pt idx="0">
                  <c:v>5.0949043599999855E-2</c:v>
                </c:pt>
                <c:pt idx="1">
                  <c:v>5.2395353500000075E-2</c:v>
                </c:pt>
                <c:pt idx="2">
                  <c:v>4.1794018664000065E-2</c:v>
                </c:pt>
                <c:pt idx="3">
                  <c:v>3.4288815799999983E-2</c:v>
                </c:pt>
                <c:pt idx="4">
                  <c:v>3.1837421868000038E-2</c:v>
                </c:pt>
                <c:pt idx="5">
                  <c:v>3.0069804599999972E-2</c:v>
                </c:pt>
                <c:pt idx="6">
                  <c:v>2.656887120000001E-2</c:v>
                </c:pt>
                <c:pt idx="7">
                  <c:v>2.4728317200000072E-2</c:v>
                </c:pt>
                <c:pt idx="8">
                  <c:v>1.8613774400000033E-2</c:v>
                </c:pt>
                <c:pt idx="9">
                  <c:v>1.0455984000000015E-2</c:v>
                </c:pt>
                <c:pt idx="10">
                  <c:v>7.6572819999999875E-3</c:v>
                </c:pt>
                <c:pt idx="11">
                  <c:v>6.5839240000000049E-3</c:v>
                </c:pt>
                <c:pt idx="12">
                  <c:v>4.4700748000000151E-3</c:v>
                </c:pt>
                <c:pt idx="13">
                  <c:v>5.3122124000000021E-3</c:v>
                </c:pt>
                <c:pt idx="14">
                  <c:v>3.5869644000000034E-3</c:v>
                </c:pt>
                <c:pt idx="15">
                  <c:v>6.6906027999999729E-3</c:v>
                </c:pt>
                <c:pt idx="16">
                  <c:v>5.4779779999999945E-3</c:v>
                </c:pt>
                <c:pt idx="17">
                  <c:v>6.2968004000000036E-3</c:v>
                </c:pt>
                <c:pt idx="18">
                  <c:v>7.1152992000000082E-3</c:v>
                </c:pt>
                <c:pt idx="19">
                  <c:v>1.2825816400000023E-2</c:v>
                </c:pt>
              </c:numCache>
            </c:numRef>
          </c:val>
          <c:extLst>
            <c:ext xmlns:c16="http://schemas.microsoft.com/office/drawing/2014/chart" uri="{C3380CC4-5D6E-409C-BE32-E72D297353CC}">
              <c16:uniqueId val="{00000007-0623-483E-9559-1AC792948683}"/>
            </c:ext>
          </c:extLst>
        </c:ser>
        <c:dLbls>
          <c:showLegendKey val="0"/>
          <c:showVal val="0"/>
          <c:showCatName val="0"/>
          <c:showSerName val="0"/>
          <c:showPercent val="0"/>
          <c:showBubbleSize val="0"/>
        </c:dLbls>
        <c:gapWidth val="0"/>
        <c:overlap val="100"/>
        <c:axId val="893956240"/>
        <c:axId val="1"/>
      </c:barChart>
      <c:barChart>
        <c:barDir val="col"/>
        <c:grouping val="stacked"/>
        <c:varyColors val="0"/>
        <c:ser>
          <c:idx val="3"/>
          <c:order val="8"/>
          <c:tx>
            <c:strRef>
              <c:f>' '!$A$215</c:f>
              <c:strCache>
                <c:ptCount val="1"/>
              </c:strCache>
            </c:strRef>
          </c:tx>
          <c:spPr>
            <a:noFill/>
            <a:ln w="25400">
              <a:noFill/>
            </a:ln>
          </c:spPr>
          <c:invertIfNegative val="0"/>
          <c:cat>
            <c:numRef>
              <c:f>' '!$B$206:$BB$206</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'!$B$215:$BB$215</c:f>
              <c:numCache>
                <c:formatCode>#,##0</c:formatCode>
                <c:ptCount val="41"/>
              </c:numCache>
            </c:numRef>
          </c:val>
          <c:extLst>
            <c:ext xmlns:c16="http://schemas.microsoft.com/office/drawing/2014/chart" uri="{C3380CC4-5D6E-409C-BE32-E72D297353CC}">
              <c16:uniqueId val="{00000008-0623-483E-9559-1AC792948683}"/>
            </c:ext>
          </c:extLst>
        </c:ser>
        <c:ser>
          <c:idx val="2"/>
          <c:order val="9"/>
          <c:tx>
            <c:strRef>
              <c:f>' '!$A$216</c:f>
              <c:strCache>
                <c:ptCount val="1"/>
              </c:strCache>
            </c:strRef>
          </c:tx>
          <c:spPr>
            <a:noFill/>
            <a:ln w="25400">
              <a:noFill/>
            </a:ln>
          </c:spPr>
          <c:invertIfNegative val="0"/>
          <c:cat>
            <c:numRef>
              <c:f>' '!$B$206:$BB$206</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'!$B$216:$BB$216</c:f>
              <c:numCache>
                <c:formatCode>#,##0</c:formatCode>
                <c:ptCount val="41"/>
              </c:numCache>
            </c:numRef>
          </c:val>
          <c:extLst>
            <c:ext xmlns:c16="http://schemas.microsoft.com/office/drawing/2014/chart" uri="{C3380CC4-5D6E-409C-BE32-E72D297353CC}">
              <c16:uniqueId val="{00000009-0623-483E-9559-1AC792948683}"/>
            </c:ext>
          </c:extLst>
        </c:ser>
        <c:ser>
          <c:idx val="5"/>
          <c:order val="10"/>
          <c:tx>
            <c:strRef>
              <c:f>' '!$A$217</c:f>
              <c:strCache>
                <c:ptCount val="1"/>
              </c:strCache>
            </c:strRef>
          </c:tx>
          <c:spPr>
            <a:noFill/>
            <a:ln w="25400">
              <a:noFill/>
            </a:ln>
          </c:spPr>
          <c:invertIfNegative val="0"/>
          <c:cat>
            <c:numRef>
              <c:f>' '!$B$206:$BB$206</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'!$B$217:$BB$217</c:f>
              <c:numCache>
                <c:formatCode>#,##0</c:formatCode>
                <c:ptCount val="41"/>
              </c:numCache>
            </c:numRef>
          </c:val>
          <c:extLst>
            <c:ext xmlns:c16="http://schemas.microsoft.com/office/drawing/2014/chart" uri="{C3380CC4-5D6E-409C-BE32-E72D297353CC}">
              <c16:uniqueId val="{0000000A-0623-483E-9559-1AC792948683}"/>
            </c:ext>
          </c:extLst>
        </c:ser>
        <c:ser>
          <c:idx val="6"/>
          <c:order val="11"/>
          <c:tx>
            <c:strRef>
              <c:f>' '!$A$218</c:f>
              <c:strCache>
                <c:ptCount val="1"/>
              </c:strCache>
            </c:strRef>
          </c:tx>
          <c:spPr>
            <a:noFill/>
            <a:ln w="25400">
              <a:noFill/>
            </a:ln>
          </c:spPr>
          <c:invertIfNegative val="0"/>
          <c:cat>
            <c:numRef>
              <c:f>' '!$B$206:$BB$206</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'!$B$218:$BB$218</c:f>
              <c:numCache>
                <c:formatCode>#,##0</c:formatCode>
                <c:ptCount val="41"/>
              </c:numCache>
            </c:numRef>
          </c:val>
          <c:extLst>
            <c:ext xmlns:c16="http://schemas.microsoft.com/office/drawing/2014/chart" uri="{C3380CC4-5D6E-409C-BE32-E72D297353CC}">
              <c16:uniqueId val="{0000000B-0623-483E-9559-1AC792948683}"/>
            </c:ext>
          </c:extLst>
        </c:ser>
        <c:ser>
          <c:idx val="7"/>
          <c:order val="12"/>
          <c:tx>
            <c:strRef>
              <c:f>' '!$A$219</c:f>
              <c:strCache>
                <c:ptCount val="1"/>
                <c:pt idx="0">
                  <c:v>Belgium</c:v>
                </c:pt>
              </c:strCache>
            </c:strRef>
          </c:tx>
          <c:spPr>
            <a:pattFill prst="openDmnd">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99CC00" mc:Ignorable="a14" a14:legacySpreadsheetColorIndex="50"/>
              </a:bgClr>
            </a:pattFill>
            <a:ln w="25400">
              <a:noFill/>
            </a:ln>
          </c:spPr>
          <c:invertIfNegative val="0"/>
          <c:cat>
            <c:numRef>
              <c:f>' '!$B$206:$BB$206</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'!$B$219:$BB$219</c:f>
              <c:numCache>
                <c:formatCode>General</c:formatCode>
                <c:ptCount val="41"/>
                <c:pt idx="21" formatCode="#,##0">
                  <c:v>9.1036838957999997</c:v>
                </c:pt>
                <c:pt idx="22" formatCode="#,##0">
                  <c:v>11.237335011999999</c:v>
                </c:pt>
                <c:pt idx="23" formatCode="#,##0">
                  <c:v>13.009934529600001</c:v>
                </c:pt>
                <c:pt idx="24" formatCode="#,##0">
                  <c:v>12.378351697599999</c:v>
                </c:pt>
                <c:pt idx="25" formatCode="#,##0">
                  <c:v>13.0935016191</c:v>
                </c:pt>
                <c:pt idx="26" formatCode="#,##0">
                  <c:v>13.208263840200001</c:v>
                </c:pt>
                <c:pt idx="27" formatCode="#,##0">
                  <c:v>9.7904455744000014</c:v>
                </c:pt>
                <c:pt idx="28" formatCode="#,##0">
                  <c:v>10.747833776</c:v>
                </c:pt>
                <c:pt idx="29" formatCode="#,##0">
                  <c:v>10.436524702000002</c:v>
                </c:pt>
                <c:pt idx="30" formatCode="#,##0">
                  <c:v>5.2767989911999997</c:v>
                </c:pt>
                <c:pt idx="31" formatCode="#,##0">
                  <c:v>4.8884100426000003</c:v>
                </c:pt>
                <c:pt idx="32" formatCode="#,##0">
                  <c:v>5.4521424480000009</c:v>
                </c:pt>
                <c:pt idx="33" formatCode="#,##0">
                  <c:v>5.9669015647999997</c:v>
                </c:pt>
                <c:pt idx="34" formatCode="#,##0">
                  <c:v>3.2464647483000002</c:v>
                </c:pt>
                <c:pt idx="35" formatCode="#,##0">
                  <c:v>2.4289403904999998</c:v>
                </c:pt>
                <c:pt idx="36" formatCode="#,##0">
                  <c:v>2.4314770164999997</c:v>
                </c:pt>
                <c:pt idx="37" formatCode="#,##0">
                  <c:v>2.3804161224999998</c:v>
                </c:pt>
                <c:pt idx="38" formatCode="#,##0">
                  <c:v>2.5312656941</c:v>
                </c:pt>
                <c:pt idx="39" formatCode="#,##0">
                  <c:v>3.3909840419999999</c:v>
                </c:pt>
                <c:pt idx="40" formatCode="#,##0">
                  <c:v>3.54643359125</c:v>
                </c:pt>
              </c:numCache>
            </c:numRef>
          </c:val>
          <c:extLst>
            <c:ext xmlns:c16="http://schemas.microsoft.com/office/drawing/2014/chart" uri="{C3380CC4-5D6E-409C-BE32-E72D297353CC}">
              <c16:uniqueId val="{0000000C-0623-483E-9559-1AC792948683}"/>
            </c:ext>
          </c:extLst>
        </c:ser>
        <c:ser>
          <c:idx val="8"/>
          <c:order val="13"/>
          <c:tx>
            <c:strRef>
              <c:f>' '!$A$220</c:f>
              <c:strCache>
                <c:ptCount val="1"/>
                <c:pt idx="0">
                  <c:v>France</c:v>
                </c:pt>
              </c:strCache>
            </c:strRef>
          </c:tx>
          <c:spPr>
            <a:pattFill prst="smConfetti">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FF99CC" mc:Ignorable="a14" a14:legacySpreadsheetColorIndex="45"/>
              </a:bgClr>
            </a:pattFill>
            <a:ln w="25400">
              <a:noFill/>
            </a:ln>
          </c:spPr>
          <c:invertIfNegative val="0"/>
          <c:cat>
            <c:numRef>
              <c:f>' '!$B$206:$BB$206</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'!$B$220:$BB$220</c:f>
              <c:numCache>
                <c:formatCode>General</c:formatCode>
                <c:ptCount val="41"/>
                <c:pt idx="21" formatCode="#,##0">
                  <c:v>20.252476953237</c:v>
                </c:pt>
                <c:pt idx="22" formatCode="#,##0">
                  <c:v>18.459688059200001</c:v>
                </c:pt>
                <c:pt idx="23" formatCode="#,##0">
                  <c:v>18.704709350400002</c:v>
                </c:pt>
                <c:pt idx="24" formatCode="#,##0">
                  <c:v>18.563105120000003</c:v>
                </c:pt>
                <c:pt idx="25" formatCode="#,##0">
                  <c:v>22.660694762300004</c:v>
                </c:pt>
                <c:pt idx="26" formatCode="#,##0">
                  <c:v>22.555113738300001</c:v>
                </c:pt>
                <c:pt idx="27" formatCode="#,##0">
                  <c:v>18.188059091200003</c:v>
                </c:pt>
                <c:pt idx="28" formatCode="#,##0">
                  <c:v>18.361169592</c:v>
                </c:pt>
                <c:pt idx="29" formatCode="#,##0">
                  <c:v>17.528684061200003</c:v>
                </c:pt>
                <c:pt idx="30" formatCode="#,##0">
                  <c:v>7.5030378763999996</c:v>
                </c:pt>
                <c:pt idx="31" formatCode="#,##0">
                  <c:v>8.3565830924999993</c:v>
                </c:pt>
                <c:pt idx="32" formatCode="#,##0">
                  <c:v>7.2292865759999998</c:v>
                </c:pt>
                <c:pt idx="33" formatCode="#,##0">
                  <c:v>3.4432087536</c:v>
                </c:pt>
                <c:pt idx="34" formatCode="#,##0">
                  <c:v>3.1987500995999998</c:v>
                </c:pt>
                <c:pt idx="35" formatCode="#,##0">
                  <c:v>3.2730214645000002</c:v>
                </c:pt>
                <c:pt idx="36" formatCode="#,##0">
                  <c:v>1.8183273744999999</c:v>
                </c:pt>
                <c:pt idx="37" formatCode="#,##0">
                  <c:v>1.9870902764999998</c:v>
                </c:pt>
                <c:pt idx="38" formatCode="#,##0">
                  <c:v>1.2210995082</c:v>
                </c:pt>
                <c:pt idx="39" formatCode="#,##0">
                  <c:v>1.0540543099999999</c:v>
                </c:pt>
                <c:pt idx="40" formatCode="#,##0">
                  <c:v>1.2909915416666669</c:v>
                </c:pt>
              </c:numCache>
            </c:numRef>
          </c:val>
          <c:extLst>
            <c:ext xmlns:c16="http://schemas.microsoft.com/office/drawing/2014/chart" uri="{C3380CC4-5D6E-409C-BE32-E72D297353CC}">
              <c16:uniqueId val="{0000000D-0623-483E-9559-1AC792948683}"/>
            </c:ext>
          </c:extLst>
        </c:ser>
        <c:ser>
          <c:idx val="12"/>
          <c:order val="14"/>
          <c:tx>
            <c:strRef>
              <c:f>' '!$A$221</c:f>
              <c:strCache>
                <c:ptCount val="1"/>
                <c:pt idx="0">
                  <c:v>Germany</c:v>
                </c:pt>
              </c:strCache>
            </c:strRef>
          </c:tx>
          <c:spPr>
            <a:pattFill prst="dashVert">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FF6600" mc:Ignorable="a14" a14:legacySpreadsheetColorIndex="53"/>
              </a:bgClr>
            </a:pattFill>
            <a:ln w="25400">
              <a:noFill/>
            </a:ln>
          </c:spPr>
          <c:invertIfNegative val="0"/>
          <c:cat>
            <c:numRef>
              <c:f>' '!$B$206:$BB$206</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'!$B$221:$BB$221</c:f>
              <c:numCache>
                <c:formatCode>General</c:formatCode>
                <c:ptCount val="41"/>
                <c:pt idx="21" formatCode="#,##0">
                  <c:v>27.585542082096001</c:v>
                </c:pt>
                <c:pt idx="22" formatCode="#,##0">
                  <c:v>24.782804074800001</c:v>
                </c:pt>
                <c:pt idx="23" formatCode="#,##0">
                  <c:v>22.735661255999997</c:v>
                </c:pt>
                <c:pt idx="24" formatCode="#,##0">
                  <c:v>23.139503676800004</c:v>
                </c:pt>
                <c:pt idx="25" formatCode="#,##0">
                  <c:v>23.5547690336</c:v>
                </c:pt>
                <c:pt idx="26" formatCode="#,##0">
                  <c:v>21.151491503999999</c:v>
                </c:pt>
                <c:pt idx="27" formatCode="#,##0">
                  <c:v>17.794314231600005</c:v>
                </c:pt>
                <c:pt idx="28" formatCode="#,##0">
                  <c:v>21.9352184235</c:v>
                </c:pt>
                <c:pt idx="29" formatCode="#,##0">
                  <c:v>23.158785855600001</c:v>
                </c:pt>
                <c:pt idx="30" formatCode="#,##0">
                  <c:v>13.896898712399997</c:v>
                </c:pt>
                <c:pt idx="31" formatCode="#,##0">
                  <c:v>14.695437528000001</c:v>
                </c:pt>
                <c:pt idx="32" formatCode="#,##0">
                  <c:v>18.162850799999998</c:v>
                </c:pt>
                <c:pt idx="33" formatCode="#,##0">
                  <c:v>12.470425545599999</c:v>
                </c:pt>
                <c:pt idx="34" formatCode="#,##0">
                  <c:v>12.089735471100001</c:v>
                </c:pt>
                <c:pt idx="35" formatCode="#,##0">
                  <c:v>10.333410439000001</c:v>
                </c:pt>
                <c:pt idx="36" formatCode="#,##0">
                  <c:v>8.582773573499999</c:v>
                </c:pt>
                <c:pt idx="37" formatCode="#,##0">
                  <c:v>9.7182654266000004</c:v>
                </c:pt>
                <c:pt idx="38" formatCode="#,##0">
                  <c:v>7.0149896387999995</c:v>
                </c:pt>
                <c:pt idx="39" formatCode="#,##0">
                  <c:v>7.6317731680000005</c:v>
                </c:pt>
                <c:pt idx="40" formatCode="#,##0">
                  <c:v>8.5084582729166662</c:v>
                </c:pt>
              </c:numCache>
            </c:numRef>
          </c:val>
          <c:extLst>
            <c:ext xmlns:c16="http://schemas.microsoft.com/office/drawing/2014/chart" uri="{C3380CC4-5D6E-409C-BE32-E72D297353CC}">
              <c16:uniqueId val="{0000000E-0623-483E-9559-1AC792948683}"/>
            </c:ext>
          </c:extLst>
        </c:ser>
        <c:ser>
          <c:idx val="13"/>
          <c:order val="15"/>
          <c:tx>
            <c:strRef>
              <c:f>' '!$A$222</c:f>
              <c:strCache>
                <c:ptCount val="1"/>
                <c:pt idx="0">
                  <c:v>Italy</c:v>
                </c:pt>
              </c:strCache>
            </c:strRef>
          </c:tx>
          <c:spPr>
            <a:pattFill prst="lgConfetti">
              <a:fgClr>
                <a:srgbClr xmlns:mc="http://schemas.openxmlformats.org/markup-compatibility/2006" xmlns:a14="http://schemas.microsoft.com/office/drawing/2010/main" val="FF0000" mc:Ignorable="a14" a14:legacySpreadsheetColorIndex="10"/>
              </a:fgClr>
              <a:bgClr>
                <a:srgbClr xmlns:mc="http://schemas.openxmlformats.org/markup-compatibility/2006" xmlns:a14="http://schemas.microsoft.com/office/drawing/2010/main" val="FFFFFF" mc:Ignorable="a14" a14:legacySpreadsheetColorIndex="9"/>
              </a:bgClr>
            </a:pattFill>
            <a:ln w="25400">
              <a:noFill/>
            </a:ln>
          </c:spPr>
          <c:invertIfNegative val="0"/>
          <c:cat>
            <c:numRef>
              <c:f>' '!$B$206:$BB$206</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'!$B$222:$BB$222</c:f>
              <c:numCache>
                <c:formatCode>General</c:formatCode>
                <c:ptCount val="41"/>
                <c:pt idx="21" formatCode="#,##0">
                  <c:v>27.639731380419001</c:v>
                </c:pt>
                <c:pt idx="22" formatCode="#,##0">
                  <c:v>32.258153374799996</c:v>
                </c:pt>
                <c:pt idx="23" formatCode="#,##0">
                  <c:v>28.303454289600001</c:v>
                </c:pt>
                <c:pt idx="24" formatCode="#,##0">
                  <c:v>31.637683268800004</c:v>
                </c:pt>
                <c:pt idx="25" formatCode="#,##0">
                  <c:v>31.6353660917</c:v>
                </c:pt>
                <c:pt idx="26" formatCode="#,##0">
                  <c:v>35.348495110500004</c:v>
                </c:pt>
                <c:pt idx="27" formatCode="#,##0">
                  <c:v>29.658113252000003</c:v>
                </c:pt>
                <c:pt idx="28" formatCode="#,##0">
                  <c:v>26.8048762825</c:v>
                </c:pt>
                <c:pt idx="29" formatCode="#,##0">
                  <c:v>27.350715877200003</c:v>
                </c:pt>
                <c:pt idx="30" formatCode="#,##0">
                  <c:v>13.7168160844</c:v>
                </c:pt>
                <c:pt idx="31" formatCode="#,##0">
                  <c:v>11.062255924800001</c:v>
                </c:pt>
                <c:pt idx="32" formatCode="#,##0">
                  <c:v>12.014116752</c:v>
                </c:pt>
                <c:pt idx="33" formatCode="#,##0">
                  <c:v>6.7203776639999999</c:v>
                </c:pt>
                <c:pt idx="34" formatCode="#,##0">
                  <c:v>6.3607503441000004</c:v>
                </c:pt>
                <c:pt idx="35" formatCode="#,##0">
                  <c:v>8.8181844500000004</c:v>
                </c:pt>
                <c:pt idx="36" formatCode="#,##0">
                  <c:v>8.1725426054999986</c:v>
                </c:pt>
                <c:pt idx="37" formatCode="#,##0">
                  <c:v>7.3033118103000003</c:v>
                </c:pt>
                <c:pt idx="38" formatCode="#,##0">
                  <c:v>7.1081119394999996</c:v>
                </c:pt>
                <c:pt idx="39" formatCode="#,##0">
                  <c:v>6.6664485689999999</c:v>
                </c:pt>
                <c:pt idx="40" formatCode="#,##0">
                  <c:v>6.1388747025000008</c:v>
                </c:pt>
              </c:numCache>
            </c:numRef>
          </c:val>
          <c:extLst>
            <c:ext xmlns:c16="http://schemas.microsoft.com/office/drawing/2014/chart" uri="{C3380CC4-5D6E-409C-BE32-E72D297353CC}">
              <c16:uniqueId val="{0000000F-0623-483E-9559-1AC792948683}"/>
            </c:ext>
          </c:extLst>
        </c:ser>
        <c:ser>
          <c:idx val="16"/>
          <c:order val="16"/>
          <c:tx>
            <c:strRef>
              <c:f>' '!$A$223</c:f>
              <c:strCache>
                <c:ptCount val="1"/>
                <c:pt idx="0">
                  <c:v>Netherlands</c:v>
                </c:pt>
              </c:strCache>
            </c:strRef>
          </c:tx>
          <c:spPr>
            <a:pattFill prst="wdDnDiag">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008000" mc:Ignorable="a14" a14:legacySpreadsheetColorIndex="17"/>
              </a:bgClr>
            </a:pattFill>
            <a:ln w="25400">
              <a:noFill/>
            </a:ln>
          </c:spPr>
          <c:invertIfNegative val="0"/>
          <c:cat>
            <c:numRef>
              <c:f>' '!$B$206:$BB$206</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'!$B$223:$BB$223</c:f>
              <c:numCache>
                <c:formatCode>General</c:formatCode>
                <c:ptCount val="41"/>
                <c:pt idx="21" formatCode="#,##0">
                  <c:v>3.855203148198</c:v>
                </c:pt>
                <c:pt idx="22" formatCode="#,##0">
                  <c:v>3.7269355104000002</c:v>
                </c:pt>
                <c:pt idx="23" formatCode="#,##0">
                  <c:v>3.3521425439999994</c:v>
                </c:pt>
                <c:pt idx="24" formatCode="#,##0">
                  <c:v>6.7551938272000012</c:v>
                </c:pt>
                <c:pt idx="25" formatCode="#,##0">
                  <c:v>7.4378888549000006</c:v>
                </c:pt>
                <c:pt idx="26" formatCode="#,##0">
                  <c:v>9.4099817526000002</c:v>
                </c:pt>
                <c:pt idx="27" formatCode="#,##0">
                  <c:v>6.4733625708000009</c:v>
                </c:pt>
                <c:pt idx="28" formatCode="#,##0">
                  <c:v>12.141532229499999</c:v>
                </c:pt>
                <c:pt idx="29" formatCode="#,##0">
                  <c:v>6.3074199024000004</c:v>
                </c:pt>
                <c:pt idx="30" formatCode="#,##0">
                  <c:v>1.1749014112</c:v>
                </c:pt>
                <c:pt idx="31" formatCode="#,##0">
                  <c:v>1.5150895020000001</c:v>
                </c:pt>
                <c:pt idx="32" formatCode="#,##0">
                  <c:v>2.5716490080000001</c:v>
                </c:pt>
                <c:pt idx="33" formatCode="#,##0">
                  <c:v>0.81807969759999999</c:v>
                </c:pt>
                <c:pt idx="34" formatCode="#,##0">
                  <c:v>0.59902489589999997</c:v>
                </c:pt>
                <c:pt idx="35" formatCode="#,##0">
                  <c:v>0.58732985000000015</c:v>
                </c:pt>
                <c:pt idx="36" formatCode="#,##0">
                  <c:v>0.43408299899999997</c:v>
                </c:pt>
                <c:pt idx="37" formatCode="#,##0">
                  <c:v>0.19280980409999998</c:v>
                </c:pt>
                <c:pt idx="38" formatCode="#,##0">
                  <c:v>0.20161642929999998</c:v>
                </c:pt>
                <c:pt idx="39" formatCode="#,##0">
                  <c:v>0.45714502299999998</c:v>
                </c:pt>
                <c:pt idx="40" formatCode="#,##0">
                  <c:v>0.161529005</c:v>
                </c:pt>
              </c:numCache>
            </c:numRef>
          </c:val>
          <c:extLst>
            <c:ext xmlns:c16="http://schemas.microsoft.com/office/drawing/2014/chart" uri="{C3380CC4-5D6E-409C-BE32-E72D297353CC}">
              <c16:uniqueId val="{00000010-0623-483E-9559-1AC792948683}"/>
            </c:ext>
          </c:extLst>
        </c:ser>
        <c:ser>
          <c:idx val="17"/>
          <c:order val="17"/>
          <c:tx>
            <c:strRef>
              <c:f>' '!$A$224</c:f>
              <c:strCache>
                <c:ptCount val="1"/>
                <c:pt idx="0">
                  <c:v>Spain</c:v>
                </c:pt>
              </c:strCache>
            </c:strRef>
          </c:tx>
          <c:spPr>
            <a:pattFill prst="dkVert">
              <a:fgClr>
                <a:srgbClr xmlns:mc="http://schemas.openxmlformats.org/markup-compatibility/2006" xmlns:a14="http://schemas.microsoft.com/office/drawing/2010/main" val="C0C0C0" mc:Ignorable="a14" a14:legacySpreadsheetColorIndex="22"/>
              </a:fgClr>
              <a:bgClr>
                <a:srgbClr xmlns:mc="http://schemas.openxmlformats.org/markup-compatibility/2006" xmlns:a14="http://schemas.microsoft.com/office/drawing/2010/main" val="FFFFFF" mc:Ignorable="a14" a14:legacySpreadsheetColorIndex="9"/>
              </a:bgClr>
            </a:pattFill>
            <a:ln w="25400">
              <a:noFill/>
            </a:ln>
          </c:spPr>
          <c:invertIfNegative val="0"/>
          <c:cat>
            <c:numRef>
              <c:f>' '!$B$206:$BB$206</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'!$B$224:$BB$224</c:f>
              <c:numCache>
                <c:formatCode>General</c:formatCode>
                <c:ptCount val="41"/>
                <c:pt idx="21" formatCode="#,##0">
                  <c:v>7.7209788944069997</c:v>
                </c:pt>
                <c:pt idx="22" formatCode="#,##0">
                  <c:v>8.4275574891999998</c:v>
                </c:pt>
                <c:pt idx="23" formatCode="#,##0">
                  <c:v>8.3918624208000008</c:v>
                </c:pt>
                <c:pt idx="24" formatCode="#,##0">
                  <c:v>11.206187552000001</c:v>
                </c:pt>
                <c:pt idx="25" formatCode="#,##0">
                  <c:v>9.6064842124999998</c:v>
                </c:pt>
                <c:pt idx="26" formatCode="#,##0">
                  <c:v>8.8057920522000011</c:v>
                </c:pt>
                <c:pt idx="27" formatCode="#,##0">
                  <c:v>7.6776851224000007</c:v>
                </c:pt>
                <c:pt idx="28" formatCode="#,##0">
                  <c:v>8.3222420165000006</c:v>
                </c:pt>
                <c:pt idx="29" formatCode="#,##0">
                  <c:v>7.8982665984000011</c:v>
                </c:pt>
                <c:pt idx="30" formatCode="#,##0">
                  <c:v>2.7362489000000001</c:v>
                </c:pt>
                <c:pt idx="31" formatCode="#,##0">
                  <c:v>3.1990161789</c:v>
                </c:pt>
                <c:pt idx="32" formatCode="#,##0">
                  <c:v>3.911210976</c:v>
                </c:pt>
                <c:pt idx="33" formatCode="#,##0">
                  <c:v>2.5293883296000002</c:v>
                </c:pt>
                <c:pt idx="34" formatCode="#,##0">
                  <c:v>1.6765482846000002</c:v>
                </c:pt>
                <c:pt idx="35" formatCode="#,##0">
                  <c:v>1.9555148020000002</c:v>
                </c:pt>
                <c:pt idx="36" formatCode="#,##0">
                  <c:v>2.6080827885</c:v>
                </c:pt>
                <c:pt idx="37" formatCode="#,##0">
                  <c:v>2.7387639285000001</c:v>
                </c:pt>
                <c:pt idx="38" formatCode="#,##0">
                  <c:v>2.7544356696999999</c:v>
                </c:pt>
                <c:pt idx="39" formatCode="#,##0">
                  <c:v>2.4836170179999999</c:v>
                </c:pt>
                <c:pt idx="40" formatCode="#,##0">
                  <c:v>1.9101591908333333</c:v>
                </c:pt>
              </c:numCache>
            </c:numRef>
          </c:val>
          <c:extLst>
            <c:ext xmlns:c16="http://schemas.microsoft.com/office/drawing/2014/chart" uri="{C3380CC4-5D6E-409C-BE32-E72D297353CC}">
              <c16:uniqueId val="{00000011-0623-483E-9559-1AC792948683}"/>
            </c:ext>
          </c:extLst>
        </c:ser>
        <c:ser>
          <c:idx val="18"/>
          <c:order val="18"/>
          <c:tx>
            <c:strRef>
              <c:f>' '!$A$225</c:f>
              <c:strCache>
                <c:ptCount val="1"/>
                <c:pt idx="0">
                  <c:v>UK</c:v>
                </c:pt>
              </c:strCache>
            </c:strRef>
          </c:tx>
          <c:spPr>
            <a:pattFill prst="smGrid">
              <a:fgClr>
                <a:srgbClr xmlns:mc="http://schemas.openxmlformats.org/markup-compatibility/2006" xmlns:a14="http://schemas.microsoft.com/office/drawing/2010/main" val="FF0000" mc:Ignorable="a14" a14:legacySpreadsheetColorIndex="10"/>
              </a:fgClr>
              <a:bgClr>
                <a:srgbClr xmlns:mc="http://schemas.openxmlformats.org/markup-compatibility/2006" xmlns:a14="http://schemas.microsoft.com/office/drawing/2010/main" val="00FF00" mc:Ignorable="a14" a14:legacySpreadsheetColorIndex="11"/>
              </a:bgClr>
            </a:pattFill>
            <a:ln w="25400">
              <a:noFill/>
            </a:ln>
          </c:spPr>
          <c:invertIfNegative val="0"/>
          <c:cat>
            <c:numRef>
              <c:f>' '!$B$206:$BB$206</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'!$B$225:$BB$225</c:f>
              <c:numCache>
                <c:formatCode>General</c:formatCode>
                <c:ptCount val="41"/>
                <c:pt idx="21" formatCode="#,##0">
                  <c:v>14.058595174965001</c:v>
                </c:pt>
                <c:pt idx="22" formatCode="#,##0">
                  <c:v>11.570747188799999</c:v>
                </c:pt>
                <c:pt idx="23" formatCode="#,##0">
                  <c:v>10.9012673328</c:v>
                </c:pt>
                <c:pt idx="24" formatCode="#,##0">
                  <c:v>11.1404625696</c:v>
                </c:pt>
                <c:pt idx="25" formatCode="#,##0">
                  <c:v>14.116549661900001</c:v>
                </c:pt>
                <c:pt idx="26" formatCode="#,##0">
                  <c:v>13.032792243899999</c:v>
                </c:pt>
                <c:pt idx="27" formatCode="#,##0">
                  <c:v>9.735786795200001</c:v>
                </c:pt>
                <c:pt idx="28" formatCode="#,##0">
                  <c:v>11.111326008999999</c:v>
                </c:pt>
                <c:pt idx="29" formatCode="#,##0">
                  <c:v>6.2277113672000004</c:v>
                </c:pt>
                <c:pt idx="30" formatCode="#,##0">
                  <c:v>6.1530374575999991</c:v>
                </c:pt>
                <c:pt idx="31" formatCode="#,##0">
                  <c:v>5.8724373816000011</c:v>
                </c:pt>
                <c:pt idx="32" formatCode="#,##0">
                  <c:v>4.4258361600000002</c:v>
                </c:pt>
                <c:pt idx="33" formatCode="#,##0">
                  <c:v>4.3669928016000004</c:v>
                </c:pt>
                <c:pt idx="34" formatCode="#,##0">
                  <c:v>4.3098916836000001</c:v>
                </c:pt>
                <c:pt idx="35" formatCode="#,##0">
                  <c:v>4.9138876840000005</c:v>
                </c:pt>
                <c:pt idx="36" formatCode="#,##0">
                  <c:v>2.5109593774999999</c:v>
                </c:pt>
                <c:pt idx="37" formatCode="#,##0">
                  <c:v>2.1653476663000002</c:v>
                </c:pt>
                <c:pt idx="38" formatCode="#,##0">
                  <c:v>1.5062617712999999</c:v>
                </c:pt>
                <c:pt idx="39" formatCode="#,##0">
                  <c:v>2.6337929779999998</c:v>
                </c:pt>
                <c:pt idx="40" formatCode="#,##0">
                  <c:v>1.92707945375</c:v>
                </c:pt>
              </c:numCache>
            </c:numRef>
          </c:val>
          <c:extLst>
            <c:ext xmlns:c16="http://schemas.microsoft.com/office/drawing/2014/chart" uri="{C3380CC4-5D6E-409C-BE32-E72D297353CC}">
              <c16:uniqueId val="{00000012-0623-483E-9559-1AC792948683}"/>
            </c:ext>
          </c:extLst>
        </c:ser>
        <c:ser>
          <c:idx val="19"/>
          <c:order val="19"/>
          <c:tx>
            <c:strRef>
              <c:f>' '!$A$226</c:f>
              <c:strCache>
                <c:ptCount val="1"/>
                <c:pt idx="0">
                  <c:v>Others</c:v>
                </c:pt>
              </c:strCache>
            </c:strRef>
          </c:tx>
          <c:spPr>
            <a:pattFill prst="trellis">
              <a:fgClr>
                <a:srgbClr xmlns:mc="http://schemas.openxmlformats.org/markup-compatibility/2006" xmlns:a14="http://schemas.microsoft.com/office/drawing/2010/main" val="993300" mc:Ignorable="a14" a14:legacySpreadsheetColorIndex="60"/>
              </a:fgClr>
              <a:bgClr>
                <a:srgbClr xmlns:mc="http://schemas.openxmlformats.org/markup-compatibility/2006" xmlns:a14="http://schemas.microsoft.com/office/drawing/2010/main" val="FFFFFF" mc:Ignorable="a14" a14:legacySpreadsheetColorIndex="9"/>
              </a:bgClr>
            </a:pattFill>
            <a:ln w="25400">
              <a:noFill/>
            </a:ln>
          </c:spPr>
          <c:invertIfNegative val="0"/>
          <c:cat>
            <c:numRef>
              <c:f>' '!$B$206:$BB$206</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'!$B$226:$BB$226</c:f>
              <c:numCache>
                <c:formatCode>General</c:formatCode>
                <c:ptCount val="41"/>
                <c:pt idx="21" formatCode="#,##0">
                  <c:v>15.782699878713004</c:v>
                </c:pt>
                <c:pt idx="22" formatCode="#,##0">
                  <c:v>16.843107026799984</c:v>
                </c:pt>
                <c:pt idx="23" formatCode="#,##0">
                  <c:v>12.751308399999999</c:v>
                </c:pt>
                <c:pt idx="24" formatCode="#,##0">
                  <c:v>14.039509319999979</c:v>
                </c:pt>
                <c:pt idx="25" formatCode="#,##0">
                  <c:v>14.26512654290002</c:v>
                </c:pt>
                <c:pt idx="26" formatCode="#,##0">
                  <c:v>11.940922808099998</c:v>
                </c:pt>
                <c:pt idx="27" formatCode="#,##0">
                  <c:v>12.388750313199992</c:v>
                </c:pt>
                <c:pt idx="28" formatCode="#,##0">
                  <c:v>11.978955296500004</c:v>
                </c:pt>
                <c:pt idx="29" formatCode="#,##0">
                  <c:v>11.988409906000015</c:v>
                </c:pt>
                <c:pt idx="30" formatCode="#,##0">
                  <c:v>5.2647981320000099</c:v>
                </c:pt>
                <c:pt idx="31" formatCode="#,##0">
                  <c:v>3.4191301040999917</c:v>
                </c:pt>
                <c:pt idx="32" formatCode="#,##0">
                  <c:v>3.1240558560000053</c:v>
                </c:pt>
                <c:pt idx="33" formatCode="#,##0">
                  <c:v>2.245163588799997</c:v>
                </c:pt>
                <c:pt idx="34" formatCode="#,##0">
                  <c:v>2.4669404376000053</c:v>
                </c:pt>
                <c:pt idx="35" formatCode="#,##0">
                  <c:v>1.7470319685000035</c:v>
                </c:pt>
                <c:pt idx="36" formatCode="#,##0">
                  <c:v>2.6484819025000021</c:v>
                </c:pt>
                <c:pt idx="37" formatCode="#,##0">
                  <c:v>2.18211296606</c:v>
                </c:pt>
                <c:pt idx="38" formatCode="#,##0">
                  <c:v>2.7162857007000021</c:v>
                </c:pt>
                <c:pt idx="39" formatCode="#,##0">
                  <c:v>3.3481735241000017</c:v>
                </c:pt>
                <c:pt idx="40" formatCode="#,##0">
                  <c:v>3.8714004908333308</c:v>
                </c:pt>
              </c:numCache>
            </c:numRef>
          </c:val>
          <c:extLst>
            <c:ext xmlns:c16="http://schemas.microsoft.com/office/drawing/2014/chart" uri="{C3380CC4-5D6E-409C-BE32-E72D297353CC}">
              <c16:uniqueId val="{00000013-0623-483E-9559-1AC792948683}"/>
            </c:ext>
          </c:extLst>
        </c:ser>
        <c:dLbls>
          <c:showLegendKey val="0"/>
          <c:showVal val="0"/>
          <c:showCatName val="0"/>
          <c:showSerName val="0"/>
          <c:showPercent val="0"/>
          <c:showBubbleSize val="0"/>
        </c:dLbls>
        <c:gapWidth val="0"/>
        <c:overlap val="100"/>
        <c:axId val="3"/>
        <c:axId val="4"/>
      </c:barChart>
      <c:catAx>
        <c:axId val="89395624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2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min val="0"/>
        </c:scaling>
        <c:delete val="0"/>
        <c:axPos val="l"/>
        <c:title>
          <c:tx>
            <c:rich>
              <a:bodyPr/>
              <a:lstStyle/>
              <a:p>
                <a:pPr>
                  <a:defRPr sz="1175" b="1" i="0" u="none" strike="noStrike" baseline="0">
                    <a:solidFill>
                      <a:srgbClr val="993300"/>
                    </a:solidFill>
                    <a:latin typeface="Arial"/>
                    <a:ea typeface="Arial"/>
                    <a:cs typeface="Arial"/>
                  </a:defRPr>
                </a:pPr>
                <a:r>
                  <a:rPr lang="en-GB" sz="1175" b="1" i="0" u="none" strike="noStrike" baseline="0">
                    <a:solidFill>
                      <a:srgbClr val="993300"/>
                    </a:solidFill>
                    <a:latin typeface="Arial"/>
                    <a:cs typeface="Arial"/>
                  </a:rPr>
                  <a:t>Estimated RWE volume</a:t>
                </a:r>
                <a:endParaRPr lang="en-GB" sz="1050" b="0" i="0" u="none" strike="noStrike" baseline="0">
                  <a:solidFill>
                    <a:srgbClr val="993300"/>
                  </a:solidFill>
                  <a:latin typeface="Arial"/>
                  <a:cs typeface="Arial"/>
                </a:endParaRPr>
              </a:p>
              <a:p>
                <a:pPr>
                  <a:defRPr sz="1175" b="1" i="0" u="none" strike="noStrike" baseline="0">
                    <a:solidFill>
                      <a:srgbClr val="993300"/>
                    </a:solidFill>
                    <a:latin typeface="Arial"/>
                    <a:ea typeface="Arial"/>
                    <a:cs typeface="Arial"/>
                  </a:defRPr>
                </a:pPr>
                <a:r>
                  <a:rPr lang="en-GB" sz="1050" b="0" i="0" u="none" strike="noStrike" baseline="0">
                    <a:solidFill>
                      <a:srgbClr val="FFFFFF"/>
                    </a:solidFill>
                    <a:latin typeface="Arial"/>
                    <a:cs typeface="Arial"/>
                  </a:rPr>
                  <a:t>(</a:t>
                </a:r>
                <a:r>
                  <a:rPr lang="en-GB" sz="1050" b="0" i="0" u="none" strike="noStrike" baseline="0">
                    <a:solidFill>
                      <a:srgbClr val="993300"/>
                    </a:solidFill>
                    <a:latin typeface="Arial"/>
                    <a:cs typeface="Arial"/>
                  </a:rPr>
                  <a:t> </a:t>
                </a:r>
                <a:r>
                  <a:rPr lang="en-GB" sz="1075" b="0" i="0" u="none" strike="noStrike" baseline="0">
                    <a:solidFill>
                      <a:srgbClr val="993300"/>
                    </a:solidFill>
                    <a:latin typeface="Arial"/>
                    <a:cs typeface="Arial"/>
                  </a:rPr>
                  <a:t>(million cubic metres) </a:t>
                </a:r>
                <a:r>
                  <a:rPr lang="en-GB" sz="1075" b="0" i="0" u="none" strike="noStrike" baseline="0">
                    <a:solidFill>
                      <a:srgbClr val="FFFFFF"/>
                    </a:solidFill>
                    <a:latin typeface="Arial"/>
                    <a:cs typeface="Arial"/>
                  </a:rPr>
                  <a:t>)</a:t>
                </a:r>
              </a:p>
            </c:rich>
          </c:tx>
          <c:layout>
            <c:manualLayout>
              <c:xMode val="edge"/>
              <c:yMode val="edge"/>
              <c:x val="3.333436015431053E-2"/>
              <c:y val="0.13333770766303724"/>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1050" b="0" i="0" u="none" strike="noStrike" baseline="0">
                <a:solidFill>
                  <a:srgbClr val="993300"/>
                </a:solidFill>
                <a:latin typeface="Arial"/>
                <a:ea typeface="Arial"/>
                <a:cs typeface="Arial"/>
              </a:defRPr>
            </a:pPr>
            <a:endParaRPr lang="en-US"/>
          </a:p>
        </c:txPr>
        <c:crossAx val="893956240"/>
        <c:crosses val="autoZero"/>
        <c:crossBetween val="between"/>
        <c:majorUnit val="0.1"/>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175" b="1" i="0" u="none" strike="noStrike" baseline="0">
                    <a:solidFill>
                      <a:srgbClr val="0000FF"/>
                    </a:solidFill>
                    <a:latin typeface="Arial"/>
                    <a:ea typeface="Arial"/>
                    <a:cs typeface="Arial"/>
                  </a:defRPr>
                </a:pPr>
                <a:r>
                  <a:rPr lang="en-GB" sz="1175" b="1" i="0" u="none" strike="noStrike" baseline="0">
                    <a:solidFill>
                      <a:srgbClr val="0000FF"/>
                    </a:solidFill>
                    <a:latin typeface="Arial"/>
                    <a:cs typeface="Arial"/>
                  </a:rPr>
                  <a:t>Export value</a:t>
                </a:r>
                <a:endParaRPr lang="en-GB" sz="1075" b="0" i="0" u="none" strike="noStrike" baseline="0">
                  <a:solidFill>
                    <a:srgbClr val="0000FF"/>
                  </a:solidFill>
                  <a:latin typeface="Arial"/>
                  <a:cs typeface="Arial"/>
                </a:endParaRPr>
              </a:p>
              <a:p>
                <a:pPr>
                  <a:defRPr sz="1175" b="1" i="0" u="none" strike="noStrike" baseline="0">
                    <a:solidFill>
                      <a:srgbClr val="0000FF"/>
                    </a:solidFill>
                    <a:latin typeface="Arial"/>
                    <a:ea typeface="Arial"/>
                    <a:cs typeface="Arial"/>
                  </a:defRPr>
                </a:pPr>
                <a:r>
                  <a:rPr lang="en-GB" sz="1075" b="0" i="0" u="none" strike="noStrike" baseline="0">
                    <a:solidFill>
                      <a:srgbClr val="FFFFFF"/>
                    </a:solidFill>
                    <a:latin typeface="Arial"/>
                    <a:cs typeface="Arial"/>
                  </a:rPr>
                  <a:t>(</a:t>
                </a:r>
                <a:r>
                  <a:rPr lang="en-GB" sz="1075" b="0" i="0" u="none" strike="noStrike" baseline="0">
                    <a:solidFill>
                      <a:srgbClr val="0000FF"/>
                    </a:solidFill>
                    <a:latin typeface="Arial"/>
                    <a:cs typeface="Arial"/>
                  </a:rPr>
                  <a:t> (US$ million, fob, nominal) </a:t>
                </a:r>
                <a:r>
                  <a:rPr lang="en-GB" sz="1075" b="0" i="0" u="none" strike="noStrike" baseline="0">
                    <a:solidFill>
                      <a:srgbClr val="FFFFFF"/>
                    </a:solidFill>
                    <a:latin typeface="Arial"/>
                    <a:cs typeface="Arial"/>
                  </a:rPr>
                  <a:t>)</a:t>
                </a:r>
              </a:p>
            </c:rich>
          </c:tx>
          <c:layout>
            <c:manualLayout>
              <c:xMode val="edge"/>
              <c:yMode val="edge"/>
              <c:x val="0.90836131420496191"/>
              <c:y val="0.1316709863172492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50"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0.1197946194225722"/>
          <c:y val="0.86002834645669302"/>
          <c:w val="0.76252559055118097"/>
          <c:h val="0.10833688747621777"/>
        </c:manualLayout>
      </c:layout>
      <c:overlay val="0"/>
      <c:spPr>
        <a:solidFill>
          <a:srgbClr val="FFFFCC"/>
        </a:solidFill>
        <a:ln w="25400">
          <a:noFill/>
        </a:ln>
      </c:spPr>
      <c:txPr>
        <a:bodyPr/>
        <a:lstStyle/>
        <a:p>
          <a:pPr>
            <a:defRPr sz="119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083859579084146"/>
          <c:y val="7.500246056045845E-2"/>
          <c:w val="0.66460380557656618"/>
          <c:h val="0.60168640582945554"/>
        </c:manualLayout>
      </c:layout>
      <c:barChart>
        <c:barDir val="col"/>
        <c:grouping val="stacked"/>
        <c:varyColors val="0"/>
        <c:ser>
          <c:idx val="1"/>
          <c:order val="0"/>
          <c:tx>
            <c:strRef>
              <c:f>'  '!$A$36</c:f>
              <c:strCache>
                <c:ptCount val="1"/>
                <c:pt idx="0">
                  <c:v>India</c:v>
                </c:pt>
              </c:strCache>
            </c:strRef>
          </c:tx>
          <c:spPr>
            <a:pattFill prst="dashVert">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008000" mc:Ignorable="a14" a14:legacySpreadsheetColorIndex="17"/>
              </a:bgClr>
            </a:pattFill>
            <a:ln w="25400">
              <a:noFill/>
            </a:ln>
          </c:spPr>
          <c:invertIfNegative val="0"/>
          <c:dPt>
            <c:idx val="28"/>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25400">
                <a:noFill/>
              </a:ln>
            </c:spPr>
            <c:extLst>
              <c:ext xmlns:c16="http://schemas.microsoft.com/office/drawing/2014/chart" uri="{C3380CC4-5D6E-409C-BE32-E72D297353CC}">
                <c16:uniqueId val="{00000000-C1F8-4D67-A385-F76AF1A7A774}"/>
              </c:ext>
            </c:extLst>
          </c:dPt>
          <c:cat>
            <c:numRef>
              <c:f>'  '!$B$34:$IV$34</c:f>
              <c:numCache>
                <c:formatCode>General</c:formatCode>
                <c:ptCount val="20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5">
                  <c:v>2000</c:v>
                </c:pt>
                <c:pt idx="26">
                  <c:v>2001</c:v>
                </c:pt>
                <c:pt idx="27">
                  <c:v>2002</c:v>
                </c:pt>
                <c:pt idx="28">
                  <c:v>2003</c:v>
                </c:pt>
                <c:pt idx="29">
                  <c:v>2004</c:v>
                </c:pt>
                <c:pt idx="30">
                  <c:v>2005</c:v>
                </c:pt>
                <c:pt idx="31">
                  <c:v>2006</c:v>
                </c:pt>
                <c:pt idx="32">
                  <c:v>2007</c:v>
                </c:pt>
                <c:pt idx="33">
                  <c:v>2008</c:v>
                </c:pt>
                <c:pt idx="34">
                  <c:v>2009</c:v>
                </c:pt>
                <c:pt idx="35">
                  <c:v>2010</c:v>
                </c:pt>
                <c:pt idx="36">
                  <c:v>2011</c:v>
                </c:pt>
                <c:pt idx="37">
                  <c:v>2012</c:v>
                </c:pt>
                <c:pt idx="38">
                  <c:v>2013</c:v>
                </c:pt>
                <c:pt idx="39">
                  <c:v>2014</c:v>
                </c:pt>
                <c:pt idx="40">
                  <c:v>2015</c:v>
                </c:pt>
                <c:pt idx="41">
                  <c:v>2016</c:v>
                </c:pt>
                <c:pt idx="42">
                  <c:v>2017</c:v>
                </c:pt>
                <c:pt idx="43">
                  <c:v>2018</c:v>
                </c:pt>
                <c:pt idx="44">
                  <c:v>2019</c:v>
                </c:pt>
                <c:pt idx="53">
                  <c:v>2000</c:v>
                </c:pt>
                <c:pt idx="54">
                  <c:v>2001</c:v>
                </c:pt>
                <c:pt idx="55">
                  <c:v>2002</c:v>
                </c:pt>
                <c:pt idx="56">
                  <c:v>2003</c:v>
                </c:pt>
                <c:pt idx="57">
                  <c:v>2004</c:v>
                </c:pt>
                <c:pt idx="58">
                  <c:v>2005</c:v>
                </c:pt>
                <c:pt idx="59">
                  <c:v>2006</c:v>
                </c:pt>
                <c:pt idx="60">
                  <c:v>2007</c:v>
                </c:pt>
                <c:pt idx="61">
                  <c:v>2008</c:v>
                </c:pt>
                <c:pt idx="62">
                  <c:v>2009</c:v>
                </c:pt>
                <c:pt idx="63">
                  <c:v>2010</c:v>
                </c:pt>
                <c:pt idx="64">
                  <c:v>2011</c:v>
                </c:pt>
                <c:pt idx="65">
                  <c:v>2012</c:v>
                </c:pt>
                <c:pt idx="66">
                  <c:v>2013</c:v>
                </c:pt>
                <c:pt idx="67">
                  <c:v>2014</c:v>
                </c:pt>
                <c:pt idx="68">
                  <c:v>2015</c:v>
                </c:pt>
                <c:pt idx="69">
                  <c:v>2016</c:v>
                </c:pt>
                <c:pt idx="70">
                  <c:v>2017</c:v>
                </c:pt>
                <c:pt idx="71">
                  <c:v>2018</c:v>
                </c:pt>
                <c:pt idx="72">
                  <c:v>2019</c:v>
                </c:pt>
                <c:pt idx="78">
                  <c:v>2000</c:v>
                </c:pt>
                <c:pt idx="79">
                  <c:v>2001</c:v>
                </c:pt>
                <c:pt idx="80">
                  <c:v>2002</c:v>
                </c:pt>
                <c:pt idx="81">
                  <c:v>2003</c:v>
                </c:pt>
                <c:pt idx="82">
                  <c:v>2004</c:v>
                </c:pt>
                <c:pt idx="83">
                  <c:v>2005</c:v>
                </c:pt>
                <c:pt idx="84">
                  <c:v>2006</c:v>
                </c:pt>
                <c:pt idx="85">
                  <c:v>2007</c:v>
                </c:pt>
                <c:pt idx="86">
                  <c:v>2008</c:v>
                </c:pt>
                <c:pt idx="87">
                  <c:v>2009</c:v>
                </c:pt>
                <c:pt idx="88">
                  <c:v>2010</c:v>
                </c:pt>
                <c:pt idx="89">
                  <c:v>2011</c:v>
                </c:pt>
                <c:pt idx="90">
                  <c:v>2012</c:v>
                </c:pt>
                <c:pt idx="91">
                  <c:v>2013</c:v>
                </c:pt>
                <c:pt idx="92">
                  <c:v>2014</c:v>
                </c:pt>
                <c:pt idx="93">
                  <c:v>2015</c:v>
                </c:pt>
                <c:pt idx="94">
                  <c:v>2016</c:v>
                </c:pt>
                <c:pt idx="95">
                  <c:v>2017</c:v>
                </c:pt>
                <c:pt idx="96">
                  <c:v>2018</c:v>
                </c:pt>
                <c:pt idx="97">
                  <c:v>2019</c:v>
                </c:pt>
                <c:pt idx="109">
                  <c:v>2000</c:v>
                </c:pt>
                <c:pt idx="110">
                  <c:v>2001</c:v>
                </c:pt>
                <c:pt idx="111">
                  <c:v>2002</c:v>
                </c:pt>
                <c:pt idx="112">
                  <c:v>2003</c:v>
                </c:pt>
                <c:pt idx="113">
                  <c:v>2004</c:v>
                </c:pt>
                <c:pt idx="114">
                  <c:v>2005</c:v>
                </c:pt>
                <c:pt idx="115">
                  <c:v>2006</c:v>
                </c:pt>
                <c:pt idx="116">
                  <c:v>2007</c:v>
                </c:pt>
                <c:pt idx="117">
                  <c:v>2008</c:v>
                </c:pt>
                <c:pt idx="118">
                  <c:v>2009</c:v>
                </c:pt>
                <c:pt idx="119">
                  <c:v>2010</c:v>
                </c:pt>
                <c:pt idx="120">
                  <c:v>2011</c:v>
                </c:pt>
                <c:pt idx="121">
                  <c:v>2012</c:v>
                </c:pt>
                <c:pt idx="122">
                  <c:v>2013</c:v>
                </c:pt>
                <c:pt idx="123">
                  <c:v>2014</c:v>
                </c:pt>
                <c:pt idx="124">
                  <c:v>2015</c:v>
                </c:pt>
                <c:pt idx="125">
                  <c:v>2016</c:v>
                </c:pt>
                <c:pt idx="126">
                  <c:v>2017</c:v>
                </c:pt>
                <c:pt idx="127">
                  <c:v>2018</c:v>
                </c:pt>
                <c:pt idx="128">
                  <c:v>2019</c:v>
                </c:pt>
                <c:pt idx="134">
                  <c:v>2000</c:v>
                </c:pt>
                <c:pt idx="135">
                  <c:v>2001</c:v>
                </c:pt>
                <c:pt idx="136">
                  <c:v>2002</c:v>
                </c:pt>
                <c:pt idx="137">
                  <c:v>2003</c:v>
                </c:pt>
                <c:pt idx="138">
                  <c:v>2004</c:v>
                </c:pt>
                <c:pt idx="139">
                  <c:v>2005</c:v>
                </c:pt>
                <c:pt idx="140">
                  <c:v>2006</c:v>
                </c:pt>
                <c:pt idx="141">
                  <c:v>2007</c:v>
                </c:pt>
                <c:pt idx="142">
                  <c:v>2008</c:v>
                </c:pt>
                <c:pt idx="143">
                  <c:v>2009</c:v>
                </c:pt>
                <c:pt idx="144">
                  <c:v>2010</c:v>
                </c:pt>
                <c:pt idx="145">
                  <c:v>2011</c:v>
                </c:pt>
                <c:pt idx="146">
                  <c:v>2012</c:v>
                </c:pt>
                <c:pt idx="147">
                  <c:v>2013</c:v>
                </c:pt>
                <c:pt idx="148">
                  <c:v>2014</c:v>
                </c:pt>
                <c:pt idx="149">
                  <c:v>2015</c:v>
                </c:pt>
                <c:pt idx="150">
                  <c:v>2016</c:v>
                </c:pt>
                <c:pt idx="151">
                  <c:v>2017</c:v>
                </c:pt>
                <c:pt idx="152">
                  <c:v>2018</c:v>
                </c:pt>
                <c:pt idx="153">
                  <c:v>2019</c:v>
                </c:pt>
                <c:pt idx="162">
                  <c:v>2000</c:v>
                </c:pt>
                <c:pt idx="163">
                  <c:v>2001</c:v>
                </c:pt>
                <c:pt idx="164">
                  <c:v>2002</c:v>
                </c:pt>
                <c:pt idx="165">
                  <c:v>2003</c:v>
                </c:pt>
                <c:pt idx="166">
                  <c:v>2004</c:v>
                </c:pt>
                <c:pt idx="167">
                  <c:v>2005</c:v>
                </c:pt>
                <c:pt idx="168">
                  <c:v>2006</c:v>
                </c:pt>
                <c:pt idx="169">
                  <c:v>2007</c:v>
                </c:pt>
                <c:pt idx="170">
                  <c:v>2008</c:v>
                </c:pt>
                <c:pt idx="171">
                  <c:v>2009</c:v>
                </c:pt>
                <c:pt idx="172">
                  <c:v>2010</c:v>
                </c:pt>
                <c:pt idx="173">
                  <c:v>2011</c:v>
                </c:pt>
                <c:pt idx="174">
                  <c:v>2012</c:v>
                </c:pt>
                <c:pt idx="175">
                  <c:v>2013</c:v>
                </c:pt>
                <c:pt idx="176">
                  <c:v>2014</c:v>
                </c:pt>
                <c:pt idx="177">
                  <c:v>2015</c:v>
                </c:pt>
                <c:pt idx="178">
                  <c:v>2016</c:v>
                </c:pt>
                <c:pt idx="179">
                  <c:v>2017</c:v>
                </c:pt>
                <c:pt idx="180">
                  <c:v>2018</c:v>
                </c:pt>
                <c:pt idx="181">
                  <c:v>2019</c:v>
                </c:pt>
                <c:pt idx="187">
                  <c:v>2000</c:v>
                </c:pt>
                <c:pt idx="188">
                  <c:v>2001</c:v>
                </c:pt>
                <c:pt idx="189">
                  <c:v>2002</c:v>
                </c:pt>
                <c:pt idx="190">
                  <c:v>2003</c:v>
                </c:pt>
                <c:pt idx="191">
                  <c:v>2004</c:v>
                </c:pt>
                <c:pt idx="192">
                  <c:v>2005</c:v>
                </c:pt>
                <c:pt idx="193">
                  <c:v>2006</c:v>
                </c:pt>
                <c:pt idx="194">
                  <c:v>2007</c:v>
                </c:pt>
                <c:pt idx="195">
                  <c:v>2008</c:v>
                </c:pt>
                <c:pt idx="196">
                  <c:v>2009</c:v>
                </c:pt>
                <c:pt idx="197">
                  <c:v>2010</c:v>
                </c:pt>
                <c:pt idx="198">
                  <c:v>2011</c:v>
                </c:pt>
                <c:pt idx="199">
                  <c:v>2012</c:v>
                </c:pt>
                <c:pt idx="200">
                  <c:v>2013</c:v>
                </c:pt>
                <c:pt idx="201">
                  <c:v>2014</c:v>
                </c:pt>
                <c:pt idx="202">
                  <c:v>2015</c:v>
                </c:pt>
                <c:pt idx="203">
                  <c:v>2016</c:v>
                </c:pt>
                <c:pt idx="204">
                  <c:v>2017</c:v>
                </c:pt>
                <c:pt idx="205">
                  <c:v>2018</c:v>
                </c:pt>
                <c:pt idx="206">
                  <c:v>2019</c:v>
                </c:pt>
              </c:numCache>
            </c:numRef>
          </c:cat>
          <c:val>
            <c:numRef>
              <c:f>'  '!$B$36:$IV$36</c:f>
              <c:numCache>
                <c:formatCode>0.00</c:formatCode>
                <c:ptCount val="207"/>
                <c:pt idx="0">
                  <c:v>41.616906</c:v>
                </c:pt>
                <c:pt idx="1">
                  <c:v>15.098720000000002</c:v>
                </c:pt>
                <c:pt idx="2">
                  <c:v>0</c:v>
                </c:pt>
                <c:pt idx="3">
                  <c:v>0</c:v>
                </c:pt>
                <c:pt idx="4">
                  <c:v>0</c:v>
                </c:pt>
                <c:pt idx="5">
                  <c:v>0.119768</c:v>
                </c:pt>
                <c:pt idx="6">
                  <c:v>20.916604999999997</c:v>
                </c:pt>
                <c:pt idx="7" formatCode="#,##0">
                  <c:v>75.770912999999993</c:v>
                </c:pt>
                <c:pt idx="8" formatCode="#,##0">
                  <c:v>102.827783</c:v>
                </c:pt>
                <c:pt idx="9" formatCode="#,##0">
                  <c:v>63.622304000000007</c:v>
                </c:pt>
                <c:pt idx="10" formatCode="#,##0">
                  <c:v>34.461233999999997</c:v>
                </c:pt>
                <c:pt idx="11" formatCode="#,##0">
                  <c:v>27.158308999999999</c:v>
                </c:pt>
                <c:pt idx="12" formatCode="#,##0">
                  <c:v>10.666123000000001</c:v>
                </c:pt>
                <c:pt idx="13" formatCode="#,##0">
                  <c:v>8.563308000000001</c:v>
                </c:pt>
                <c:pt idx="14" formatCode="#,##0">
                  <c:v>57.217709999999997</c:v>
                </c:pt>
                <c:pt idx="15" formatCode="#,##0">
                  <c:v>58.277298103879581</c:v>
                </c:pt>
                <c:pt idx="16" formatCode="#,##0">
                  <c:v>33.460099</c:v>
                </c:pt>
                <c:pt idx="17" formatCode="#,##0">
                  <c:v>32.089537999999997</c:v>
                </c:pt>
                <c:pt idx="18" formatCode="#,##0">
                  <c:v>28.869746999999997</c:v>
                </c:pt>
                <c:pt idx="19" formatCode="#,##0">
                  <c:v>24.241206999999996</c:v>
                </c:pt>
                <c:pt idx="24" formatCode="#,##0">
                  <c:v>0</c:v>
                </c:pt>
                <c:pt idx="25" formatCode="#,##0">
                  <c:v>34.381636800000003</c:v>
                </c:pt>
                <c:pt idx="26" formatCode="#,##0">
                  <c:v>31.370849999999997</c:v>
                </c:pt>
                <c:pt idx="27" formatCode="#,##0">
                  <c:v>17.600941399999996</c:v>
                </c:pt>
                <c:pt idx="28" formatCode="#,##0">
                  <c:v>9.9659999999999993</c:v>
                </c:pt>
                <c:pt idx="29" formatCode="#,##0">
                  <c:v>27.884803448275861</c:v>
                </c:pt>
                <c:pt idx="30" formatCode="#,##0">
                  <c:v>78.069000000000003</c:v>
                </c:pt>
                <c:pt idx="31" formatCode="#,##0">
                  <c:v>80.021999999999991</c:v>
                </c:pt>
                <c:pt idx="32" formatCode="#,##0">
                  <c:v>171.30200000000002</c:v>
                </c:pt>
                <c:pt idx="33" formatCode="#,##0">
                  <c:v>191.40799999999999</c:v>
                </c:pt>
                <c:pt idx="34" formatCode="#,##0">
                  <c:v>139.309</c:v>
                </c:pt>
                <c:pt idx="35" formatCode="#,##0">
                  <c:v>128.071</c:v>
                </c:pt>
                <c:pt idx="36" formatCode="#,##0">
                  <c:v>124.17099999999999</c:v>
                </c:pt>
                <c:pt idx="37" formatCode="#,##0">
                  <c:v>147.66299999999998</c:v>
                </c:pt>
                <c:pt idx="38" formatCode="#,##0">
                  <c:v>115.10899999999999</c:v>
                </c:pt>
                <c:pt idx="39" formatCode="#,##0">
                  <c:v>131.86799999999999</c:v>
                </c:pt>
                <c:pt idx="40" formatCode="#,##0">
                  <c:v>183.86199999999999</c:v>
                </c:pt>
                <c:pt idx="41" formatCode="#,##0">
                  <c:v>163.77000000000001</c:v>
                </c:pt>
                <c:pt idx="42" formatCode="#,##0">
                  <c:v>132.21199999999999</c:v>
                </c:pt>
                <c:pt idx="43" formatCode="#,##0">
                  <c:v>253.923</c:v>
                </c:pt>
                <c:pt idx="44" formatCode="#,##0">
                  <c:v>247.66200000000001</c:v>
                </c:pt>
                <c:pt idx="48" formatCode="General">
                  <c:v>399</c:v>
                </c:pt>
                <c:pt idx="52" formatCode="#,##0">
                  <c:v>0</c:v>
                </c:pt>
                <c:pt idx="53" formatCode="#,##0">
                  <c:v>0.95777000000000012</c:v>
                </c:pt>
                <c:pt idx="54" formatCode="#,##0">
                  <c:v>11.415252000000001</c:v>
                </c:pt>
                <c:pt idx="55" formatCode="#,##0">
                  <c:v>26.426723000000003</c:v>
                </c:pt>
                <c:pt idx="56" formatCode="#,##0">
                  <c:v>14.607718</c:v>
                </c:pt>
                <c:pt idx="57" formatCode="#,##0">
                  <c:v>31.566906000000003</c:v>
                </c:pt>
                <c:pt idx="58" formatCode="#,##0">
                  <c:v>72.354312000000007</c:v>
                </c:pt>
                <c:pt idx="59" formatCode="#,##0">
                  <c:v>45.469166999999999</c:v>
                </c:pt>
                <c:pt idx="60" formatCode="#,##0">
                  <c:v>44.375710000000005</c:v>
                </c:pt>
                <c:pt idx="61" formatCode="#,##0">
                  <c:v>32.851617000000005</c:v>
                </c:pt>
                <c:pt idx="62" formatCode="#,##0">
                  <c:v>21.538881</c:v>
                </c:pt>
                <c:pt idx="63" formatCode="#,##0">
                  <c:v>23.204058000000003</c:v>
                </c:pt>
                <c:pt idx="64" formatCode="#,##0">
                  <c:v>21.353674999999999</c:v>
                </c:pt>
                <c:pt idx="65" formatCode="#,##0">
                  <c:v>29.148016000000002</c:v>
                </c:pt>
                <c:pt idx="66" formatCode="#,##0">
                  <c:v>37.927928999999999</c:v>
                </c:pt>
                <c:pt idx="67" formatCode="#,##0">
                  <c:v>78.116905000000017</c:v>
                </c:pt>
                <c:pt idx="68" formatCode="#,##0">
                  <c:v>87.915572675968676</c:v>
                </c:pt>
                <c:pt idx="69" formatCode="#,##0">
                  <c:v>100.509805</c:v>
                </c:pt>
                <c:pt idx="70" formatCode="#,##0">
                  <c:v>101.79884000000001</c:v>
                </c:pt>
                <c:pt idx="71" formatCode="#,##0">
                  <c:v>121.088846</c:v>
                </c:pt>
                <c:pt idx="72" formatCode="#,##0">
                  <c:v>140.516728</c:v>
                </c:pt>
                <c:pt idx="77" formatCode="#,##0">
                  <c:v>0</c:v>
                </c:pt>
                <c:pt idx="78" formatCode="#,##0">
                  <c:v>0.30793557200000005</c:v>
                </c:pt>
                <c:pt idx="79" formatCode="#,##0">
                  <c:v>2.3738456140000004</c:v>
                </c:pt>
                <c:pt idx="80" formatCode="#,##0">
                  <c:v>1.8939228000000001</c:v>
                </c:pt>
                <c:pt idx="81" formatCode="#,##0">
                  <c:v>0.74400000000000011</c:v>
                </c:pt>
                <c:pt idx="82" formatCode="#,##0">
                  <c:v>3.7400000000000007</c:v>
                </c:pt>
                <c:pt idx="83" formatCode="#,##0">
                  <c:v>9.9450000000000021</c:v>
                </c:pt>
                <c:pt idx="84" formatCode="#,##0">
                  <c:v>3.3200000000000012</c:v>
                </c:pt>
                <c:pt idx="85" formatCode="#,##0">
                  <c:v>5.9430000000000014</c:v>
                </c:pt>
                <c:pt idx="86" formatCode="#,##0">
                  <c:v>1.8210000000000002</c:v>
                </c:pt>
                <c:pt idx="87" formatCode="#,##0">
                  <c:v>0.58199999999999996</c:v>
                </c:pt>
                <c:pt idx="88" formatCode="#,##0">
                  <c:v>0.73000000000000009</c:v>
                </c:pt>
                <c:pt idx="89" formatCode="#,##0">
                  <c:v>1.7680000000000002</c:v>
                </c:pt>
                <c:pt idx="90" formatCode="#,##0">
                  <c:v>2.1390000000000002</c:v>
                </c:pt>
                <c:pt idx="91" formatCode="#,##0">
                  <c:v>0.59000000000000019</c:v>
                </c:pt>
                <c:pt idx="92" formatCode="#,##0">
                  <c:v>1.1100000000000001</c:v>
                </c:pt>
                <c:pt idx="93" formatCode="#,##0">
                  <c:v>0.19999999999999998</c:v>
                </c:pt>
                <c:pt idx="94" formatCode="#,##0">
                  <c:v>0.89800000000000002</c:v>
                </c:pt>
                <c:pt idx="95" formatCode="#,##0">
                  <c:v>1.3869999999999998</c:v>
                </c:pt>
                <c:pt idx="96" formatCode="#,##0">
                  <c:v>4.875</c:v>
                </c:pt>
                <c:pt idx="97" formatCode="#,##0">
                  <c:v>4.5990000000000002</c:v>
                </c:pt>
              </c:numCache>
            </c:numRef>
          </c:val>
          <c:extLst>
            <c:ext xmlns:c16="http://schemas.microsoft.com/office/drawing/2014/chart" uri="{C3380CC4-5D6E-409C-BE32-E72D297353CC}">
              <c16:uniqueId val="{00000001-C1F8-4D67-A385-F76AF1A7A774}"/>
            </c:ext>
          </c:extLst>
        </c:ser>
        <c:ser>
          <c:idx val="0"/>
          <c:order val="1"/>
          <c:tx>
            <c:strRef>
              <c:f>'  '!$A$35</c:f>
              <c:strCache>
                <c:ptCount val="1"/>
                <c:pt idx="0">
                  <c:v>China</c:v>
                </c:pt>
              </c:strCache>
            </c:strRef>
          </c:tx>
          <c:spPr>
            <a:pattFill prst="smConfetti">
              <a:fgClr>
                <a:srgbClr xmlns:mc="http://schemas.openxmlformats.org/markup-compatibility/2006" xmlns:a14="http://schemas.microsoft.com/office/drawing/2010/main" val="FFFF00" mc:Ignorable="a14" a14:legacySpreadsheetColorIndex="13"/>
              </a:fgClr>
              <a:bgClr>
                <a:srgbClr xmlns:mc="http://schemas.openxmlformats.org/markup-compatibility/2006" xmlns:a14="http://schemas.microsoft.com/office/drawing/2010/main" val="FF0000" mc:Ignorable="a14" a14:legacySpreadsheetColorIndex="10"/>
              </a:bgClr>
            </a:pattFill>
            <a:ln w="25400">
              <a:noFill/>
            </a:ln>
          </c:spPr>
          <c:invertIfNegative val="0"/>
          <c:cat>
            <c:numRef>
              <c:f>'  '!$B$34:$IV$34</c:f>
              <c:numCache>
                <c:formatCode>General</c:formatCode>
                <c:ptCount val="20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5">
                  <c:v>2000</c:v>
                </c:pt>
                <c:pt idx="26">
                  <c:v>2001</c:v>
                </c:pt>
                <c:pt idx="27">
                  <c:v>2002</c:v>
                </c:pt>
                <c:pt idx="28">
                  <c:v>2003</c:v>
                </c:pt>
                <c:pt idx="29">
                  <c:v>2004</c:v>
                </c:pt>
                <c:pt idx="30">
                  <c:v>2005</c:v>
                </c:pt>
                <c:pt idx="31">
                  <c:v>2006</c:v>
                </c:pt>
                <c:pt idx="32">
                  <c:v>2007</c:v>
                </c:pt>
                <c:pt idx="33">
                  <c:v>2008</c:v>
                </c:pt>
                <c:pt idx="34">
                  <c:v>2009</c:v>
                </c:pt>
                <c:pt idx="35">
                  <c:v>2010</c:v>
                </c:pt>
                <c:pt idx="36">
                  <c:v>2011</c:v>
                </c:pt>
                <c:pt idx="37">
                  <c:v>2012</c:v>
                </c:pt>
                <c:pt idx="38">
                  <c:v>2013</c:v>
                </c:pt>
                <c:pt idx="39">
                  <c:v>2014</c:v>
                </c:pt>
                <c:pt idx="40">
                  <c:v>2015</c:v>
                </c:pt>
                <c:pt idx="41">
                  <c:v>2016</c:v>
                </c:pt>
                <c:pt idx="42">
                  <c:v>2017</c:v>
                </c:pt>
                <c:pt idx="43">
                  <c:v>2018</c:v>
                </c:pt>
                <c:pt idx="44">
                  <c:v>2019</c:v>
                </c:pt>
                <c:pt idx="53">
                  <c:v>2000</c:v>
                </c:pt>
                <c:pt idx="54">
                  <c:v>2001</c:v>
                </c:pt>
                <c:pt idx="55">
                  <c:v>2002</c:v>
                </c:pt>
                <c:pt idx="56">
                  <c:v>2003</c:v>
                </c:pt>
                <c:pt idx="57">
                  <c:v>2004</c:v>
                </c:pt>
                <c:pt idx="58">
                  <c:v>2005</c:v>
                </c:pt>
                <c:pt idx="59">
                  <c:v>2006</c:v>
                </c:pt>
                <c:pt idx="60">
                  <c:v>2007</c:v>
                </c:pt>
                <c:pt idx="61">
                  <c:v>2008</c:v>
                </c:pt>
                <c:pt idx="62">
                  <c:v>2009</c:v>
                </c:pt>
                <c:pt idx="63">
                  <c:v>2010</c:v>
                </c:pt>
                <c:pt idx="64">
                  <c:v>2011</c:v>
                </c:pt>
                <c:pt idx="65">
                  <c:v>2012</c:v>
                </c:pt>
                <c:pt idx="66">
                  <c:v>2013</c:v>
                </c:pt>
                <c:pt idx="67">
                  <c:v>2014</c:v>
                </c:pt>
                <c:pt idx="68">
                  <c:v>2015</c:v>
                </c:pt>
                <c:pt idx="69">
                  <c:v>2016</c:v>
                </c:pt>
                <c:pt idx="70">
                  <c:v>2017</c:v>
                </c:pt>
                <c:pt idx="71">
                  <c:v>2018</c:v>
                </c:pt>
                <c:pt idx="72">
                  <c:v>2019</c:v>
                </c:pt>
                <c:pt idx="78">
                  <c:v>2000</c:v>
                </c:pt>
                <c:pt idx="79">
                  <c:v>2001</c:v>
                </c:pt>
                <c:pt idx="80">
                  <c:v>2002</c:v>
                </c:pt>
                <c:pt idx="81">
                  <c:v>2003</c:v>
                </c:pt>
                <c:pt idx="82">
                  <c:v>2004</c:v>
                </c:pt>
                <c:pt idx="83">
                  <c:v>2005</c:v>
                </c:pt>
                <c:pt idx="84">
                  <c:v>2006</c:v>
                </c:pt>
                <c:pt idx="85">
                  <c:v>2007</c:v>
                </c:pt>
                <c:pt idx="86">
                  <c:v>2008</c:v>
                </c:pt>
                <c:pt idx="87">
                  <c:v>2009</c:v>
                </c:pt>
                <c:pt idx="88">
                  <c:v>2010</c:v>
                </c:pt>
                <c:pt idx="89">
                  <c:v>2011</c:v>
                </c:pt>
                <c:pt idx="90">
                  <c:v>2012</c:v>
                </c:pt>
                <c:pt idx="91">
                  <c:v>2013</c:v>
                </c:pt>
                <c:pt idx="92">
                  <c:v>2014</c:v>
                </c:pt>
                <c:pt idx="93">
                  <c:v>2015</c:v>
                </c:pt>
                <c:pt idx="94">
                  <c:v>2016</c:v>
                </c:pt>
                <c:pt idx="95">
                  <c:v>2017</c:v>
                </c:pt>
                <c:pt idx="96">
                  <c:v>2018</c:v>
                </c:pt>
                <c:pt idx="97">
                  <c:v>2019</c:v>
                </c:pt>
                <c:pt idx="109">
                  <c:v>2000</c:v>
                </c:pt>
                <c:pt idx="110">
                  <c:v>2001</c:v>
                </c:pt>
                <c:pt idx="111">
                  <c:v>2002</c:v>
                </c:pt>
                <c:pt idx="112">
                  <c:v>2003</c:v>
                </c:pt>
                <c:pt idx="113">
                  <c:v>2004</c:v>
                </c:pt>
                <c:pt idx="114">
                  <c:v>2005</c:v>
                </c:pt>
                <c:pt idx="115">
                  <c:v>2006</c:v>
                </c:pt>
                <c:pt idx="116">
                  <c:v>2007</c:v>
                </c:pt>
                <c:pt idx="117">
                  <c:v>2008</c:v>
                </c:pt>
                <c:pt idx="118">
                  <c:v>2009</c:v>
                </c:pt>
                <c:pt idx="119">
                  <c:v>2010</c:v>
                </c:pt>
                <c:pt idx="120">
                  <c:v>2011</c:v>
                </c:pt>
                <c:pt idx="121">
                  <c:v>2012</c:v>
                </c:pt>
                <c:pt idx="122">
                  <c:v>2013</c:v>
                </c:pt>
                <c:pt idx="123">
                  <c:v>2014</c:v>
                </c:pt>
                <c:pt idx="124">
                  <c:v>2015</c:v>
                </c:pt>
                <c:pt idx="125">
                  <c:v>2016</c:v>
                </c:pt>
                <c:pt idx="126">
                  <c:v>2017</c:v>
                </c:pt>
                <c:pt idx="127">
                  <c:v>2018</c:v>
                </c:pt>
                <c:pt idx="128">
                  <c:v>2019</c:v>
                </c:pt>
                <c:pt idx="134">
                  <c:v>2000</c:v>
                </c:pt>
                <c:pt idx="135">
                  <c:v>2001</c:v>
                </c:pt>
                <c:pt idx="136">
                  <c:v>2002</c:v>
                </c:pt>
                <c:pt idx="137">
                  <c:v>2003</c:v>
                </c:pt>
                <c:pt idx="138">
                  <c:v>2004</c:v>
                </c:pt>
                <c:pt idx="139">
                  <c:v>2005</c:v>
                </c:pt>
                <c:pt idx="140">
                  <c:v>2006</c:v>
                </c:pt>
                <c:pt idx="141">
                  <c:v>2007</c:v>
                </c:pt>
                <c:pt idx="142">
                  <c:v>2008</c:v>
                </c:pt>
                <c:pt idx="143">
                  <c:v>2009</c:v>
                </c:pt>
                <c:pt idx="144">
                  <c:v>2010</c:v>
                </c:pt>
                <c:pt idx="145">
                  <c:v>2011</c:v>
                </c:pt>
                <c:pt idx="146">
                  <c:v>2012</c:v>
                </c:pt>
                <c:pt idx="147">
                  <c:v>2013</c:v>
                </c:pt>
                <c:pt idx="148">
                  <c:v>2014</c:v>
                </c:pt>
                <c:pt idx="149">
                  <c:v>2015</c:v>
                </c:pt>
                <c:pt idx="150">
                  <c:v>2016</c:v>
                </c:pt>
                <c:pt idx="151">
                  <c:v>2017</c:v>
                </c:pt>
                <c:pt idx="152">
                  <c:v>2018</c:v>
                </c:pt>
                <c:pt idx="153">
                  <c:v>2019</c:v>
                </c:pt>
                <c:pt idx="162">
                  <c:v>2000</c:v>
                </c:pt>
                <c:pt idx="163">
                  <c:v>2001</c:v>
                </c:pt>
                <c:pt idx="164">
                  <c:v>2002</c:v>
                </c:pt>
                <c:pt idx="165">
                  <c:v>2003</c:v>
                </c:pt>
                <c:pt idx="166">
                  <c:v>2004</c:v>
                </c:pt>
                <c:pt idx="167">
                  <c:v>2005</c:v>
                </c:pt>
                <c:pt idx="168">
                  <c:v>2006</c:v>
                </c:pt>
                <c:pt idx="169">
                  <c:v>2007</c:v>
                </c:pt>
                <c:pt idx="170">
                  <c:v>2008</c:v>
                </c:pt>
                <c:pt idx="171">
                  <c:v>2009</c:v>
                </c:pt>
                <c:pt idx="172">
                  <c:v>2010</c:v>
                </c:pt>
                <c:pt idx="173">
                  <c:v>2011</c:v>
                </c:pt>
                <c:pt idx="174">
                  <c:v>2012</c:v>
                </c:pt>
                <c:pt idx="175">
                  <c:v>2013</c:v>
                </c:pt>
                <c:pt idx="176">
                  <c:v>2014</c:v>
                </c:pt>
                <c:pt idx="177">
                  <c:v>2015</c:v>
                </c:pt>
                <c:pt idx="178">
                  <c:v>2016</c:v>
                </c:pt>
                <c:pt idx="179">
                  <c:v>2017</c:v>
                </c:pt>
                <c:pt idx="180">
                  <c:v>2018</c:v>
                </c:pt>
                <c:pt idx="181">
                  <c:v>2019</c:v>
                </c:pt>
                <c:pt idx="187">
                  <c:v>2000</c:v>
                </c:pt>
                <c:pt idx="188">
                  <c:v>2001</c:v>
                </c:pt>
                <c:pt idx="189">
                  <c:v>2002</c:v>
                </c:pt>
                <c:pt idx="190">
                  <c:v>2003</c:v>
                </c:pt>
                <c:pt idx="191">
                  <c:v>2004</c:v>
                </c:pt>
                <c:pt idx="192">
                  <c:v>2005</c:v>
                </c:pt>
                <c:pt idx="193">
                  <c:v>2006</c:v>
                </c:pt>
                <c:pt idx="194">
                  <c:v>2007</c:v>
                </c:pt>
                <c:pt idx="195">
                  <c:v>2008</c:v>
                </c:pt>
                <c:pt idx="196">
                  <c:v>2009</c:v>
                </c:pt>
                <c:pt idx="197">
                  <c:v>2010</c:v>
                </c:pt>
                <c:pt idx="198">
                  <c:v>2011</c:v>
                </c:pt>
                <c:pt idx="199">
                  <c:v>2012</c:v>
                </c:pt>
                <c:pt idx="200">
                  <c:v>2013</c:v>
                </c:pt>
                <c:pt idx="201">
                  <c:v>2014</c:v>
                </c:pt>
                <c:pt idx="202">
                  <c:v>2015</c:v>
                </c:pt>
                <c:pt idx="203">
                  <c:v>2016</c:v>
                </c:pt>
                <c:pt idx="204">
                  <c:v>2017</c:v>
                </c:pt>
                <c:pt idx="205">
                  <c:v>2018</c:v>
                </c:pt>
                <c:pt idx="206">
                  <c:v>2019</c:v>
                </c:pt>
              </c:numCache>
            </c:numRef>
          </c:cat>
          <c:val>
            <c:numRef>
              <c:f>'  '!$B$35:$IV$35</c:f>
              <c:numCache>
                <c:formatCode>0.00</c:formatCode>
                <c:ptCount val="207"/>
                <c:pt idx="0">
                  <c:v>0</c:v>
                </c:pt>
                <c:pt idx="1">
                  <c:v>0</c:v>
                </c:pt>
                <c:pt idx="2">
                  <c:v>0</c:v>
                </c:pt>
                <c:pt idx="3">
                  <c:v>0</c:v>
                </c:pt>
                <c:pt idx="4">
                  <c:v>0</c:v>
                </c:pt>
                <c:pt idx="5">
                  <c:v>0</c:v>
                </c:pt>
                <c:pt idx="6">
                  <c:v>7.7453999999999995E-2</c:v>
                </c:pt>
                <c:pt idx="7" formatCode="#,##0">
                  <c:v>1.0586039999999999</c:v>
                </c:pt>
                <c:pt idx="8" formatCode="#,##0">
                  <c:v>4.9239019999999991</c:v>
                </c:pt>
                <c:pt idx="9" formatCode="#,##0">
                  <c:v>3.6185000000000002E-2</c:v>
                </c:pt>
                <c:pt idx="10" formatCode="#,##0">
                  <c:v>0</c:v>
                </c:pt>
                <c:pt idx="11" formatCode="#,##0">
                  <c:v>0.35544599999999998</c:v>
                </c:pt>
                <c:pt idx="12" formatCode="#,##0">
                  <c:v>3.3701000000000002E-2</c:v>
                </c:pt>
                <c:pt idx="13" formatCode="#,##0">
                  <c:v>0.53340100000000001</c:v>
                </c:pt>
                <c:pt idx="14" formatCode="#,##0">
                  <c:v>0.34691599999999995</c:v>
                </c:pt>
                <c:pt idx="15" formatCode="#,##0">
                  <c:v>9.0981506287540856E-2</c:v>
                </c:pt>
                <c:pt idx="16" formatCode="#,##0">
                  <c:v>0.28743399999999997</c:v>
                </c:pt>
                <c:pt idx="17" formatCode="#,##0">
                  <c:v>0.18419999999999997</c:v>
                </c:pt>
                <c:pt idx="18" formatCode="#,##0">
                  <c:v>7.7620000000000008E-2</c:v>
                </c:pt>
                <c:pt idx="19" formatCode="#,##0">
                  <c:v>0.434583</c:v>
                </c:pt>
                <c:pt idx="24" formatCode="#,##0">
                  <c:v>0</c:v>
                </c:pt>
                <c:pt idx="25" formatCode="#,##0">
                  <c:v>0.106</c:v>
                </c:pt>
                <c:pt idx="26" formatCode="#,##0">
                  <c:v>0</c:v>
                </c:pt>
                <c:pt idx="27" formatCode="#,##0">
                  <c:v>0.12299999999999998</c:v>
                </c:pt>
                <c:pt idx="28" formatCode="#,##0">
                  <c:v>0</c:v>
                </c:pt>
                <c:pt idx="29" formatCode="#,##0">
                  <c:v>0</c:v>
                </c:pt>
                <c:pt idx="30" formatCode="#,##0">
                  <c:v>3.6000000000000004E-2</c:v>
                </c:pt>
                <c:pt idx="31" formatCode="#,##0">
                  <c:v>1.6E-2</c:v>
                </c:pt>
                <c:pt idx="32" formatCode="#,##0">
                  <c:v>0.6150000000000001</c:v>
                </c:pt>
                <c:pt idx="33" formatCode="#,##0">
                  <c:v>1.3999999999999997</c:v>
                </c:pt>
                <c:pt idx="34" formatCode="#,##0">
                  <c:v>2.4699999999999998</c:v>
                </c:pt>
                <c:pt idx="35" formatCode="#,##0">
                  <c:v>18.126000000000005</c:v>
                </c:pt>
                <c:pt idx="36" formatCode="#,##0">
                  <c:v>39.747</c:v>
                </c:pt>
                <c:pt idx="37" formatCode="#,##0">
                  <c:v>125.03100000000001</c:v>
                </c:pt>
                <c:pt idx="38" formatCode="#,##0">
                  <c:v>132.434</c:v>
                </c:pt>
                <c:pt idx="39" formatCode="#,##0">
                  <c:v>257.34632270577055</c:v>
                </c:pt>
                <c:pt idx="40" formatCode="#,##0">
                  <c:v>68.323024563553773</c:v>
                </c:pt>
                <c:pt idx="41" formatCode="#,##0">
                  <c:v>151.39237034480874</c:v>
                </c:pt>
                <c:pt idx="42" formatCode="#,##0">
                  <c:v>132.58799999999999</c:v>
                </c:pt>
                <c:pt idx="43" formatCode="#,##0">
                  <c:v>109.13626498550232</c:v>
                </c:pt>
                <c:pt idx="44" formatCode="#,##0">
                  <c:v>102.28840544072924</c:v>
                </c:pt>
                <c:pt idx="52" formatCode="#,##0">
                  <c:v>0</c:v>
                </c:pt>
                <c:pt idx="53" formatCode="#,##0">
                  <c:v>7.075775000000001</c:v>
                </c:pt>
                <c:pt idx="54" formatCode="#,##0">
                  <c:v>8.0726900000000015</c:v>
                </c:pt>
                <c:pt idx="55" formatCode="#,##0">
                  <c:v>5.132377</c:v>
                </c:pt>
                <c:pt idx="56" formatCode="#,##0">
                  <c:v>2.6061810000000003</c:v>
                </c:pt>
                <c:pt idx="57" formatCode="#,##0">
                  <c:v>1.6891790000000002</c:v>
                </c:pt>
                <c:pt idx="58" formatCode="#,##0">
                  <c:v>4.1933920000000002</c:v>
                </c:pt>
                <c:pt idx="59" formatCode="#,##0">
                  <c:v>5.2081219999999995</c:v>
                </c:pt>
                <c:pt idx="60" formatCode="#,##0">
                  <c:v>4.8032120000000003</c:v>
                </c:pt>
                <c:pt idx="61" formatCode="#,##0">
                  <c:v>2.8111310000000005</c:v>
                </c:pt>
                <c:pt idx="62" formatCode="#,##0">
                  <c:v>5.104108000000001</c:v>
                </c:pt>
                <c:pt idx="63" formatCode="#,##0">
                  <c:v>12.884152999999998</c:v>
                </c:pt>
                <c:pt idx="64" formatCode="#,##0">
                  <c:v>12.030858000000002</c:v>
                </c:pt>
                <c:pt idx="65" formatCode="#,##0">
                  <c:v>21.443068</c:v>
                </c:pt>
                <c:pt idx="66" formatCode="#,##0">
                  <c:v>55.748238000000008</c:v>
                </c:pt>
                <c:pt idx="67" formatCode="#,##0">
                  <c:v>48.707244000000003</c:v>
                </c:pt>
                <c:pt idx="68" formatCode="#,##0">
                  <c:v>49.042095470644611</c:v>
                </c:pt>
                <c:pt idx="69" formatCode="#,##0">
                  <c:v>137.403942</c:v>
                </c:pt>
                <c:pt idx="70" formatCode="#,##0">
                  <c:v>98.813921000000036</c:v>
                </c:pt>
                <c:pt idx="71" formatCode="#,##0">
                  <c:v>72.049685999999994</c:v>
                </c:pt>
                <c:pt idx="72" formatCode="#,##0">
                  <c:v>29.451286000000007</c:v>
                </c:pt>
                <c:pt idx="77" formatCode="#,##0">
                  <c:v>0</c:v>
                </c:pt>
                <c:pt idx="78" formatCode="#,##0">
                  <c:v>1.3080000000000001</c:v>
                </c:pt>
                <c:pt idx="79" formatCode="#,##0">
                  <c:v>3.3050000000000002</c:v>
                </c:pt>
                <c:pt idx="80" formatCode="#,##0">
                  <c:v>2.077</c:v>
                </c:pt>
                <c:pt idx="81" formatCode="#,##0">
                  <c:v>1.853</c:v>
                </c:pt>
                <c:pt idx="82" formatCode="#,##0">
                  <c:v>2.0500000000000003</c:v>
                </c:pt>
                <c:pt idx="83" formatCode="#,##0">
                  <c:v>3.4560000000000004</c:v>
                </c:pt>
                <c:pt idx="84" formatCode="#,##0">
                  <c:v>7.2150000000000007</c:v>
                </c:pt>
                <c:pt idx="85" formatCode="#,##0">
                  <c:v>5.2149999999999999</c:v>
                </c:pt>
                <c:pt idx="86" formatCode="#,##0">
                  <c:v>3.2070000000000007</c:v>
                </c:pt>
                <c:pt idx="87" formatCode="#,##0">
                  <c:v>2.6080000000000005</c:v>
                </c:pt>
                <c:pt idx="88" formatCode="#,##0">
                  <c:v>15.312000000000001</c:v>
                </c:pt>
                <c:pt idx="89" formatCode="#,##0">
                  <c:v>12.778000000000002</c:v>
                </c:pt>
                <c:pt idx="90" formatCode="#,##0">
                  <c:v>15.570065000000005</c:v>
                </c:pt>
                <c:pt idx="91" formatCode="#,##0">
                  <c:v>16.490000000000002</c:v>
                </c:pt>
                <c:pt idx="92" formatCode="#,##0">
                  <c:v>15.894638121253601</c:v>
                </c:pt>
                <c:pt idx="93" formatCode="#,##0">
                  <c:v>24.423320938120298</c:v>
                </c:pt>
                <c:pt idx="94" formatCode="#,##0">
                  <c:v>22.921999918623424</c:v>
                </c:pt>
                <c:pt idx="95" formatCode="#,##0">
                  <c:v>17.075000000000003</c:v>
                </c:pt>
                <c:pt idx="96" formatCode="#,##0">
                  <c:v>25.688726324169885</c:v>
                </c:pt>
                <c:pt idx="97" formatCode="#,##0">
                  <c:v>47.096965942468259</c:v>
                </c:pt>
              </c:numCache>
            </c:numRef>
          </c:val>
          <c:extLst>
            <c:ext xmlns:c16="http://schemas.microsoft.com/office/drawing/2014/chart" uri="{C3380CC4-5D6E-409C-BE32-E72D297353CC}">
              <c16:uniqueId val="{00000002-C1F8-4D67-A385-F76AF1A7A774}"/>
            </c:ext>
          </c:extLst>
        </c:ser>
        <c:ser>
          <c:idx val="9"/>
          <c:order val="2"/>
          <c:tx>
            <c:strRef>
              <c:f>'  '!$A$37</c:f>
              <c:strCache>
                <c:ptCount val="1"/>
              </c:strCache>
            </c:strRef>
          </c:tx>
          <c:spPr>
            <a:noFill/>
            <a:ln w="25400">
              <a:noFill/>
            </a:ln>
          </c:spPr>
          <c:invertIfNegative val="0"/>
          <c:cat>
            <c:numRef>
              <c:f>'  '!$B$34:$IV$34</c:f>
              <c:numCache>
                <c:formatCode>General</c:formatCode>
                <c:ptCount val="20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5">
                  <c:v>2000</c:v>
                </c:pt>
                <c:pt idx="26">
                  <c:v>2001</c:v>
                </c:pt>
                <c:pt idx="27">
                  <c:v>2002</c:v>
                </c:pt>
                <c:pt idx="28">
                  <c:v>2003</c:v>
                </c:pt>
                <c:pt idx="29">
                  <c:v>2004</c:v>
                </c:pt>
                <c:pt idx="30">
                  <c:v>2005</c:v>
                </c:pt>
                <c:pt idx="31">
                  <c:v>2006</c:v>
                </c:pt>
                <c:pt idx="32">
                  <c:v>2007</c:v>
                </c:pt>
                <c:pt idx="33">
                  <c:v>2008</c:v>
                </c:pt>
                <c:pt idx="34">
                  <c:v>2009</c:v>
                </c:pt>
                <c:pt idx="35">
                  <c:v>2010</c:v>
                </c:pt>
                <c:pt idx="36">
                  <c:v>2011</c:v>
                </c:pt>
                <c:pt idx="37">
                  <c:v>2012</c:v>
                </c:pt>
                <c:pt idx="38">
                  <c:v>2013</c:v>
                </c:pt>
                <c:pt idx="39">
                  <c:v>2014</c:v>
                </c:pt>
                <c:pt idx="40">
                  <c:v>2015</c:v>
                </c:pt>
                <c:pt idx="41">
                  <c:v>2016</c:v>
                </c:pt>
                <c:pt idx="42">
                  <c:v>2017</c:v>
                </c:pt>
                <c:pt idx="43">
                  <c:v>2018</c:v>
                </c:pt>
                <c:pt idx="44">
                  <c:v>2019</c:v>
                </c:pt>
                <c:pt idx="53">
                  <c:v>2000</c:v>
                </c:pt>
                <c:pt idx="54">
                  <c:v>2001</c:v>
                </c:pt>
                <c:pt idx="55">
                  <c:v>2002</c:v>
                </c:pt>
                <c:pt idx="56">
                  <c:v>2003</c:v>
                </c:pt>
                <c:pt idx="57">
                  <c:v>2004</c:v>
                </c:pt>
                <c:pt idx="58">
                  <c:v>2005</c:v>
                </c:pt>
                <c:pt idx="59">
                  <c:v>2006</c:v>
                </c:pt>
                <c:pt idx="60">
                  <c:v>2007</c:v>
                </c:pt>
                <c:pt idx="61">
                  <c:v>2008</c:v>
                </c:pt>
                <c:pt idx="62">
                  <c:v>2009</c:v>
                </c:pt>
                <c:pt idx="63">
                  <c:v>2010</c:v>
                </c:pt>
                <c:pt idx="64">
                  <c:v>2011</c:v>
                </c:pt>
                <c:pt idx="65">
                  <c:v>2012</c:v>
                </c:pt>
                <c:pt idx="66">
                  <c:v>2013</c:v>
                </c:pt>
                <c:pt idx="67">
                  <c:v>2014</c:v>
                </c:pt>
                <c:pt idx="68">
                  <c:v>2015</c:v>
                </c:pt>
                <c:pt idx="69">
                  <c:v>2016</c:v>
                </c:pt>
                <c:pt idx="70">
                  <c:v>2017</c:v>
                </c:pt>
                <c:pt idx="71">
                  <c:v>2018</c:v>
                </c:pt>
                <c:pt idx="72">
                  <c:v>2019</c:v>
                </c:pt>
                <c:pt idx="78">
                  <c:v>2000</c:v>
                </c:pt>
                <c:pt idx="79">
                  <c:v>2001</c:v>
                </c:pt>
                <c:pt idx="80">
                  <c:v>2002</c:v>
                </c:pt>
                <c:pt idx="81">
                  <c:v>2003</c:v>
                </c:pt>
                <c:pt idx="82">
                  <c:v>2004</c:v>
                </c:pt>
                <c:pt idx="83">
                  <c:v>2005</c:v>
                </c:pt>
                <c:pt idx="84">
                  <c:v>2006</c:v>
                </c:pt>
                <c:pt idx="85">
                  <c:v>2007</c:v>
                </c:pt>
                <c:pt idx="86">
                  <c:v>2008</c:v>
                </c:pt>
                <c:pt idx="87">
                  <c:v>2009</c:v>
                </c:pt>
                <c:pt idx="88">
                  <c:v>2010</c:v>
                </c:pt>
                <c:pt idx="89">
                  <c:v>2011</c:v>
                </c:pt>
                <c:pt idx="90">
                  <c:v>2012</c:v>
                </c:pt>
                <c:pt idx="91">
                  <c:v>2013</c:v>
                </c:pt>
                <c:pt idx="92">
                  <c:v>2014</c:v>
                </c:pt>
                <c:pt idx="93">
                  <c:v>2015</c:v>
                </c:pt>
                <c:pt idx="94">
                  <c:v>2016</c:v>
                </c:pt>
                <c:pt idx="95">
                  <c:v>2017</c:v>
                </c:pt>
                <c:pt idx="96">
                  <c:v>2018</c:v>
                </c:pt>
                <c:pt idx="97">
                  <c:v>2019</c:v>
                </c:pt>
                <c:pt idx="109">
                  <c:v>2000</c:v>
                </c:pt>
                <c:pt idx="110">
                  <c:v>2001</c:v>
                </c:pt>
                <c:pt idx="111">
                  <c:v>2002</c:v>
                </c:pt>
                <c:pt idx="112">
                  <c:v>2003</c:v>
                </c:pt>
                <c:pt idx="113">
                  <c:v>2004</c:v>
                </c:pt>
                <c:pt idx="114">
                  <c:v>2005</c:v>
                </c:pt>
                <c:pt idx="115">
                  <c:v>2006</c:v>
                </c:pt>
                <c:pt idx="116">
                  <c:v>2007</c:v>
                </c:pt>
                <c:pt idx="117">
                  <c:v>2008</c:v>
                </c:pt>
                <c:pt idx="118">
                  <c:v>2009</c:v>
                </c:pt>
                <c:pt idx="119">
                  <c:v>2010</c:v>
                </c:pt>
                <c:pt idx="120">
                  <c:v>2011</c:v>
                </c:pt>
                <c:pt idx="121">
                  <c:v>2012</c:v>
                </c:pt>
                <c:pt idx="122">
                  <c:v>2013</c:v>
                </c:pt>
                <c:pt idx="123">
                  <c:v>2014</c:v>
                </c:pt>
                <c:pt idx="124">
                  <c:v>2015</c:v>
                </c:pt>
                <c:pt idx="125">
                  <c:v>2016</c:v>
                </c:pt>
                <c:pt idx="126">
                  <c:v>2017</c:v>
                </c:pt>
                <c:pt idx="127">
                  <c:v>2018</c:v>
                </c:pt>
                <c:pt idx="128">
                  <c:v>2019</c:v>
                </c:pt>
                <c:pt idx="134">
                  <c:v>2000</c:v>
                </c:pt>
                <c:pt idx="135">
                  <c:v>2001</c:v>
                </c:pt>
                <c:pt idx="136">
                  <c:v>2002</c:v>
                </c:pt>
                <c:pt idx="137">
                  <c:v>2003</c:v>
                </c:pt>
                <c:pt idx="138">
                  <c:v>2004</c:v>
                </c:pt>
                <c:pt idx="139">
                  <c:v>2005</c:v>
                </c:pt>
                <c:pt idx="140">
                  <c:v>2006</c:v>
                </c:pt>
                <c:pt idx="141">
                  <c:v>2007</c:v>
                </c:pt>
                <c:pt idx="142">
                  <c:v>2008</c:v>
                </c:pt>
                <c:pt idx="143">
                  <c:v>2009</c:v>
                </c:pt>
                <c:pt idx="144">
                  <c:v>2010</c:v>
                </c:pt>
                <c:pt idx="145">
                  <c:v>2011</c:v>
                </c:pt>
                <c:pt idx="146">
                  <c:v>2012</c:v>
                </c:pt>
                <c:pt idx="147">
                  <c:v>2013</c:v>
                </c:pt>
                <c:pt idx="148">
                  <c:v>2014</c:v>
                </c:pt>
                <c:pt idx="149">
                  <c:v>2015</c:v>
                </c:pt>
                <c:pt idx="150">
                  <c:v>2016</c:v>
                </c:pt>
                <c:pt idx="151">
                  <c:v>2017</c:v>
                </c:pt>
                <c:pt idx="152">
                  <c:v>2018</c:v>
                </c:pt>
                <c:pt idx="153">
                  <c:v>2019</c:v>
                </c:pt>
                <c:pt idx="162">
                  <c:v>2000</c:v>
                </c:pt>
                <c:pt idx="163">
                  <c:v>2001</c:v>
                </c:pt>
                <c:pt idx="164">
                  <c:v>2002</c:v>
                </c:pt>
                <c:pt idx="165">
                  <c:v>2003</c:v>
                </c:pt>
                <c:pt idx="166">
                  <c:v>2004</c:v>
                </c:pt>
                <c:pt idx="167">
                  <c:v>2005</c:v>
                </c:pt>
                <c:pt idx="168">
                  <c:v>2006</c:v>
                </c:pt>
                <c:pt idx="169">
                  <c:v>2007</c:v>
                </c:pt>
                <c:pt idx="170">
                  <c:v>2008</c:v>
                </c:pt>
                <c:pt idx="171">
                  <c:v>2009</c:v>
                </c:pt>
                <c:pt idx="172">
                  <c:v>2010</c:v>
                </c:pt>
                <c:pt idx="173">
                  <c:v>2011</c:v>
                </c:pt>
                <c:pt idx="174">
                  <c:v>2012</c:v>
                </c:pt>
                <c:pt idx="175">
                  <c:v>2013</c:v>
                </c:pt>
                <c:pt idx="176">
                  <c:v>2014</c:v>
                </c:pt>
                <c:pt idx="177">
                  <c:v>2015</c:v>
                </c:pt>
                <c:pt idx="178">
                  <c:v>2016</c:v>
                </c:pt>
                <c:pt idx="179">
                  <c:v>2017</c:v>
                </c:pt>
                <c:pt idx="180">
                  <c:v>2018</c:v>
                </c:pt>
                <c:pt idx="181">
                  <c:v>2019</c:v>
                </c:pt>
                <c:pt idx="187">
                  <c:v>2000</c:v>
                </c:pt>
                <c:pt idx="188">
                  <c:v>2001</c:v>
                </c:pt>
                <c:pt idx="189">
                  <c:v>2002</c:v>
                </c:pt>
                <c:pt idx="190">
                  <c:v>2003</c:v>
                </c:pt>
                <c:pt idx="191">
                  <c:v>2004</c:v>
                </c:pt>
                <c:pt idx="192">
                  <c:v>2005</c:v>
                </c:pt>
                <c:pt idx="193">
                  <c:v>2006</c:v>
                </c:pt>
                <c:pt idx="194">
                  <c:v>2007</c:v>
                </c:pt>
                <c:pt idx="195">
                  <c:v>2008</c:v>
                </c:pt>
                <c:pt idx="196">
                  <c:v>2009</c:v>
                </c:pt>
                <c:pt idx="197">
                  <c:v>2010</c:v>
                </c:pt>
                <c:pt idx="198">
                  <c:v>2011</c:v>
                </c:pt>
                <c:pt idx="199">
                  <c:v>2012</c:v>
                </c:pt>
                <c:pt idx="200">
                  <c:v>2013</c:v>
                </c:pt>
                <c:pt idx="201">
                  <c:v>2014</c:v>
                </c:pt>
                <c:pt idx="202">
                  <c:v>2015</c:v>
                </c:pt>
                <c:pt idx="203">
                  <c:v>2016</c:v>
                </c:pt>
                <c:pt idx="204">
                  <c:v>2017</c:v>
                </c:pt>
                <c:pt idx="205">
                  <c:v>2018</c:v>
                </c:pt>
                <c:pt idx="206">
                  <c:v>2019</c:v>
                </c:pt>
              </c:numCache>
            </c:numRef>
          </c:cat>
          <c:val>
            <c:numRef>
              <c:f>'  '!$B$37:$IV$37</c:f>
              <c:numCache>
                <c:formatCode>General</c:formatCode>
                <c:ptCount val="207"/>
              </c:numCache>
            </c:numRef>
          </c:val>
          <c:extLst>
            <c:ext xmlns:c16="http://schemas.microsoft.com/office/drawing/2014/chart" uri="{C3380CC4-5D6E-409C-BE32-E72D297353CC}">
              <c16:uniqueId val="{00000003-C1F8-4D67-A385-F76AF1A7A774}"/>
            </c:ext>
          </c:extLst>
        </c:ser>
        <c:ser>
          <c:idx val="4"/>
          <c:order val="3"/>
          <c:tx>
            <c:strRef>
              <c:f>'  '!$A$38</c:f>
              <c:strCache>
                <c:ptCount val="1"/>
              </c:strCache>
            </c:strRef>
          </c:tx>
          <c:spPr>
            <a:noFill/>
            <a:ln w="25400">
              <a:noFill/>
            </a:ln>
          </c:spPr>
          <c:invertIfNegative val="0"/>
          <c:cat>
            <c:numRef>
              <c:f>'  '!$B$34:$IV$34</c:f>
              <c:numCache>
                <c:formatCode>General</c:formatCode>
                <c:ptCount val="20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5">
                  <c:v>2000</c:v>
                </c:pt>
                <c:pt idx="26">
                  <c:v>2001</c:v>
                </c:pt>
                <c:pt idx="27">
                  <c:v>2002</c:v>
                </c:pt>
                <c:pt idx="28">
                  <c:v>2003</c:v>
                </c:pt>
                <c:pt idx="29">
                  <c:v>2004</c:v>
                </c:pt>
                <c:pt idx="30">
                  <c:v>2005</c:v>
                </c:pt>
                <c:pt idx="31">
                  <c:v>2006</c:v>
                </c:pt>
                <c:pt idx="32">
                  <c:v>2007</c:v>
                </c:pt>
                <c:pt idx="33">
                  <c:v>2008</c:v>
                </c:pt>
                <c:pt idx="34">
                  <c:v>2009</c:v>
                </c:pt>
                <c:pt idx="35">
                  <c:v>2010</c:v>
                </c:pt>
                <c:pt idx="36">
                  <c:v>2011</c:v>
                </c:pt>
                <c:pt idx="37">
                  <c:v>2012</c:v>
                </c:pt>
                <c:pt idx="38">
                  <c:v>2013</c:v>
                </c:pt>
                <c:pt idx="39">
                  <c:v>2014</c:v>
                </c:pt>
                <c:pt idx="40">
                  <c:v>2015</c:v>
                </c:pt>
                <c:pt idx="41">
                  <c:v>2016</c:v>
                </c:pt>
                <c:pt idx="42">
                  <c:v>2017</c:v>
                </c:pt>
                <c:pt idx="43">
                  <c:v>2018</c:v>
                </c:pt>
                <c:pt idx="44">
                  <c:v>2019</c:v>
                </c:pt>
                <c:pt idx="53">
                  <c:v>2000</c:v>
                </c:pt>
                <c:pt idx="54">
                  <c:v>2001</c:v>
                </c:pt>
                <c:pt idx="55">
                  <c:v>2002</c:v>
                </c:pt>
                <c:pt idx="56">
                  <c:v>2003</c:v>
                </c:pt>
                <c:pt idx="57">
                  <c:v>2004</c:v>
                </c:pt>
                <c:pt idx="58">
                  <c:v>2005</c:v>
                </c:pt>
                <c:pt idx="59">
                  <c:v>2006</c:v>
                </c:pt>
                <c:pt idx="60">
                  <c:v>2007</c:v>
                </c:pt>
                <c:pt idx="61">
                  <c:v>2008</c:v>
                </c:pt>
                <c:pt idx="62">
                  <c:v>2009</c:v>
                </c:pt>
                <c:pt idx="63">
                  <c:v>2010</c:v>
                </c:pt>
                <c:pt idx="64">
                  <c:v>2011</c:v>
                </c:pt>
                <c:pt idx="65">
                  <c:v>2012</c:v>
                </c:pt>
                <c:pt idx="66">
                  <c:v>2013</c:v>
                </c:pt>
                <c:pt idx="67">
                  <c:v>2014</c:v>
                </c:pt>
                <c:pt idx="68">
                  <c:v>2015</c:v>
                </c:pt>
                <c:pt idx="69">
                  <c:v>2016</c:v>
                </c:pt>
                <c:pt idx="70">
                  <c:v>2017</c:v>
                </c:pt>
                <c:pt idx="71">
                  <c:v>2018</c:v>
                </c:pt>
                <c:pt idx="72">
                  <c:v>2019</c:v>
                </c:pt>
                <c:pt idx="78">
                  <c:v>2000</c:v>
                </c:pt>
                <c:pt idx="79">
                  <c:v>2001</c:v>
                </c:pt>
                <c:pt idx="80">
                  <c:v>2002</c:v>
                </c:pt>
                <c:pt idx="81">
                  <c:v>2003</c:v>
                </c:pt>
                <c:pt idx="82">
                  <c:v>2004</c:v>
                </c:pt>
                <c:pt idx="83">
                  <c:v>2005</c:v>
                </c:pt>
                <c:pt idx="84">
                  <c:v>2006</c:v>
                </c:pt>
                <c:pt idx="85">
                  <c:v>2007</c:v>
                </c:pt>
                <c:pt idx="86">
                  <c:v>2008</c:v>
                </c:pt>
                <c:pt idx="87">
                  <c:v>2009</c:v>
                </c:pt>
                <c:pt idx="88">
                  <c:v>2010</c:v>
                </c:pt>
                <c:pt idx="89">
                  <c:v>2011</c:v>
                </c:pt>
                <c:pt idx="90">
                  <c:v>2012</c:v>
                </c:pt>
                <c:pt idx="91">
                  <c:v>2013</c:v>
                </c:pt>
                <c:pt idx="92">
                  <c:v>2014</c:v>
                </c:pt>
                <c:pt idx="93">
                  <c:v>2015</c:v>
                </c:pt>
                <c:pt idx="94">
                  <c:v>2016</c:v>
                </c:pt>
                <c:pt idx="95">
                  <c:v>2017</c:v>
                </c:pt>
                <c:pt idx="96">
                  <c:v>2018</c:v>
                </c:pt>
                <c:pt idx="97">
                  <c:v>2019</c:v>
                </c:pt>
                <c:pt idx="109">
                  <c:v>2000</c:v>
                </c:pt>
                <c:pt idx="110">
                  <c:v>2001</c:v>
                </c:pt>
                <c:pt idx="111">
                  <c:v>2002</c:v>
                </c:pt>
                <c:pt idx="112">
                  <c:v>2003</c:v>
                </c:pt>
                <c:pt idx="113">
                  <c:v>2004</c:v>
                </c:pt>
                <c:pt idx="114">
                  <c:v>2005</c:v>
                </c:pt>
                <c:pt idx="115">
                  <c:v>2006</c:v>
                </c:pt>
                <c:pt idx="116">
                  <c:v>2007</c:v>
                </c:pt>
                <c:pt idx="117">
                  <c:v>2008</c:v>
                </c:pt>
                <c:pt idx="118">
                  <c:v>2009</c:v>
                </c:pt>
                <c:pt idx="119">
                  <c:v>2010</c:v>
                </c:pt>
                <c:pt idx="120">
                  <c:v>2011</c:v>
                </c:pt>
                <c:pt idx="121">
                  <c:v>2012</c:v>
                </c:pt>
                <c:pt idx="122">
                  <c:v>2013</c:v>
                </c:pt>
                <c:pt idx="123">
                  <c:v>2014</c:v>
                </c:pt>
                <c:pt idx="124">
                  <c:v>2015</c:v>
                </c:pt>
                <c:pt idx="125">
                  <c:v>2016</c:v>
                </c:pt>
                <c:pt idx="126">
                  <c:v>2017</c:v>
                </c:pt>
                <c:pt idx="127">
                  <c:v>2018</c:v>
                </c:pt>
                <c:pt idx="128">
                  <c:v>2019</c:v>
                </c:pt>
                <c:pt idx="134">
                  <c:v>2000</c:v>
                </c:pt>
                <c:pt idx="135">
                  <c:v>2001</c:v>
                </c:pt>
                <c:pt idx="136">
                  <c:v>2002</c:v>
                </c:pt>
                <c:pt idx="137">
                  <c:v>2003</c:v>
                </c:pt>
                <c:pt idx="138">
                  <c:v>2004</c:v>
                </c:pt>
                <c:pt idx="139">
                  <c:v>2005</c:v>
                </c:pt>
                <c:pt idx="140">
                  <c:v>2006</c:v>
                </c:pt>
                <c:pt idx="141">
                  <c:v>2007</c:v>
                </c:pt>
                <c:pt idx="142">
                  <c:v>2008</c:v>
                </c:pt>
                <c:pt idx="143">
                  <c:v>2009</c:v>
                </c:pt>
                <c:pt idx="144">
                  <c:v>2010</c:v>
                </c:pt>
                <c:pt idx="145">
                  <c:v>2011</c:v>
                </c:pt>
                <c:pt idx="146">
                  <c:v>2012</c:v>
                </c:pt>
                <c:pt idx="147">
                  <c:v>2013</c:v>
                </c:pt>
                <c:pt idx="148">
                  <c:v>2014</c:v>
                </c:pt>
                <c:pt idx="149">
                  <c:v>2015</c:v>
                </c:pt>
                <c:pt idx="150">
                  <c:v>2016</c:v>
                </c:pt>
                <c:pt idx="151">
                  <c:v>2017</c:v>
                </c:pt>
                <c:pt idx="152">
                  <c:v>2018</c:v>
                </c:pt>
                <c:pt idx="153">
                  <c:v>2019</c:v>
                </c:pt>
                <c:pt idx="162">
                  <c:v>2000</c:v>
                </c:pt>
                <c:pt idx="163">
                  <c:v>2001</c:v>
                </c:pt>
                <c:pt idx="164">
                  <c:v>2002</c:v>
                </c:pt>
                <c:pt idx="165">
                  <c:v>2003</c:v>
                </c:pt>
                <c:pt idx="166">
                  <c:v>2004</c:v>
                </c:pt>
                <c:pt idx="167">
                  <c:v>2005</c:v>
                </c:pt>
                <c:pt idx="168">
                  <c:v>2006</c:v>
                </c:pt>
                <c:pt idx="169">
                  <c:v>2007</c:v>
                </c:pt>
                <c:pt idx="170">
                  <c:v>2008</c:v>
                </c:pt>
                <c:pt idx="171">
                  <c:v>2009</c:v>
                </c:pt>
                <c:pt idx="172">
                  <c:v>2010</c:v>
                </c:pt>
                <c:pt idx="173">
                  <c:v>2011</c:v>
                </c:pt>
                <c:pt idx="174">
                  <c:v>2012</c:v>
                </c:pt>
                <c:pt idx="175">
                  <c:v>2013</c:v>
                </c:pt>
                <c:pt idx="176">
                  <c:v>2014</c:v>
                </c:pt>
                <c:pt idx="177">
                  <c:v>2015</c:v>
                </c:pt>
                <c:pt idx="178">
                  <c:v>2016</c:v>
                </c:pt>
                <c:pt idx="179">
                  <c:v>2017</c:v>
                </c:pt>
                <c:pt idx="180">
                  <c:v>2018</c:v>
                </c:pt>
                <c:pt idx="181">
                  <c:v>2019</c:v>
                </c:pt>
                <c:pt idx="187">
                  <c:v>2000</c:v>
                </c:pt>
                <c:pt idx="188">
                  <c:v>2001</c:v>
                </c:pt>
                <c:pt idx="189">
                  <c:v>2002</c:v>
                </c:pt>
                <c:pt idx="190">
                  <c:v>2003</c:v>
                </c:pt>
                <c:pt idx="191">
                  <c:v>2004</c:v>
                </c:pt>
                <c:pt idx="192">
                  <c:v>2005</c:v>
                </c:pt>
                <c:pt idx="193">
                  <c:v>2006</c:v>
                </c:pt>
                <c:pt idx="194">
                  <c:v>2007</c:v>
                </c:pt>
                <c:pt idx="195">
                  <c:v>2008</c:v>
                </c:pt>
                <c:pt idx="196">
                  <c:v>2009</c:v>
                </c:pt>
                <c:pt idx="197">
                  <c:v>2010</c:v>
                </c:pt>
                <c:pt idx="198">
                  <c:v>2011</c:v>
                </c:pt>
                <c:pt idx="199">
                  <c:v>2012</c:v>
                </c:pt>
                <c:pt idx="200">
                  <c:v>2013</c:v>
                </c:pt>
                <c:pt idx="201">
                  <c:v>2014</c:v>
                </c:pt>
                <c:pt idx="202">
                  <c:v>2015</c:v>
                </c:pt>
                <c:pt idx="203">
                  <c:v>2016</c:v>
                </c:pt>
                <c:pt idx="204">
                  <c:v>2017</c:v>
                </c:pt>
                <c:pt idx="205">
                  <c:v>2018</c:v>
                </c:pt>
                <c:pt idx="206">
                  <c:v>2019</c:v>
                </c:pt>
              </c:numCache>
            </c:numRef>
          </c:cat>
          <c:val>
            <c:numRef>
              <c:f>'  '!$B$38:$IV$38</c:f>
              <c:numCache>
                <c:formatCode>General</c:formatCode>
                <c:ptCount val="207"/>
              </c:numCache>
            </c:numRef>
          </c:val>
          <c:extLst>
            <c:ext xmlns:c16="http://schemas.microsoft.com/office/drawing/2014/chart" uri="{C3380CC4-5D6E-409C-BE32-E72D297353CC}">
              <c16:uniqueId val="{00000004-C1F8-4D67-A385-F76AF1A7A774}"/>
            </c:ext>
          </c:extLst>
        </c:ser>
        <c:dLbls>
          <c:showLegendKey val="0"/>
          <c:showVal val="0"/>
          <c:showCatName val="0"/>
          <c:showSerName val="0"/>
          <c:showPercent val="0"/>
          <c:showBubbleSize val="0"/>
        </c:dLbls>
        <c:gapWidth val="0"/>
        <c:overlap val="100"/>
        <c:axId val="1918570048"/>
        <c:axId val="1"/>
      </c:barChart>
      <c:barChart>
        <c:barDir val="col"/>
        <c:grouping val="stacked"/>
        <c:varyColors val="0"/>
        <c:ser>
          <c:idx val="11"/>
          <c:order val="4"/>
          <c:tx>
            <c:strRef>
              <c:f>'  '!$A$40</c:f>
              <c:strCache>
                <c:ptCount val="1"/>
                <c:pt idx="0">
                  <c:v>India</c:v>
                </c:pt>
              </c:strCache>
            </c:strRef>
          </c:tx>
          <c:spPr>
            <a:pattFill prst="dashVert">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008000" mc:Ignorable="a14" a14:legacySpreadsheetColorIndex="17"/>
              </a:bgClr>
            </a:pattFill>
            <a:ln w="25400">
              <a:noFill/>
            </a:ln>
          </c:spPr>
          <c:invertIfNegative val="0"/>
          <c:dPt>
            <c:idx val="63"/>
            <c:invertIfNegative val="0"/>
            <c:bubble3D val="0"/>
            <c:spPr>
              <a:pattFill prst="smGrid">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000000" mc:Ignorable="a14" a14:legacySpreadsheetColorIndex="8"/>
                </a:bgClr>
              </a:pattFill>
              <a:ln w="25400">
                <a:noFill/>
              </a:ln>
            </c:spPr>
            <c:extLst>
              <c:ext xmlns:c16="http://schemas.microsoft.com/office/drawing/2014/chart" uri="{C3380CC4-5D6E-409C-BE32-E72D297353CC}">
                <c16:uniqueId val="{00000005-C1F8-4D67-A385-F76AF1A7A774}"/>
              </c:ext>
            </c:extLst>
          </c:dPt>
          <c:dPt>
            <c:idx val="97"/>
            <c:invertIfNegative val="0"/>
            <c:bubble3D val="0"/>
            <c:spPr>
              <a:pattFill prst="lt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25400">
                <a:noFill/>
              </a:ln>
            </c:spPr>
            <c:extLst>
              <c:ext xmlns:c16="http://schemas.microsoft.com/office/drawing/2014/chart" uri="{C3380CC4-5D6E-409C-BE32-E72D297353CC}">
                <c16:uniqueId val="{00000006-C1F8-4D67-A385-F76AF1A7A774}"/>
              </c:ext>
            </c:extLst>
          </c:dPt>
          <c:cat>
            <c:numRef>
              <c:f>'  '!$B$34:$IV$34</c:f>
              <c:numCache>
                <c:formatCode>General</c:formatCode>
                <c:ptCount val="20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5">
                  <c:v>2000</c:v>
                </c:pt>
                <c:pt idx="26">
                  <c:v>2001</c:v>
                </c:pt>
                <c:pt idx="27">
                  <c:v>2002</c:v>
                </c:pt>
                <c:pt idx="28">
                  <c:v>2003</c:v>
                </c:pt>
                <c:pt idx="29">
                  <c:v>2004</c:v>
                </c:pt>
                <c:pt idx="30">
                  <c:v>2005</c:v>
                </c:pt>
                <c:pt idx="31">
                  <c:v>2006</c:v>
                </c:pt>
                <c:pt idx="32">
                  <c:v>2007</c:v>
                </c:pt>
                <c:pt idx="33">
                  <c:v>2008</c:v>
                </c:pt>
                <c:pt idx="34">
                  <c:v>2009</c:v>
                </c:pt>
                <c:pt idx="35">
                  <c:v>2010</c:v>
                </c:pt>
                <c:pt idx="36">
                  <c:v>2011</c:v>
                </c:pt>
                <c:pt idx="37">
                  <c:v>2012</c:v>
                </c:pt>
                <c:pt idx="38">
                  <c:v>2013</c:v>
                </c:pt>
                <c:pt idx="39">
                  <c:v>2014</c:v>
                </c:pt>
                <c:pt idx="40">
                  <c:v>2015</c:v>
                </c:pt>
                <c:pt idx="41">
                  <c:v>2016</c:v>
                </c:pt>
                <c:pt idx="42">
                  <c:v>2017</c:v>
                </c:pt>
                <c:pt idx="43">
                  <c:v>2018</c:v>
                </c:pt>
                <c:pt idx="44">
                  <c:v>2019</c:v>
                </c:pt>
                <c:pt idx="53">
                  <c:v>2000</c:v>
                </c:pt>
                <c:pt idx="54">
                  <c:v>2001</c:v>
                </c:pt>
                <c:pt idx="55">
                  <c:v>2002</c:v>
                </c:pt>
                <c:pt idx="56">
                  <c:v>2003</c:v>
                </c:pt>
                <c:pt idx="57">
                  <c:v>2004</c:v>
                </c:pt>
                <c:pt idx="58">
                  <c:v>2005</c:v>
                </c:pt>
                <c:pt idx="59">
                  <c:v>2006</c:v>
                </c:pt>
                <c:pt idx="60">
                  <c:v>2007</c:v>
                </c:pt>
                <c:pt idx="61">
                  <c:v>2008</c:v>
                </c:pt>
                <c:pt idx="62">
                  <c:v>2009</c:v>
                </c:pt>
                <c:pt idx="63">
                  <c:v>2010</c:v>
                </c:pt>
                <c:pt idx="64">
                  <c:v>2011</c:v>
                </c:pt>
                <c:pt idx="65">
                  <c:v>2012</c:v>
                </c:pt>
                <c:pt idx="66">
                  <c:v>2013</c:v>
                </c:pt>
                <c:pt idx="67">
                  <c:v>2014</c:v>
                </c:pt>
                <c:pt idx="68">
                  <c:v>2015</c:v>
                </c:pt>
                <c:pt idx="69">
                  <c:v>2016</c:v>
                </c:pt>
                <c:pt idx="70">
                  <c:v>2017</c:v>
                </c:pt>
                <c:pt idx="71">
                  <c:v>2018</c:v>
                </c:pt>
                <c:pt idx="72">
                  <c:v>2019</c:v>
                </c:pt>
                <c:pt idx="78">
                  <c:v>2000</c:v>
                </c:pt>
                <c:pt idx="79">
                  <c:v>2001</c:v>
                </c:pt>
                <c:pt idx="80">
                  <c:v>2002</c:v>
                </c:pt>
                <c:pt idx="81">
                  <c:v>2003</c:v>
                </c:pt>
                <c:pt idx="82">
                  <c:v>2004</c:v>
                </c:pt>
                <c:pt idx="83">
                  <c:v>2005</c:v>
                </c:pt>
                <c:pt idx="84">
                  <c:v>2006</c:v>
                </c:pt>
                <c:pt idx="85">
                  <c:v>2007</c:v>
                </c:pt>
                <c:pt idx="86">
                  <c:v>2008</c:v>
                </c:pt>
                <c:pt idx="87">
                  <c:v>2009</c:v>
                </c:pt>
                <c:pt idx="88">
                  <c:v>2010</c:v>
                </c:pt>
                <c:pt idx="89">
                  <c:v>2011</c:v>
                </c:pt>
                <c:pt idx="90">
                  <c:v>2012</c:v>
                </c:pt>
                <c:pt idx="91">
                  <c:v>2013</c:v>
                </c:pt>
                <c:pt idx="92">
                  <c:v>2014</c:v>
                </c:pt>
                <c:pt idx="93">
                  <c:v>2015</c:v>
                </c:pt>
                <c:pt idx="94">
                  <c:v>2016</c:v>
                </c:pt>
                <c:pt idx="95">
                  <c:v>2017</c:v>
                </c:pt>
                <c:pt idx="96">
                  <c:v>2018</c:v>
                </c:pt>
                <c:pt idx="97">
                  <c:v>2019</c:v>
                </c:pt>
                <c:pt idx="109">
                  <c:v>2000</c:v>
                </c:pt>
                <c:pt idx="110">
                  <c:v>2001</c:v>
                </c:pt>
                <c:pt idx="111">
                  <c:v>2002</c:v>
                </c:pt>
                <c:pt idx="112">
                  <c:v>2003</c:v>
                </c:pt>
                <c:pt idx="113">
                  <c:v>2004</c:v>
                </c:pt>
                <c:pt idx="114">
                  <c:v>2005</c:v>
                </c:pt>
                <c:pt idx="115">
                  <c:v>2006</c:v>
                </c:pt>
                <c:pt idx="116">
                  <c:v>2007</c:v>
                </c:pt>
                <c:pt idx="117">
                  <c:v>2008</c:v>
                </c:pt>
                <c:pt idx="118">
                  <c:v>2009</c:v>
                </c:pt>
                <c:pt idx="119">
                  <c:v>2010</c:v>
                </c:pt>
                <c:pt idx="120">
                  <c:v>2011</c:v>
                </c:pt>
                <c:pt idx="121">
                  <c:v>2012</c:v>
                </c:pt>
                <c:pt idx="122">
                  <c:v>2013</c:v>
                </c:pt>
                <c:pt idx="123">
                  <c:v>2014</c:v>
                </c:pt>
                <c:pt idx="124">
                  <c:v>2015</c:v>
                </c:pt>
                <c:pt idx="125">
                  <c:v>2016</c:v>
                </c:pt>
                <c:pt idx="126">
                  <c:v>2017</c:v>
                </c:pt>
                <c:pt idx="127">
                  <c:v>2018</c:v>
                </c:pt>
                <c:pt idx="128">
                  <c:v>2019</c:v>
                </c:pt>
                <c:pt idx="134">
                  <c:v>2000</c:v>
                </c:pt>
                <c:pt idx="135">
                  <c:v>2001</c:v>
                </c:pt>
                <c:pt idx="136">
                  <c:v>2002</c:v>
                </c:pt>
                <c:pt idx="137">
                  <c:v>2003</c:v>
                </c:pt>
                <c:pt idx="138">
                  <c:v>2004</c:v>
                </c:pt>
                <c:pt idx="139">
                  <c:v>2005</c:v>
                </c:pt>
                <c:pt idx="140">
                  <c:v>2006</c:v>
                </c:pt>
                <c:pt idx="141">
                  <c:v>2007</c:v>
                </c:pt>
                <c:pt idx="142">
                  <c:v>2008</c:v>
                </c:pt>
                <c:pt idx="143">
                  <c:v>2009</c:v>
                </c:pt>
                <c:pt idx="144">
                  <c:v>2010</c:v>
                </c:pt>
                <c:pt idx="145">
                  <c:v>2011</c:v>
                </c:pt>
                <c:pt idx="146">
                  <c:v>2012</c:v>
                </c:pt>
                <c:pt idx="147">
                  <c:v>2013</c:v>
                </c:pt>
                <c:pt idx="148">
                  <c:v>2014</c:v>
                </c:pt>
                <c:pt idx="149">
                  <c:v>2015</c:v>
                </c:pt>
                <c:pt idx="150">
                  <c:v>2016</c:v>
                </c:pt>
                <c:pt idx="151">
                  <c:v>2017</c:v>
                </c:pt>
                <c:pt idx="152">
                  <c:v>2018</c:v>
                </c:pt>
                <c:pt idx="153">
                  <c:v>2019</c:v>
                </c:pt>
                <c:pt idx="162">
                  <c:v>2000</c:v>
                </c:pt>
                <c:pt idx="163">
                  <c:v>2001</c:v>
                </c:pt>
                <c:pt idx="164">
                  <c:v>2002</c:v>
                </c:pt>
                <c:pt idx="165">
                  <c:v>2003</c:v>
                </c:pt>
                <c:pt idx="166">
                  <c:v>2004</c:v>
                </c:pt>
                <c:pt idx="167">
                  <c:v>2005</c:v>
                </c:pt>
                <c:pt idx="168">
                  <c:v>2006</c:v>
                </c:pt>
                <c:pt idx="169">
                  <c:v>2007</c:v>
                </c:pt>
                <c:pt idx="170">
                  <c:v>2008</c:v>
                </c:pt>
                <c:pt idx="171">
                  <c:v>2009</c:v>
                </c:pt>
                <c:pt idx="172">
                  <c:v>2010</c:v>
                </c:pt>
                <c:pt idx="173">
                  <c:v>2011</c:v>
                </c:pt>
                <c:pt idx="174">
                  <c:v>2012</c:v>
                </c:pt>
                <c:pt idx="175">
                  <c:v>2013</c:v>
                </c:pt>
                <c:pt idx="176">
                  <c:v>2014</c:v>
                </c:pt>
                <c:pt idx="177">
                  <c:v>2015</c:v>
                </c:pt>
                <c:pt idx="178">
                  <c:v>2016</c:v>
                </c:pt>
                <c:pt idx="179">
                  <c:v>2017</c:v>
                </c:pt>
                <c:pt idx="180">
                  <c:v>2018</c:v>
                </c:pt>
                <c:pt idx="181">
                  <c:v>2019</c:v>
                </c:pt>
                <c:pt idx="187">
                  <c:v>2000</c:v>
                </c:pt>
                <c:pt idx="188">
                  <c:v>2001</c:v>
                </c:pt>
                <c:pt idx="189">
                  <c:v>2002</c:v>
                </c:pt>
                <c:pt idx="190">
                  <c:v>2003</c:v>
                </c:pt>
                <c:pt idx="191">
                  <c:v>2004</c:v>
                </c:pt>
                <c:pt idx="192">
                  <c:v>2005</c:v>
                </c:pt>
                <c:pt idx="193">
                  <c:v>2006</c:v>
                </c:pt>
                <c:pt idx="194">
                  <c:v>2007</c:v>
                </c:pt>
                <c:pt idx="195">
                  <c:v>2008</c:v>
                </c:pt>
                <c:pt idx="196">
                  <c:v>2009</c:v>
                </c:pt>
                <c:pt idx="197">
                  <c:v>2010</c:v>
                </c:pt>
                <c:pt idx="198">
                  <c:v>2011</c:v>
                </c:pt>
                <c:pt idx="199">
                  <c:v>2012</c:v>
                </c:pt>
                <c:pt idx="200">
                  <c:v>2013</c:v>
                </c:pt>
                <c:pt idx="201">
                  <c:v>2014</c:v>
                </c:pt>
                <c:pt idx="202">
                  <c:v>2015</c:v>
                </c:pt>
                <c:pt idx="203">
                  <c:v>2016</c:v>
                </c:pt>
                <c:pt idx="204">
                  <c:v>2017</c:v>
                </c:pt>
                <c:pt idx="205">
                  <c:v>2018</c:v>
                </c:pt>
                <c:pt idx="206">
                  <c:v>2019</c:v>
                </c:pt>
              </c:numCache>
            </c:numRef>
          </c:cat>
          <c:val>
            <c:numRef>
              <c:f>'  '!$B$40:$IV$40</c:f>
              <c:numCache>
                <c:formatCode>General</c:formatCode>
                <c:ptCount val="207"/>
                <c:pt idx="103">
                  <c:v>249</c:v>
                </c:pt>
                <c:pt idx="108" formatCode="#,##0">
                  <c:v>0</c:v>
                </c:pt>
                <c:pt idx="109" formatCode="#,##0">
                  <c:v>12.45858563798007</c:v>
                </c:pt>
                <c:pt idx="110" formatCode="#,##0">
                  <c:v>4.2187034877920002</c:v>
                </c:pt>
                <c:pt idx="111" formatCode="#,##0">
                  <c:v>0</c:v>
                </c:pt>
                <c:pt idx="112" formatCode="#,##0">
                  <c:v>0</c:v>
                </c:pt>
                <c:pt idx="113" formatCode="#,##0">
                  <c:v>0</c:v>
                </c:pt>
                <c:pt idx="114" formatCode="#,##0">
                  <c:v>4.2572392862999998E-2</c:v>
                </c:pt>
                <c:pt idx="115" formatCode="#,##0">
                  <c:v>5.3608523916359996</c:v>
                </c:pt>
                <c:pt idx="116" formatCode="#,##0">
                  <c:v>20.404899224305002</c:v>
                </c:pt>
                <c:pt idx="117" formatCode="#,##0">
                  <c:v>27.676740126756005</c:v>
                </c:pt>
                <c:pt idx="118" formatCode="#,##0">
                  <c:v>17.393029324263999</c:v>
                </c:pt>
                <c:pt idx="119" formatCode="#,##0">
                  <c:v>8.8300022551740014</c:v>
                </c:pt>
                <c:pt idx="120" formatCode="#,##0">
                  <c:v>6.6312206524799997</c:v>
                </c:pt>
                <c:pt idx="121" formatCode="#,##0">
                  <c:v>3.3319626111199998</c:v>
                </c:pt>
                <c:pt idx="122" formatCode="#,##0">
                  <c:v>2.8627950259229999</c:v>
                </c:pt>
                <c:pt idx="123" formatCode="#,##0">
                  <c:v>12.121442506366748</c:v>
                </c:pt>
                <c:pt idx="124" formatCode="#,##0">
                  <c:v>18.493888523669003</c:v>
                </c:pt>
                <c:pt idx="125" formatCode="#,##0">
                  <c:v>12.064896049952999</c:v>
                </c:pt>
                <c:pt idx="126" formatCode="#,##0">
                  <c:v>12.265676922641997</c:v>
                </c:pt>
                <c:pt idx="127" formatCode="#,##0">
                  <c:v>13.09249749019</c:v>
                </c:pt>
                <c:pt idx="128" formatCode="#,##0">
                  <c:v>9.9532210923166673</c:v>
                </c:pt>
                <c:pt idx="133" formatCode="#,##0">
                  <c:v>0</c:v>
                </c:pt>
                <c:pt idx="134" formatCode="#,##0">
                  <c:v>11.737399999999999</c:v>
                </c:pt>
                <c:pt idx="135" formatCode="#,##0">
                  <c:v>8.5554069999999989</c:v>
                </c:pt>
                <c:pt idx="136" formatCode="#,##0">
                  <c:v>5.7623379999999997</c:v>
                </c:pt>
                <c:pt idx="137" formatCode="#,##0">
                  <c:v>2.7537780000000001</c:v>
                </c:pt>
                <c:pt idx="138" formatCode="#,##0">
                  <c:v>7.9920109999999998</c:v>
                </c:pt>
                <c:pt idx="139" formatCode="#,##0">
                  <c:v>23.501985999999999</c:v>
                </c:pt>
                <c:pt idx="140" formatCode="#,##0">
                  <c:v>28.366037000000002</c:v>
                </c:pt>
                <c:pt idx="141" formatCode="#,##0">
                  <c:v>58.660955999999999</c:v>
                </c:pt>
                <c:pt idx="142" formatCode="#,##0">
                  <c:v>84.20621899999999</c:v>
                </c:pt>
                <c:pt idx="143" formatCode="#,##0">
                  <c:v>48.906335999999996</c:v>
                </c:pt>
                <c:pt idx="144" formatCode="#,##0">
                  <c:v>46.763295999999997</c:v>
                </c:pt>
                <c:pt idx="145" formatCode="#,##0">
                  <c:v>46.848723</c:v>
                </c:pt>
                <c:pt idx="146" formatCode="#,##0">
                  <c:v>55.813415999999997</c:v>
                </c:pt>
                <c:pt idx="147" formatCode="#,##0">
                  <c:v>44.074013999999998</c:v>
                </c:pt>
                <c:pt idx="148" formatCode="#,##0">
                  <c:v>48.136117999999996</c:v>
                </c:pt>
                <c:pt idx="149" formatCode="#,##0">
                  <c:v>65.141944999999993</c:v>
                </c:pt>
                <c:pt idx="150" formatCode="#,##0">
                  <c:v>57.145789999999998</c:v>
                </c:pt>
                <c:pt idx="151" formatCode="#,##0">
                  <c:v>44.038722999999997</c:v>
                </c:pt>
                <c:pt idx="152" formatCode="#,##0">
                  <c:v>78.993551999999994</c:v>
                </c:pt>
                <c:pt idx="153" formatCode="#,##0">
                  <c:v>73.96588899999999</c:v>
                </c:pt>
                <c:pt idx="157">
                  <c:v>249</c:v>
                </c:pt>
                <c:pt idx="161" formatCode="#,##0">
                  <c:v>0</c:v>
                </c:pt>
                <c:pt idx="162" formatCode="#,##0">
                  <c:v>0.28508935262202001</c:v>
                </c:pt>
                <c:pt idx="163" formatCode="#,##0">
                  <c:v>4.6295947818519991</c:v>
                </c:pt>
                <c:pt idx="164" formatCode="#,##0">
                  <c:v>11.8505343696</c:v>
                </c:pt>
                <c:pt idx="165" formatCode="#,##0">
                  <c:v>6.5288933306239993</c:v>
                </c:pt>
                <c:pt idx="166" formatCode="#,##0">
                  <c:v>12.382781081209</c:v>
                </c:pt>
                <c:pt idx="167" formatCode="#,##0">
                  <c:v>29.908399707185996</c:v>
                </c:pt>
                <c:pt idx="168" formatCode="#,##0">
                  <c:v>16.926305056587996</c:v>
                </c:pt>
                <c:pt idx="169" formatCode="#,##0">
                  <c:v>16.741391073830002</c:v>
                </c:pt>
                <c:pt idx="170" formatCode="#,##0">
                  <c:v>12.799880785100001</c:v>
                </c:pt>
                <c:pt idx="171" formatCode="#,##0">
                  <c:v>8.6919045831199995</c:v>
                </c:pt>
                <c:pt idx="172" formatCode="#,##0">
                  <c:v>10.179748146455999</c:v>
                </c:pt>
                <c:pt idx="173" formatCode="#,##0">
                  <c:v>8.9424955593599993</c:v>
                </c:pt>
                <c:pt idx="174" formatCode="#,##0">
                  <c:v>14.785573141152</c:v>
                </c:pt>
                <c:pt idx="175" formatCode="#,##0">
                  <c:v>22.183229637182997</c:v>
                </c:pt>
                <c:pt idx="176" formatCode="#,##0">
                  <c:v>37.145234705058243</c:v>
                </c:pt>
                <c:pt idx="177" formatCode="#,##0">
                  <c:v>45.068829203448388</c:v>
                </c:pt>
                <c:pt idx="178" formatCode="#,##0">
                  <c:v>50.087703103316997</c:v>
                </c:pt>
                <c:pt idx="179" formatCode="#,##0">
                  <c:v>51.873963327614987</c:v>
                </c:pt>
                <c:pt idx="180" formatCode="#,##0">
                  <c:v>67.973652557619999</c:v>
                </c:pt>
                <c:pt idx="181" formatCode="#,##0">
                  <c:v>70.708213047437496</c:v>
                </c:pt>
                <c:pt idx="186" formatCode="#,##0">
                  <c:v>0</c:v>
                </c:pt>
                <c:pt idx="187" formatCode="#,##0">
                  <c:v>7.9558999999999991E-2</c:v>
                </c:pt>
                <c:pt idx="188" formatCode="#,##0">
                  <c:v>0.87288699999999997</c:v>
                </c:pt>
                <c:pt idx="189" formatCode="#,##0">
                  <c:v>0.47522099999999995</c:v>
                </c:pt>
                <c:pt idx="190" formatCode="#,##0">
                  <c:v>0.17068699999999998</c:v>
                </c:pt>
                <c:pt idx="191" formatCode="#,##0">
                  <c:v>0.97143800000000002</c:v>
                </c:pt>
                <c:pt idx="192" formatCode="#,##0">
                  <c:v>2.861872</c:v>
                </c:pt>
                <c:pt idx="193" formatCode="#,##0">
                  <c:v>0.98673699999999998</c:v>
                </c:pt>
                <c:pt idx="194" formatCode="#,##0">
                  <c:v>2.5726609999999996</c:v>
                </c:pt>
                <c:pt idx="195" formatCode="#,##0">
                  <c:v>0.64609799999999995</c:v>
                </c:pt>
                <c:pt idx="196" formatCode="#,##0">
                  <c:v>0.189829</c:v>
                </c:pt>
                <c:pt idx="197" formatCode="#,##0">
                  <c:v>0.35048299999999999</c:v>
                </c:pt>
                <c:pt idx="198" formatCode="#,##0">
                  <c:v>0.64559599999999995</c:v>
                </c:pt>
                <c:pt idx="199" formatCode="#,##0">
                  <c:v>0.78592699999999993</c:v>
                </c:pt>
                <c:pt idx="200" formatCode="#,##0">
                  <c:v>0.1925</c:v>
                </c:pt>
                <c:pt idx="201" formatCode="#,##0">
                  <c:v>0.47028899999999996</c:v>
                </c:pt>
                <c:pt idx="202" formatCode="#,##0">
                  <c:v>9.5552999999999999E-2</c:v>
                </c:pt>
                <c:pt idx="203" formatCode="#,##0">
                  <c:v>0.34372799999999998</c:v>
                </c:pt>
                <c:pt idx="204" formatCode="0.00">
                  <c:v>0.50805400000000001</c:v>
                </c:pt>
                <c:pt idx="205" formatCode="0.00">
                  <c:v>1.979398</c:v>
                </c:pt>
                <c:pt idx="206" formatCode="0.00">
                  <c:v>1.8702839999999998</c:v>
                </c:pt>
              </c:numCache>
            </c:numRef>
          </c:val>
          <c:extLst>
            <c:ext xmlns:c16="http://schemas.microsoft.com/office/drawing/2014/chart" uri="{C3380CC4-5D6E-409C-BE32-E72D297353CC}">
              <c16:uniqueId val="{00000007-C1F8-4D67-A385-F76AF1A7A774}"/>
            </c:ext>
          </c:extLst>
        </c:ser>
        <c:ser>
          <c:idx val="10"/>
          <c:order val="5"/>
          <c:tx>
            <c:strRef>
              <c:f>'  '!$A$39</c:f>
              <c:strCache>
                <c:ptCount val="1"/>
                <c:pt idx="0">
                  <c:v>China</c:v>
                </c:pt>
              </c:strCache>
            </c:strRef>
          </c:tx>
          <c:spPr>
            <a:pattFill prst="smConfetti">
              <a:fgClr>
                <a:srgbClr xmlns:mc="http://schemas.openxmlformats.org/markup-compatibility/2006" xmlns:a14="http://schemas.microsoft.com/office/drawing/2010/main" val="FFFF00" mc:Ignorable="a14" a14:legacySpreadsheetColorIndex="13"/>
              </a:fgClr>
              <a:bgClr>
                <a:srgbClr xmlns:mc="http://schemas.openxmlformats.org/markup-compatibility/2006" xmlns:a14="http://schemas.microsoft.com/office/drawing/2010/main" val="FF0000" mc:Ignorable="a14" a14:legacySpreadsheetColorIndex="10"/>
              </a:bgClr>
            </a:pattFill>
            <a:ln w="25400">
              <a:noFill/>
            </a:ln>
          </c:spPr>
          <c:invertIfNegative val="0"/>
          <c:cat>
            <c:numRef>
              <c:f>'  '!$B$34:$IV$34</c:f>
              <c:numCache>
                <c:formatCode>General</c:formatCode>
                <c:ptCount val="20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5">
                  <c:v>2000</c:v>
                </c:pt>
                <c:pt idx="26">
                  <c:v>2001</c:v>
                </c:pt>
                <c:pt idx="27">
                  <c:v>2002</c:v>
                </c:pt>
                <c:pt idx="28">
                  <c:v>2003</c:v>
                </c:pt>
                <c:pt idx="29">
                  <c:v>2004</c:v>
                </c:pt>
                <c:pt idx="30">
                  <c:v>2005</c:v>
                </c:pt>
                <c:pt idx="31">
                  <c:v>2006</c:v>
                </c:pt>
                <c:pt idx="32">
                  <c:v>2007</c:v>
                </c:pt>
                <c:pt idx="33">
                  <c:v>2008</c:v>
                </c:pt>
                <c:pt idx="34">
                  <c:v>2009</c:v>
                </c:pt>
                <c:pt idx="35">
                  <c:v>2010</c:v>
                </c:pt>
                <c:pt idx="36">
                  <c:v>2011</c:v>
                </c:pt>
                <c:pt idx="37">
                  <c:v>2012</c:v>
                </c:pt>
                <c:pt idx="38">
                  <c:v>2013</c:v>
                </c:pt>
                <c:pt idx="39">
                  <c:v>2014</c:v>
                </c:pt>
                <c:pt idx="40">
                  <c:v>2015</c:v>
                </c:pt>
                <c:pt idx="41">
                  <c:v>2016</c:v>
                </c:pt>
                <c:pt idx="42">
                  <c:v>2017</c:v>
                </c:pt>
                <c:pt idx="43">
                  <c:v>2018</c:v>
                </c:pt>
                <c:pt idx="44">
                  <c:v>2019</c:v>
                </c:pt>
                <c:pt idx="53">
                  <c:v>2000</c:v>
                </c:pt>
                <c:pt idx="54">
                  <c:v>2001</c:v>
                </c:pt>
                <c:pt idx="55">
                  <c:v>2002</c:v>
                </c:pt>
                <c:pt idx="56">
                  <c:v>2003</c:v>
                </c:pt>
                <c:pt idx="57">
                  <c:v>2004</c:v>
                </c:pt>
                <c:pt idx="58">
                  <c:v>2005</c:v>
                </c:pt>
                <c:pt idx="59">
                  <c:v>2006</c:v>
                </c:pt>
                <c:pt idx="60">
                  <c:v>2007</c:v>
                </c:pt>
                <c:pt idx="61">
                  <c:v>2008</c:v>
                </c:pt>
                <c:pt idx="62">
                  <c:v>2009</c:v>
                </c:pt>
                <c:pt idx="63">
                  <c:v>2010</c:v>
                </c:pt>
                <c:pt idx="64">
                  <c:v>2011</c:v>
                </c:pt>
                <c:pt idx="65">
                  <c:v>2012</c:v>
                </c:pt>
                <c:pt idx="66">
                  <c:v>2013</c:v>
                </c:pt>
                <c:pt idx="67">
                  <c:v>2014</c:v>
                </c:pt>
                <c:pt idx="68">
                  <c:v>2015</c:v>
                </c:pt>
                <c:pt idx="69">
                  <c:v>2016</c:v>
                </c:pt>
                <c:pt idx="70">
                  <c:v>2017</c:v>
                </c:pt>
                <c:pt idx="71">
                  <c:v>2018</c:v>
                </c:pt>
                <c:pt idx="72">
                  <c:v>2019</c:v>
                </c:pt>
                <c:pt idx="78">
                  <c:v>2000</c:v>
                </c:pt>
                <c:pt idx="79">
                  <c:v>2001</c:v>
                </c:pt>
                <c:pt idx="80">
                  <c:v>2002</c:v>
                </c:pt>
                <c:pt idx="81">
                  <c:v>2003</c:v>
                </c:pt>
                <c:pt idx="82">
                  <c:v>2004</c:v>
                </c:pt>
                <c:pt idx="83">
                  <c:v>2005</c:v>
                </c:pt>
                <c:pt idx="84">
                  <c:v>2006</c:v>
                </c:pt>
                <c:pt idx="85">
                  <c:v>2007</c:v>
                </c:pt>
                <c:pt idx="86">
                  <c:v>2008</c:v>
                </c:pt>
                <c:pt idx="87">
                  <c:v>2009</c:v>
                </c:pt>
                <c:pt idx="88">
                  <c:v>2010</c:v>
                </c:pt>
                <c:pt idx="89">
                  <c:v>2011</c:v>
                </c:pt>
                <c:pt idx="90">
                  <c:v>2012</c:v>
                </c:pt>
                <c:pt idx="91">
                  <c:v>2013</c:v>
                </c:pt>
                <c:pt idx="92">
                  <c:v>2014</c:v>
                </c:pt>
                <c:pt idx="93">
                  <c:v>2015</c:v>
                </c:pt>
                <c:pt idx="94">
                  <c:v>2016</c:v>
                </c:pt>
                <c:pt idx="95">
                  <c:v>2017</c:v>
                </c:pt>
                <c:pt idx="96">
                  <c:v>2018</c:v>
                </c:pt>
                <c:pt idx="97">
                  <c:v>2019</c:v>
                </c:pt>
                <c:pt idx="109">
                  <c:v>2000</c:v>
                </c:pt>
                <c:pt idx="110">
                  <c:v>2001</c:v>
                </c:pt>
                <c:pt idx="111">
                  <c:v>2002</c:v>
                </c:pt>
                <c:pt idx="112">
                  <c:v>2003</c:v>
                </c:pt>
                <c:pt idx="113">
                  <c:v>2004</c:v>
                </c:pt>
                <c:pt idx="114">
                  <c:v>2005</c:v>
                </c:pt>
                <c:pt idx="115">
                  <c:v>2006</c:v>
                </c:pt>
                <c:pt idx="116">
                  <c:v>2007</c:v>
                </c:pt>
                <c:pt idx="117">
                  <c:v>2008</c:v>
                </c:pt>
                <c:pt idx="118">
                  <c:v>2009</c:v>
                </c:pt>
                <c:pt idx="119">
                  <c:v>2010</c:v>
                </c:pt>
                <c:pt idx="120">
                  <c:v>2011</c:v>
                </c:pt>
                <c:pt idx="121">
                  <c:v>2012</c:v>
                </c:pt>
                <c:pt idx="122">
                  <c:v>2013</c:v>
                </c:pt>
                <c:pt idx="123">
                  <c:v>2014</c:v>
                </c:pt>
                <c:pt idx="124">
                  <c:v>2015</c:v>
                </c:pt>
                <c:pt idx="125">
                  <c:v>2016</c:v>
                </c:pt>
                <c:pt idx="126">
                  <c:v>2017</c:v>
                </c:pt>
                <c:pt idx="127">
                  <c:v>2018</c:v>
                </c:pt>
                <c:pt idx="128">
                  <c:v>2019</c:v>
                </c:pt>
                <c:pt idx="134">
                  <c:v>2000</c:v>
                </c:pt>
                <c:pt idx="135">
                  <c:v>2001</c:v>
                </c:pt>
                <c:pt idx="136">
                  <c:v>2002</c:v>
                </c:pt>
                <c:pt idx="137">
                  <c:v>2003</c:v>
                </c:pt>
                <c:pt idx="138">
                  <c:v>2004</c:v>
                </c:pt>
                <c:pt idx="139">
                  <c:v>2005</c:v>
                </c:pt>
                <c:pt idx="140">
                  <c:v>2006</c:v>
                </c:pt>
                <c:pt idx="141">
                  <c:v>2007</c:v>
                </c:pt>
                <c:pt idx="142">
                  <c:v>2008</c:v>
                </c:pt>
                <c:pt idx="143">
                  <c:v>2009</c:v>
                </c:pt>
                <c:pt idx="144">
                  <c:v>2010</c:v>
                </c:pt>
                <c:pt idx="145">
                  <c:v>2011</c:v>
                </c:pt>
                <c:pt idx="146">
                  <c:v>2012</c:v>
                </c:pt>
                <c:pt idx="147">
                  <c:v>2013</c:v>
                </c:pt>
                <c:pt idx="148">
                  <c:v>2014</c:v>
                </c:pt>
                <c:pt idx="149">
                  <c:v>2015</c:v>
                </c:pt>
                <c:pt idx="150">
                  <c:v>2016</c:v>
                </c:pt>
                <c:pt idx="151">
                  <c:v>2017</c:v>
                </c:pt>
                <c:pt idx="152">
                  <c:v>2018</c:v>
                </c:pt>
                <c:pt idx="153">
                  <c:v>2019</c:v>
                </c:pt>
                <c:pt idx="162">
                  <c:v>2000</c:v>
                </c:pt>
                <c:pt idx="163">
                  <c:v>2001</c:v>
                </c:pt>
                <c:pt idx="164">
                  <c:v>2002</c:v>
                </c:pt>
                <c:pt idx="165">
                  <c:v>2003</c:v>
                </c:pt>
                <c:pt idx="166">
                  <c:v>2004</c:v>
                </c:pt>
                <c:pt idx="167">
                  <c:v>2005</c:v>
                </c:pt>
                <c:pt idx="168">
                  <c:v>2006</c:v>
                </c:pt>
                <c:pt idx="169">
                  <c:v>2007</c:v>
                </c:pt>
                <c:pt idx="170">
                  <c:v>2008</c:v>
                </c:pt>
                <c:pt idx="171">
                  <c:v>2009</c:v>
                </c:pt>
                <c:pt idx="172">
                  <c:v>2010</c:v>
                </c:pt>
                <c:pt idx="173">
                  <c:v>2011</c:v>
                </c:pt>
                <c:pt idx="174">
                  <c:v>2012</c:v>
                </c:pt>
                <c:pt idx="175">
                  <c:v>2013</c:v>
                </c:pt>
                <c:pt idx="176">
                  <c:v>2014</c:v>
                </c:pt>
                <c:pt idx="177">
                  <c:v>2015</c:v>
                </c:pt>
                <c:pt idx="178">
                  <c:v>2016</c:v>
                </c:pt>
                <c:pt idx="179">
                  <c:v>2017</c:v>
                </c:pt>
                <c:pt idx="180">
                  <c:v>2018</c:v>
                </c:pt>
                <c:pt idx="181">
                  <c:v>2019</c:v>
                </c:pt>
                <c:pt idx="187">
                  <c:v>2000</c:v>
                </c:pt>
                <c:pt idx="188">
                  <c:v>2001</c:v>
                </c:pt>
                <c:pt idx="189">
                  <c:v>2002</c:v>
                </c:pt>
                <c:pt idx="190">
                  <c:v>2003</c:v>
                </c:pt>
                <c:pt idx="191">
                  <c:v>2004</c:v>
                </c:pt>
                <c:pt idx="192">
                  <c:v>2005</c:v>
                </c:pt>
                <c:pt idx="193">
                  <c:v>2006</c:v>
                </c:pt>
                <c:pt idx="194">
                  <c:v>2007</c:v>
                </c:pt>
                <c:pt idx="195">
                  <c:v>2008</c:v>
                </c:pt>
                <c:pt idx="196">
                  <c:v>2009</c:v>
                </c:pt>
                <c:pt idx="197">
                  <c:v>2010</c:v>
                </c:pt>
                <c:pt idx="198">
                  <c:v>2011</c:v>
                </c:pt>
                <c:pt idx="199">
                  <c:v>2012</c:v>
                </c:pt>
                <c:pt idx="200">
                  <c:v>2013</c:v>
                </c:pt>
                <c:pt idx="201">
                  <c:v>2014</c:v>
                </c:pt>
                <c:pt idx="202">
                  <c:v>2015</c:v>
                </c:pt>
                <c:pt idx="203">
                  <c:v>2016</c:v>
                </c:pt>
                <c:pt idx="204">
                  <c:v>2017</c:v>
                </c:pt>
                <c:pt idx="205">
                  <c:v>2018</c:v>
                </c:pt>
                <c:pt idx="206">
                  <c:v>2019</c:v>
                </c:pt>
              </c:numCache>
            </c:numRef>
          </c:cat>
          <c:val>
            <c:numRef>
              <c:f>'  '!$B$39:$IV$39</c:f>
              <c:numCache>
                <c:formatCode>General</c:formatCode>
                <c:ptCount val="207"/>
                <c:pt idx="108" formatCode="#,##0">
                  <c:v>0</c:v>
                </c:pt>
                <c:pt idx="109" formatCode="#,##0">
                  <c:v>0</c:v>
                </c:pt>
                <c:pt idx="110" formatCode="#,##0">
                  <c:v>0</c:v>
                </c:pt>
                <c:pt idx="111" formatCode="#,##0">
                  <c:v>0</c:v>
                </c:pt>
                <c:pt idx="112" formatCode="#,##0">
                  <c:v>0</c:v>
                </c:pt>
                <c:pt idx="113" formatCode="#,##0">
                  <c:v>0</c:v>
                </c:pt>
                <c:pt idx="114" formatCode="#,##0">
                  <c:v>0</c:v>
                </c:pt>
                <c:pt idx="115" formatCode="#,##0">
                  <c:v>8.9146972200000001E-3</c:v>
                </c:pt>
                <c:pt idx="116" formatCode="#,##0">
                  <c:v>0.28380064569000002</c:v>
                </c:pt>
                <c:pt idx="117" formatCode="#,##0">
                  <c:v>1.386766342072</c:v>
                </c:pt>
                <c:pt idx="118" formatCode="#,##0">
                  <c:v>1.5882434171999998E-2</c:v>
                </c:pt>
                <c:pt idx="119" formatCode="#,##0">
                  <c:v>0</c:v>
                </c:pt>
                <c:pt idx="120" formatCode="#,##0">
                  <c:v>0.10853167872</c:v>
                </c:pt>
                <c:pt idx="121" formatCode="#,##0">
                  <c:v>6.9870507519999986E-3</c:v>
                </c:pt>
                <c:pt idx="122" formatCode="#,##0">
                  <c:v>0.27085863732600002</c:v>
                </c:pt>
                <c:pt idx="123" formatCode="#,##0">
                  <c:v>4.5760095400749996E-2</c:v>
                </c:pt>
                <c:pt idx="124" formatCode="#,##0">
                  <c:v>1.8880912519932014E-2</c:v>
                </c:pt>
                <c:pt idx="125" formatCode="#,##0">
                  <c:v>0.120262006302</c:v>
                </c:pt>
                <c:pt idx="126" formatCode="#,##0">
                  <c:v>3.5625134688E-2</c:v>
                </c:pt>
                <c:pt idx="127" formatCode="#,##0">
                  <c:v>3.8324642809999997E-2</c:v>
                </c:pt>
                <c:pt idx="128" formatCode="#,##0">
                  <c:v>0.18138302408333332</c:v>
                </c:pt>
                <c:pt idx="133" formatCode="#,##0">
                  <c:v>0</c:v>
                </c:pt>
                <c:pt idx="134" formatCode="#,##0">
                  <c:v>5.9553999999999996E-2</c:v>
                </c:pt>
                <c:pt idx="135" formatCode="#,##0">
                  <c:v>0</c:v>
                </c:pt>
                <c:pt idx="136" formatCode="#,##0">
                  <c:v>4.7724999999999997E-2</c:v>
                </c:pt>
                <c:pt idx="137" formatCode="#,##0">
                  <c:v>0</c:v>
                </c:pt>
                <c:pt idx="138" formatCode="#,##0">
                  <c:v>0</c:v>
                </c:pt>
                <c:pt idx="139" formatCode="#,##0">
                  <c:v>1.8000000000000002E-2</c:v>
                </c:pt>
                <c:pt idx="140" formatCode="#,##0">
                  <c:v>6.4050000000000001E-3</c:v>
                </c:pt>
                <c:pt idx="141" formatCode="#,##0">
                  <c:v>0.227024</c:v>
                </c:pt>
                <c:pt idx="142" formatCode="#,##0">
                  <c:v>0.64867499999999989</c:v>
                </c:pt>
                <c:pt idx="143" formatCode="#,##0">
                  <c:v>1.0086589999999998</c:v>
                </c:pt>
                <c:pt idx="144" formatCode="#,##0">
                  <c:v>6.5266979999999988</c:v>
                </c:pt>
                <c:pt idx="145" formatCode="#,##0">
                  <c:v>16.819407999999999</c:v>
                </c:pt>
                <c:pt idx="146" formatCode="#,##0">
                  <c:v>60.355597000000003</c:v>
                </c:pt>
                <c:pt idx="147" formatCode="#,##0">
                  <c:v>76.41127800000001</c:v>
                </c:pt>
                <c:pt idx="148" formatCode="#,##0">
                  <c:v>172.19671299999999</c:v>
                </c:pt>
                <c:pt idx="149" formatCode="#,##0">
                  <c:v>41.638095999999997</c:v>
                </c:pt>
                <c:pt idx="150" formatCode="#,##0">
                  <c:v>101.98541799999998</c:v>
                </c:pt>
                <c:pt idx="151" formatCode="#,##0">
                  <c:v>83.238500999999985</c:v>
                </c:pt>
                <c:pt idx="152" formatCode="#,##0">
                  <c:v>79.793482999999995</c:v>
                </c:pt>
                <c:pt idx="153" formatCode="#,##0">
                  <c:v>76.521255999999994</c:v>
                </c:pt>
                <c:pt idx="161" formatCode="#,##0">
                  <c:v>0</c:v>
                </c:pt>
                <c:pt idx="162" formatCode="#,##0">
                  <c:v>1.8589228936436402</c:v>
                </c:pt>
                <c:pt idx="163" formatCode="#,##0">
                  <c:v>2.2408046877359999</c:v>
                </c:pt>
                <c:pt idx="164" formatCode="#,##0">
                  <c:v>1.5193098080160001</c:v>
                </c:pt>
                <c:pt idx="165" formatCode="#,##0">
                  <c:v>0.90611815649599992</c:v>
                </c:pt>
                <c:pt idx="166" formatCode="#,##0">
                  <c:v>0.65270817651899993</c:v>
                </c:pt>
                <c:pt idx="167" formatCode="#,##0">
                  <c:v>1.1271742443389998</c:v>
                </c:pt>
                <c:pt idx="168" formatCode="#,##0">
                  <c:v>1.9311491370640002</c:v>
                </c:pt>
                <c:pt idx="169" formatCode="#,##0">
                  <c:v>1.9803315083449999</c:v>
                </c:pt>
                <c:pt idx="170" formatCode="#,##0">
                  <c:v>1.2951450034400001</c:v>
                </c:pt>
                <c:pt idx="171" formatCode="#,##0">
                  <c:v>1.9302485166799999</c:v>
                </c:pt>
                <c:pt idx="172" formatCode="#,##0">
                  <c:v>5.2718647905000005</c:v>
                </c:pt>
                <c:pt idx="173" formatCode="#,##0">
                  <c:v>5.1989723505599983</c:v>
                </c:pt>
                <c:pt idx="174" formatCode="#,##0">
                  <c:v>10.241907607183999</c:v>
                </c:pt>
                <c:pt idx="175" formatCode="#,##0">
                  <c:v>33.280637276028003</c:v>
                </c:pt>
                <c:pt idx="176" formatCode="#,##0">
                  <c:v>28.625343165455497</c:v>
                </c:pt>
                <c:pt idx="177" formatCode="#,##0">
                  <c:v>37.738425605179629</c:v>
                </c:pt>
                <c:pt idx="178" formatCode="#,##0">
                  <c:v>103.78750296689199</c:v>
                </c:pt>
                <c:pt idx="179" formatCode="#,##0">
                  <c:v>77.335750948884979</c:v>
                </c:pt>
                <c:pt idx="180" formatCode="#,##0">
                  <c:v>59.694741038860002</c:v>
                </c:pt>
                <c:pt idx="181" formatCode="#,##0">
                  <c:v>20.635567236604167</c:v>
                </c:pt>
                <c:pt idx="186" formatCode="#,##0">
                  <c:v>0</c:v>
                </c:pt>
                <c:pt idx="187" formatCode="#,##0">
                  <c:v>0.60211899999999996</c:v>
                </c:pt>
                <c:pt idx="188" formatCode="#,##0">
                  <c:v>0.57200000000000006</c:v>
                </c:pt>
                <c:pt idx="189" formatCode="#,##0">
                  <c:v>0.54181899999999994</c:v>
                </c:pt>
                <c:pt idx="190" formatCode="#,##0">
                  <c:v>0.68899999999999995</c:v>
                </c:pt>
                <c:pt idx="191" formatCode="#,##0">
                  <c:v>0.76100000000000001</c:v>
                </c:pt>
                <c:pt idx="192" formatCode="#,##0">
                  <c:v>1.1340000000000001</c:v>
                </c:pt>
                <c:pt idx="193" formatCode="#,##0">
                  <c:v>2.867162</c:v>
                </c:pt>
                <c:pt idx="194" formatCode="#,##0">
                  <c:v>2.068041</c:v>
                </c:pt>
                <c:pt idx="195" formatCode="#,##0">
                  <c:v>1.5336759999999998</c:v>
                </c:pt>
                <c:pt idx="196" formatCode="#,##0">
                  <c:v>1.0537429999999999</c:v>
                </c:pt>
                <c:pt idx="197" formatCode="#,##0">
                  <c:v>5.8266469999999995</c:v>
                </c:pt>
                <c:pt idx="198" formatCode="#,##0">
                  <c:v>4.987171</c:v>
                </c:pt>
                <c:pt idx="199" formatCode="#,##0">
                  <c:v>5.7409980000000012</c:v>
                </c:pt>
                <c:pt idx="200" formatCode="#,##0">
                  <c:v>6.7052260000000006</c:v>
                </c:pt>
                <c:pt idx="201" formatCode="#,##0">
                  <c:v>7.8116309999999993</c:v>
                </c:pt>
                <c:pt idx="202" formatCode="#,##0">
                  <c:v>11.979198999999999</c:v>
                </c:pt>
                <c:pt idx="203" formatCode="#,##0">
                  <c:v>10.841313</c:v>
                </c:pt>
                <c:pt idx="204" formatCode="0.00">
                  <c:v>8.0705799999999996</c:v>
                </c:pt>
                <c:pt idx="205" formatCode="0.00">
                  <c:v>12.166549</c:v>
                </c:pt>
                <c:pt idx="206" formatCode="0.00">
                  <c:v>34.399685999999996</c:v>
                </c:pt>
              </c:numCache>
            </c:numRef>
          </c:val>
          <c:extLst>
            <c:ext xmlns:c16="http://schemas.microsoft.com/office/drawing/2014/chart" uri="{C3380CC4-5D6E-409C-BE32-E72D297353CC}">
              <c16:uniqueId val="{00000008-C1F8-4D67-A385-F76AF1A7A774}"/>
            </c:ext>
          </c:extLst>
        </c:ser>
        <c:dLbls>
          <c:showLegendKey val="0"/>
          <c:showVal val="0"/>
          <c:showCatName val="0"/>
          <c:showSerName val="0"/>
          <c:showPercent val="0"/>
          <c:showBubbleSize val="0"/>
        </c:dLbls>
        <c:gapWidth val="0"/>
        <c:overlap val="100"/>
        <c:axId val="3"/>
        <c:axId val="4"/>
      </c:barChart>
      <c:catAx>
        <c:axId val="1918570048"/>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25" b="0" i="0" u="none" strike="noStrike" baseline="0">
                <a:solidFill>
                  <a:srgbClr val="000000"/>
                </a:solidFill>
                <a:latin typeface="Arial"/>
                <a:ea typeface="Arial"/>
                <a:cs typeface="Arial"/>
              </a:defRPr>
            </a:pPr>
            <a:endParaRPr lang="en-US"/>
          </a:p>
        </c:txPr>
        <c:crossAx val="1"/>
        <c:crosses val="autoZero"/>
        <c:auto val="1"/>
        <c:lblAlgn val="ctr"/>
        <c:lblOffset val="100"/>
        <c:tickLblSkip val="3"/>
        <c:tickMarkSkip val="3"/>
        <c:noMultiLvlLbl val="0"/>
      </c:catAx>
      <c:valAx>
        <c:axId val="1"/>
        <c:scaling>
          <c:orientation val="minMax"/>
          <c:max val="400"/>
        </c:scaling>
        <c:delete val="0"/>
        <c:axPos val="l"/>
        <c:title>
          <c:tx>
            <c:rich>
              <a:bodyPr/>
              <a:lstStyle/>
              <a:p>
                <a:pPr>
                  <a:defRPr sz="1150" b="1" i="0" u="none" strike="noStrike" baseline="0">
                    <a:solidFill>
                      <a:srgbClr val="993300"/>
                    </a:solidFill>
                    <a:latin typeface="Arial"/>
                    <a:ea typeface="Arial"/>
                    <a:cs typeface="Arial"/>
                  </a:defRPr>
                </a:pPr>
                <a:r>
                  <a:rPr lang="en-GB" sz="1150" b="1" i="0" u="none" strike="noStrike" baseline="0">
                    <a:solidFill>
                      <a:srgbClr val="993300"/>
                    </a:solidFill>
                    <a:latin typeface="Arial"/>
                    <a:cs typeface="Arial"/>
                  </a:rPr>
                  <a:t>Estimated RWE volume</a:t>
                </a:r>
                <a:endParaRPr lang="en-GB" sz="1050" b="0" i="0" u="none" strike="noStrike" baseline="0">
                  <a:solidFill>
                    <a:srgbClr val="993300"/>
                  </a:solidFill>
                  <a:latin typeface="Arial"/>
                  <a:cs typeface="Arial"/>
                </a:endParaRPr>
              </a:p>
              <a:p>
                <a:pPr>
                  <a:defRPr sz="1150" b="1" i="0" u="none" strike="noStrike" baseline="0">
                    <a:solidFill>
                      <a:srgbClr val="993300"/>
                    </a:solidFill>
                    <a:latin typeface="Arial"/>
                    <a:ea typeface="Arial"/>
                    <a:cs typeface="Arial"/>
                  </a:defRPr>
                </a:pPr>
                <a:r>
                  <a:rPr lang="en-GB" sz="1050" b="0" i="0" u="none" strike="noStrike" baseline="0">
                    <a:solidFill>
                      <a:srgbClr val="FFFFFF"/>
                    </a:solidFill>
                    <a:latin typeface="Arial"/>
                    <a:cs typeface="Arial"/>
                  </a:rPr>
                  <a:t>(</a:t>
                </a:r>
                <a:r>
                  <a:rPr lang="en-GB" sz="1050" b="0" i="0" u="none" strike="noStrike" baseline="0">
                    <a:solidFill>
                      <a:srgbClr val="993300"/>
                    </a:solidFill>
                    <a:latin typeface="Arial"/>
                    <a:cs typeface="Arial"/>
                  </a:rPr>
                  <a:t> </a:t>
                </a:r>
                <a:r>
                  <a:rPr lang="en-GB" sz="1075" b="0" i="0" u="none" strike="noStrike" baseline="0">
                    <a:solidFill>
                      <a:srgbClr val="993300"/>
                    </a:solidFill>
                    <a:latin typeface="Arial"/>
                    <a:cs typeface="Arial"/>
                  </a:rPr>
                  <a:t>(thousand cubic metres) </a:t>
                </a:r>
                <a:r>
                  <a:rPr lang="en-GB" sz="1075" b="0" i="0" u="none" strike="noStrike" baseline="0">
                    <a:solidFill>
                      <a:srgbClr val="FFFFFF"/>
                    </a:solidFill>
                    <a:latin typeface="Arial"/>
                    <a:cs typeface="Arial"/>
                  </a:rPr>
                  <a:t>)</a:t>
                </a:r>
              </a:p>
            </c:rich>
          </c:tx>
          <c:layout>
            <c:manualLayout>
              <c:xMode val="edge"/>
              <c:yMode val="edge"/>
              <c:x val="3.333436015431053E-2"/>
              <c:y val="0.1466714784293409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50" b="0" i="0" u="none" strike="noStrike" baseline="0">
                <a:solidFill>
                  <a:srgbClr val="993300"/>
                </a:solidFill>
                <a:latin typeface="Arial"/>
                <a:ea typeface="Arial"/>
                <a:cs typeface="Arial"/>
              </a:defRPr>
            </a:pPr>
            <a:endParaRPr lang="en-US"/>
          </a:p>
        </c:txPr>
        <c:crossAx val="1918570048"/>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ax val="250"/>
        </c:scaling>
        <c:delete val="0"/>
        <c:axPos val="r"/>
        <c:title>
          <c:tx>
            <c:rich>
              <a:bodyPr/>
              <a:lstStyle/>
              <a:p>
                <a:pPr>
                  <a:defRPr sz="1150" b="1" i="0" u="none" strike="noStrike" baseline="0">
                    <a:solidFill>
                      <a:srgbClr val="0000FF"/>
                    </a:solidFill>
                    <a:latin typeface="Arial"/>
                    <a:ea typeface="Arial"/>
                    <a:cs typeface="Arial"/>
                  </a:defRPr>
                </a:pPr>
                <a:r>
                  <a:rPr lang="en-GB" sz="1150" b="1" i="0" u="none" strike="noStrike" baseline="0">
                    <a:solidFill>
                      <a:srgbClr val="0000FF"/>
                    </a:solidFill>
                    <a:latin typeface="Arial"/>
                    <a:cs typeface="Arial"/>
                  </a:rPr>
                  <a:t>Export value or import value</a:t>
                </a:r>
                <a:endParaRPr lang="en-GB" sz="1075" b="0" i="0" u="none" strike="noStrike" baseline="0">
                  <a:solidFill>
                    <a:srgbClr val="0000FF"/>
                  </a:solidFill>
                  <a:latin typeface="Arial"/>
                  <a:cs typeface="Arial"/>
                </a:endParaRPr>
              </a:p>
              <a:p>
                <a:pPr>
                  <a:defRPr sz="1150" b="1" i="0" u="none" strike="noStrike" baseline="0">
                    <a:solidFill>
                      <a:srgbClr val="0000FF"/>
                    </a:solidFill>
                    <a:latin typeface="Arial"/>
                    <a:ea typeface="Arial"/>
                    <a:cs typeface="Arial"/>
                  </a:defRPr>
                </a:pPr>
                <a:r>
                  <a:rPr lang="en-GB" sz="1075" b="0" i="0" u="none" strike="noStrike" baseline="0">
                    <a:solidFill>
                      <a:srgbClr val="0000FF"/>
                    </a:solidFill>
                    <a:latin typeface="Arial"/>
                    <a:cs typeface="Arial"/>
                  </a:rPr>
                  <a:t>(US$ million, fob or cif, nominal)</a:t>
                </a:r>
              </a:p>
            </c:rich>
          </c:tx>
          <c:layout>
            <c:manualLayout>
              <c:xMode val="edge"/>
              <c:yMode val="edge"/>
              <c:x val="0.89898602541156214"/>
              <c:y val="0.1083368874762177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150" b="0" i="0" u="none" strike="noStrike" baseline="0">
                <a:solidFill>
                  <a:srgbClr val="0000FF"/>
                </a:solidFill>
                <a:latin typeface="Arial"/>
                <a:ea typeface="Arial"/>
                <a:cs typeface="Arial"/>
              </a:defRPr>
            </a:pPr>
            <a:endParaRPr lang="en-US"/>
          </a:p>
        </c:txPr>
        <c:crossAx val="3"/>
        <c:crosses val="max"/>
        <c:crossBetween val="between"/>
      </c:valAx>
      <c:spPr>
        <a:noFill/>
        <a:ln w="25400">
          <a:noFill/>
        </a:ln>
      </c:spPr>
    </c:plotArea>
    <c:legend>
      <c:legendPos val="b"/>
      <c:layout>
        <c:manualLayout>
          <c:xMode val="edge"/>
          <c:yMode val="edge"/>
          <c:x val="0.34376058909132734"/>
          <c:y val="0.90169624807128934"/>
          <c:w val="0.33751039656239412"/>
          <c:h val="7.1669017868882523E-2"/>
        </c:manualLayout>
      </c:layout>
      <c:overlay val="0"/>
      <c:spPr>
        <a:solidFill>
          <a:srgbClr val="FFFFCC"/>
        </a:solidFill>
        <a:ln w="25400">
          <a:noFill/>
        </a:ln>
      </c:spPr>
      <c:txPr>
        <a:bodyPr/>
        <a:lstStyle/>
        <a:p>
          <a:pPr>
            <a:defRPr sz="147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563010201673045"/>
          <c:y val="7.1669017868882523E-2"/>
          <c:w val="0.66877060059585502"/>
          <c:h val="0.64002099678257873"/>
        </c:manualLayout>
      </c:layout>
      <c:barChart>
        <c:barDir val="col"/>
        <c:grouping val="stacked"/>
        <c:varyColors val="0"/>
        <c:ser>
          <c:idx val="0"/>
          <c:order val="0"/>
          <c:tx>
            <c:strRef>
              <c:f>' '!$A$42</c:f>
              <c:strCache>
                <c:ptCount val="1"/>
                <c:pt idx="0">
                  <c:v>VPA core products </c:v>
                </c:pt>
              </c:strCache>
            </c:strRef>
          </c:tx>
          <c:spPr>
            <a:solidFill>
              <a:srgbClr val="00FF00"/>
            </a:solidFill>
            <a:ln w="25400">
              <a:noFill/>
            </a:ln>
          </c:spPr>
          <c:invertIfNegative val="0"/>
          <c:cat>
            <c:numRef>
              <c:f>' '!$B$41:$BB$41</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'!$B$42:$BB$42</c:f>
              <c:numCache>
                <c:formatCode>#,##0.00</c:formatCode>
                <c:ptCount val="41"/>
                <c:pt idx="0">
                  <c:v>0.83037979346276003</c:v>
                </c:pt>
                <c:pt idx="1">
                  <c:v>0.80461053974611996</c:v>
                </c:pt>
                <c:pt idx="2">
                  <c:v>0.78382412796407985</c:v>
                </c:pt>
                <c:pt idx="3">
                  <c:v>0.76194114053214002</c:v>
                </c:pt>
                <c:pt idx="4">
                  <c:v>0.76475540819377985</c:v>
                </c:pt>
                <c:pt idx="5">
                  <c:v>0.79396456501715995</c:v>
                </c:pt>
                <c:pt idx="6">
                  <c:v>0.78762163945201991</c:v>
                </c:pt>
                <c:pt idx="7">
                  <c:v>0.89348219850533983</c:v>
                </c:pt>
                <c:pt idx="8">
                  <c:v>0.91983248230110004</c:v>
                </c:pt>
                <c:pt idx="9">
                  <c:v>0.76646827489887992</c:v>
                </c:pt>
                <c:pt idx="10">
                  <c:v>0.73836729688833946</c:v>
                </c:pt>
                <c:pt idx="11">
                  <c:v>0.58162903953125977</c:v>
                </c:pt>
                <c:pt idx="12">
                  <c:v>0.50881914099097991</c:v>
                </c:pt>
                <c:pt idx="13">
                  <c:v>0.49173510120249997</c:v>
                </c:pt>
                <c:pt idx="14">
                  <c:v>0.6078303419384804</c:v>
                </c:pt>
                <c:pt idx="15">
                  <c:v>0.61717004732249903</c:v>
                </c:pt>
                <c:pt idx="16">
                  <c:v>0.68864599033999996</c:v>
                </c:pt>
                <c:pt idx="17">
                  <c:v>0.57461084769999993</c:v>
                </c:pt>
                <c:pt idx="18">
                  <c:v>0.57615970357999979</c:v>
                </c:pt>
                <c:pt idx="19">
                  <c:v>0.51682483624000009</c:v>
                </c:pt>
              </c:numCache>
            </c:numRef>
          </c:val>
          <c:extLst>
            <c:ext xmlns:c16="http://schemas.microsoft.com/office/drawing/2014/chart" uri="{C3380CC4-5D6E-409C-BE32-E72D297353CC}">
              <c16:uniqueId val="{00000000-4E6D-4E05-B5BC-C6CC6883B11C}"/>
            </c:ext>
          </c:extLst>
        </c:ser>
        <c:ser>
          <c:idx val="1"/>
          <c:order val="1"/>
          <c:tx>
            <c:strRef>
              <c:f>' '!$A$43</c:f>
              <c:strCache>
                <c:ptCount val="1"/>
                <c:pt idx="0">
                  <c:v>Other Timber Sector</c:v>
                </c:pt>
              </c:strCache>
            </c:strRef>
          </c:tx>
          <c:spPr>
            <a:solidFill>
              <a:srgbClr val="808000"/>
            </a:solidFill>
            <a:ln w="25400">
              <a:noFill/>
            </a:ln>
          </c:spPr>
          <c:invertIfNegative val="0"/>
          <c:cat>
            <c:numRef>
              <c:f>' '!$B$41:$BB$41</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'!$B$43:$BB$43</c:f>
              <c:numCache>
                <c:formatCode>#,##0.00</c:formatCode>
                <c:ptCount val="41"/>
                <c:pt idx="0">
                  <c:v>5.4770287200000004E-2</c:v>
                </c:pt>
                <c:pt idx="1">
                  <c:v>7.8019668000000014E-2</c:v>
                </c:pt>
                <c:pt idx="2">
                  <c:v>0.11897477210000004</c:v>
                </c:pt>
                <c:pt idx="3">
                  <c:v>9.0004922499999973E-2</c:v>
                </c:pt>
                <c:pt idx="4">
                  <c:v>0.1023793559</c:v>
                </c:pt>
                <c:pt idx="5">
                  <c:v>8.4434934400000008E-2</c:v>
                </c:pt>
                <c:pt idx="6">
                  <c:v>6.9008927000000025E-2</c:v>
                </c:pt>
                <c:pt idx="7">
                  <c:v>6.4180844499999973E-2</c:v>
                </c:pt>
                <c:pt idx="8">
                  <c:v>5.435940689999999E-2</c:v>
                </c:pt>
                <c:pt idx="9">
                  <c:v>2.9941312699999986E-2</c:v>
                </c:pt>
                <c:pt idx="10">
                  <c:v>3.5901980599999994E-2</c:v>
                </c:pt>
                <c:pt idx="11">
                  <c:v>3.4081983900000001E-2</c:v>
                </c:pt>
                <c:pt idx="12">
                  <c:v>2.5749113599999977E-2</c:v>
                </c:pt>
                <c:pt idx="13">
                  <c:v>3.3912622900000022E-2</c:v>
                </c:pt>
                <c:pt idx="14">
                  <c:v>2.2089094999999948E-2</c:v>
                </c:pt>
                <c:pt idx="15">
                  <c:v>2.797651273260755E-2</c:v>
                </c:pt>
                <c:pt idx="16">
                  <c:v>1.8713972100000077E-2</c:v>
                </c:pt>
                <c:pt idx="17">
                  <c:v>2.2332229600000038E-2</c:v>
                </c:pt>
                <c:pt idx="18">
                  <c:v>1.6529342300000006E-2</c:v>
                </c:pt>
                <c:pt idx="19">
                  <c:v>1.8160321600000036E-2</c:v>
                </c:pt>
              </c:numCache>
            </c:numRef>
          </c:val>
          <c:extLst>
            <c:ext xmlns:c16="http://schemas.microsoft.com/office/drawing/2014/chart" uri="{C3380CC4-5D6E-409C-BE32-E72D297353CC}">
              <c16:uniqueId val="{00000001-4E6D-4E05-B5BC-C6CC6883B11C}"/>
            </c:ext>
          </c:extLst>
        </c:ser>
        <c:ser>
          <c:idx val="2"/>
          <c:order val="2"/>
          <c:tx>
            <c:strRef>
              <c:f>' '!$A$44</c:f>
              <c:strCache>
                <c:ptCount val="1"/>
              </c:strCache>
            </c:strRef>
          </c:tx>
          <c:spPr>
            <a:noFill/>
            <a:ln w="25400">
              <a:noFill/>
            </a:ln>
          </c:spPr>
          <c:invertIfNegative val="0"/>
          <c:cat>
            <c:numRef>
              <c:f>' '!$B$41:$BB$41</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'!$B$44:$BB$44</c:f>
              <c:numCache>
                <c:formatCode>General</c:formatCode>
                <c:ptCount val="41"/>
              </c:numCache>
            </c:numRef>
          </c:val>
          <c:extLst>
            <c:ext xmlns:c16="http://schemas.microsoft.com/office/drawing/2014/chart" uri="{C3380CC4-5D6E-409C-BE32-E72D297353CC}">
              <c16:uniqueId val="{00000002-4E6D-4E05-B5BC-C6CC6883B11C}"/>
            </c:ext>
          </c:extLst>
        </c:ser>
        <c:ser>
          <c:idx val="3"/>
          <c:order val="3"/>
          <c:tx>
            <c:strRef>
              <c:f>' '!$A$45</c:f>
              <c:strCache>
                <c:ptCount val="1"/>
              </c:strCache>
            </c:strRef>
          </c:tx>
          <c:spPr>
            <a:noFill/>
            <a:ln w="25400">
              <a:noFill/>
            </a:ln>
          </c:spPr>
          <c:invertIfNegative val="0"/>
          <c:cat>
            <c:numRef>
              <c:f>' '!$B$41:$BB$41</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'!$B$45:$BB$45</c:f>
              <c:numCache>
                <c:formatCode>General</c:formatCode>
                <c:ptCount val="41"/>
              </c:numCache>
            </c:numRef>
          </c:val>
          <c:extLst>
            <c:ext xmlns:c16="http://schemas.microsoft.com/office/drawing/2014/chart" uri="{C3380CC4-5D6E-409C-BE32-E72D297353CC}">
              <c16:uniqueId val="{00000003-4E6D-4E05-B5BC-C6CC6883B11C}"/>
            </c:ext>
          </c:extLst>
        </c:ser>
        <c:ser>
          <c:idx val="4"/>
          <c:order val="4"/>
          <c:tx>
            <c:strRef>
              <c:f>' '!$A$46</c:f>
              <c:strCache>
                <c:ptCount val="1"/>
              </c:strCache>
            </c:strRef>
          </c:tx>
          <c:spPr>
            <a:noFill/>
            <a:ln w="25400">
              <a:noFill/>
            </a:ln>
          </c:spPr>
          <c:invertIfNegative val="0"/>
          <c:cat>
            <c:numRef>
              <c:f>' '!$B$41:$BB$41</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'!$B$46:$BB$46</c:f>
              <c:numCache>
                <c:formatCode>#,##0</c:formatCode>
                <c:ptCount val="41"/>
              </c:numCache>
            </c:numRef>
          </c:val>
          <c:extLst>
            <c:ext xmlns:c16="http://schemas.microsoft.com/office/drawing/2014/chart" uri="{C3380CC4-5D6E-409C-BE32-E72D297353CC}">
              <c16:uniqueId val="{00000004-4E6D-4E05-B5BC-C6CC6883B11C}"/>
            </c:ext>
          </c:extLst>
        </c:ser>
        <c:ser>
          <c:idx val="5"/>
          <c:order val="5"/>
          <c:tx>
            <c:strRef>
              <c:f>' '!$A$47</c:f>
              <c:strCache>
                <c:ptCount val="1"/>
              </c:strCache>
            </c:strRef>
          </c:tx>
          <c:spPr>
            <a:noFill/>
            <a:ln w="25400">
              <a:noFill/>
            </a:ln>
          </c:spPr>
          <c:invertIfNegative val="0"/>
          <c:cat>
            <c:numRef>
              <c:f>' '!$B$41:$BB$41</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'!$B$47:$BB$47</c:f>
              <c:numCache>
                <c:formatCode>#,##0</c:formatCode>
                <c:ptCount val="41"/>
              </c:numCache>
            </c:numRef>
          </c:val>
          <c:extLst>
            <c:ext xmlns:c16="http://schemas.microsoft.com/office/drawing/2014/chart" uri="{C3380CC4-5D6E-409C-BE32-E72D297353CC}">
              <c16:uniqueId val="{00000005-4E6D-4E05-B5BC-C6CC6883B11C}"/>
            </c:ext>
          </c:extLst>
        </c:ser>
        <c:dLbls>
          <c:showLegendKey val="0"/>
          <c:showVal val="0"/>
          <c:showCatName val="0"/>
          <c:showSerName val="0"/>
          <c:showPercent val="0"/>
          <c:showBubbleSize val="0"/>
        </c:dLbls>
        <c:gapWidth val="0"/>
        <c:overlap val="100"/>
        <c:axId val="411686608"/>
        <c:axId val="1"/>
      </c:barChart>
      <c:barChart>
        <c:barDir val="col"/>
        <c:grouping val="stacked"/>
        <c:varyColors val="0"/>
        <c:ser>
          <c:idx val="6"/>
          <c:order val="6"/>
          <c:tx>
            <c:strRef>
              <c:f>' '!$A$48</c:f>
              <c:strCache>
                <c:ptCount val="1"/>
                <c:pt idx="0">
                  <c:v>VPA core products </c:v>
                </c:pt>
              </c:strCache>
            </c:strRef>
          </c:tx>
          <c:spPr>
            <a:solidFill>
              <a:srgbClr val="00FF00"/>
            </a:solidFill>
            <a:ln w="25400">
              <a:noFill/>
            </a:ln>
          </c:spPr>
          <c:invertIfNegative val="0"/>
          <c:cat>
            <c:numRef>
              <c:f>' '!$B$41:$BB$41</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'!$B$48:$BB$48</c:f>
              <c:numCache>
                <c:formatCode>#,##0</c:formatCode>
                <c:ptCount val="41"/>
                <c:pt idx="21">
                  <c:v>145.97459877772673</c:v>
                </c:pt>
                <c:pt idx="22">
                  <c:v>132.58690200338</c:v>
                </c:pt>
                <c:pt idx="23">
                  <c:v>144.51773751297597</c:v>
                </c:pt>
                <c:pt idx="24">
                  <c:v>159.12322867806401</c:v>
                </c:pt>
                <c:pt idx="25">
                  <c:v>177.99276242926504</c:v>
                </c:pt>
                <c:pt idx="26">
                  <c:v>200.47921241762694</c:v>
                </c:pt>
                <c:pt idx="27">
                  <c:v>191.51969650719994</c:v>
                </c:pt>
                <c:pt idx="28">
                  <c:v>231.10063583545497</c:v>
                </c:pt>
                <c:pt idx="29">
                  <c:v>254.78591836035199</c:v>
                </c:pt>
                <c:pt idx="30">
                  <c:v>167.80276040043998</c:v>
                </c:pt>
                <c:pt idx="31">
                  <c:v>169.65194663340901</c:v>
                </c:pt>
                <c:pt idx="32">
                  <c:v>136.87933787663999</c:v>
                </c:pt>
                <c:pt idx="33">
                  <c:v>134.33999626044798</c:v>
                </c:pt>
                <c:pt idx="34">
                  <c:v>148.16315600569499</c:v>
                </c:pt>
                <c:pt idx="35">
                  <c:v>175.95579490028371</c:v>
                </c:pt>
                <c:pt idx="36">
                  <c:v>201.57688710650962</c:v>
                </c:pt>
                <c:pt idx="37">
                  <c:v>241.54890571476895</c:v>
                </c:pt>
                <c:pt idx="38">
                  <c:v>205.25523513781005</c:v>
                </c:pt>
                <c:pt idx="39">
                  <c:v>214.07302358947004</c:v>
                </c:pt>
                <c:pt idx="40">
                  <c:v>161.48930506761667</c:v>
                </c:pt>
              </c:numCache>
            </c:numRef>
          </c:val>
          <c:extLst>
            <c:ext xmlns:c16="http://schemas.microsoft.com/office/drawing/2014/chart" uri="{C3380CC4-5D6E-409C-BE32-E72D297353CC}">
              <c16:uniqueId val="{00000006-4E6D-4E05-B5BC-C6CC6883B11C}"/>
            </c:ext>
          </c:extLst>
        </c:ser>
        <c:ser>
          <c:idx val="7"/>
          <c:order val="7"/>
          <c:tx>
            <c:strRef>
              <c:f>' '!$A$49</c:f>
              <c:strCache>
                <c:ptCount val="1"/>
                <c:pt idx="0">
                  <c:v>Other Timber Sector</c:v>
                </c:pt>
              </c:strCache>
            </c:strRef>
          </c:tx>
          <c:spPr>
            <a:solidFill>
              <a:srgbClr val="808000"/>
            </a:solidFill>
            <a:ln w="25400">
              <a:noFill/>
            </a:ln>
          </c:spPr>
          <c:invertIfNegative val="0"/>
          <c:cat>
            <c:numRef>
              <c:f>' '!$B$41:$BB$41</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'!$B$49:$BB$49</c:f>
              <c:numCache>
                <c:formatCode>#,##0</c:formatCode>
                <c:ptCount val="41"/>
                <c:pt idx="21">
                  <c:v>15.883017548676341</c:v>
                </c:pt>
                <c:pt idx="22">
                  <c:v>18.772821944371987</c:v>
                </c:pt>
                <c:pt idx="23">
                  <c:v>28.872996724943999</c:v>
                </c:pt>
                <c:pt idx="24">
                  <c:v>25.254207146111991</c:v>
                </c:pt>
                <c:pt idx="25">
                  <c:v>34.076469812042021</c:v>
                </c:pt>
                <c:pt idx="26">
                  <c:v>28.034409600483002</c:v>
                </c:pt>
                <c:pt idx="27">
                  <c:v>22.055229583012</c:v>
                </c:pt>
                <c:pt idx="28">
                  <c:v>21.248322658575017</c:v>
                </c:pt>
                <c:pt idx="29">
                  <c:v>20.020593403303995</c:v>
                </c:pt>
                <c:pt idx="30">
                  <c:v>11.048236729332004</c:v>
                </c:pt>
                <c:pt idx="31">
                  <c:v>12.852860938307993</c:v>
                </c:pt>
                <c:pt idx="32">
                  <c:v>15.707585446079991</c:v>
                </c:pt>
                <c:pt idx="33">
                  <c:v>9.9876246935520001</c:v>
                </c:pt>
                <c:pt idx="34">
                  <c:v>12.132747612304996</c:v>
                </c:pt>
                <c:pt idx="35">
                  <c:v>8.3341776684057471</c:v>
                </c:pt>
                <c:pt idx="36">
                  <c:v>6.2608097000595979</c:v>
                </c:pt>
                <c:pt idx="37">
                  <c:v>6.3890952285579807</c:v>
                </c:pt>
                <c:pt idx="38">
                  <c:v>9.1938601491880299</c:v>
                </c:pt>
                <c:pt idx="39">
                  <c:v>6.3072248028500209</c:v>
                </c:pt>
                <c:pt idx="40">
                  <c:v>6.9142196027875098</c:v>
                </c:pt>
              </c:numCache>
            </c:numRef>
          </c:val>
          <c:extLst>
            <c:ext xmlns:c16="http://schemas.microsoft.com/office/drawing/2014/chart" uri="{C3380CC4-5D6E-409C-BE32-E72D297353CC}">
              <c16:uniqueId val="{00000007-4E6D-4E05-B5BC-C6CC6883B11C}"/>
            </c:ext>
          </c:extLst>
        </c:ser>
        <c:dLbls>
          <c:showLegendKey val="0"/>
          <c:showVal val="0"/>
          <c:showCatName val="0"/>
          <c:showSerName val="0"/>
          <c:showPercent val="0"/>
          <c:showBubbleSize val="0"/>
        </c:dLbls>
        <c:gapWidth val="0"/>
        <c:overlap val="100"/>
        <c:axId val="3"/>
        <c:axId val="4"/>
      </c:barChart>
      <c:catAx>
        <c:axId val="411686608"/>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min val="0"/>
        </c:scaling>
        <c:delete val="0"/>
        <c:axPos val="l"/>
        <c:title>
          <c:tx>
            <c:rich>
              <a:bodyPr/>
              <a:lstStyle/>
              <a:p>
                <a:pPr>
                  <a:defRPr sz="1200" b="1" i="0" u="none" strike="noStrike" baseline="0">
                    <a:solidFill>
                      <a:srgbClr val="993300"/>
                    </a:solidFill>
                    <a:latin typeface="Arial"/>
                    <a:ea typeface="Arial"/>
                    <a:cs typeface="Arial"/>
                  </a:defRPr>
                </a:pPr>
                <a:r>
                  <a:rPr lang="en-GB" sz="1200" b="1" i="0" u="none" strike="noStrike" baseline="0">
                    <a:solidFill>
                      <a:srgbClr val="993300"/>
                    </a:solidFill>
                    <a:latin typeface="Arial"/>
                    <a:cs typeface="Arial"/>
                  </a:rPr>
                  <a:t>Estimated RWE volume</a:t>
                </a:r>
                <a:endParaRPr lang="en-GB" sz="1025" b="0" i="0" u="none" strike="noStrike" baseline="0">
                  <a:solidFill>
                    <a:srgbClr val="993300"/>
                  </a:solidFill>
                  <a:latin typeface="Arial"/>
                  <a:cs typeface="Arial"/>
                </a:endParaRPr>
              </a:p>
              <a:p>
                <a:pPr>
                  <a:defRPr sz="1200" b="1" i="0" u="none" strike="noStrike" baseline="0">
                    <a:solidFill>
                      <a:srgbClr val="993300"/>
                    </a:solidFill>
                    <a:latin typeface="Arial"/>
                    <a:ea typeface="Arial"/>
                    <a:cs typeface="Arial"/>
                  </a:defRPr>
                </a:pPr>
                <a:r>
                  <a:rPr lang="en-GB" sz="1100" b="0" i="0" u="none" strike="noStrike" baseline="0">
                    <a:solidFill>
                      <a:srgbClr val="993300"/>
                    </a:solidFill>
                    <a:latin typeface="Arial"/>
                    <a:cs typeface="Arial"/>
                  </a:rPr>
                  <a:t>(million cubic metres)</a:t>
                </a:r>
              </a:p>
            </c:rich>
          </c:tx>
          <c:layout>
            <c:manualLayout>
              <c:xMode val="edge"/>
              <c:yMode val="edge"/>
              <c:x val="3.0209263889843917E-2"/>
              <c:y val="0.15333836381249283"/>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993300"/>
                </a:solidFill>
                <a:latin typeface="Arial"/>
                <a:ea typeface="Arial"/>
                <a:cs typeface="Arial"/>
              </a:defRPr>
            </a:pPr>
            <a:endParaRPr lang="en-US"/>
          </a:p>
        </c:txPr>
        <c:crossAx val="411686608"/>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1200" b="1" i="0" u="none" strike="noStrike" baseline="0">
                    <a:solidFill>
                      <a:srgbClr val="0000FF"/>
                    </a:solidFill>
                    <a:latin typeface="Arial"/>
                    <a:ea typeface="Arial"/>
                    <a:cs typeface="Arial"/>
                  </a:defRPr>
                </a:pPr>
                <a:r>
                  <a:rPr lang="en-GB" sz="1200" b="1" i="0" u="none" strike="noStrike" baseline="0">
                    <a:solidFill>
                      <a:srgbClr val="0000FF"/>
                    </a:solidFill>
                    <a:latin typeface="Arial"/>
                    <a:cs typeface="Arial"/>
                  </a:rPr>
                  <a:t>Export value</a:t>
                </a:r>
                <a:endParaRPr lang="en-GB" sz="1100" b="0" i="0" u="none" strike="noStrike" baseline="0">
                  <a:solidFill>
                    <a:srgbClr val="0000FF"/>
                  </a:solidFill>
                  <a:latin typeface="Arial"/>
                  <a:cs typeface="Arial"/>
                </a:endParaRPr>
              </a:p>
              <a:p>
                <a:pPr>
                  <a:defRPr sz="1200" b="1" i="0" u="none" strike="noStrike" baseline="0">
                    <a:solidFill>
                      <a:srgbClr val="0000FF"/>
                    </a:solidFill>
                    <a:latin typeface="Arial"/>
                    <a:ea typeface="Arial"/>
                    <a:cs typeface="Arial"/>
                  </a:defRPr>
                </a:pPr>
                <a:r>
                  <a:rPr lang="en-GB" sz="1100" b="0" i="0" u="none" strike="noStrike" baseline="0">
                    <a:solidFill>
                      <a:srgbClr val="FFFFFF"/>
                    </a:solidFill>
                    <a:latin typeface="Arial"/>
                    <a:cs typeface="Arial"/>
                  </a:rPr>
                  <a:t>(</a:t>
                </a:r>
                <a:r>
                  <a:rPr lang="en-GB" sz="1100" b="0" i="0" u="none" strike="noStrike" baseline="0">
                    <a:solidFill>
                      <a:srgbClr val="0000FF"/>
                    </a:solidFill>
                    <a:latin typeface="Arial"/>
                    <a:cs typeface="Arial"/>
                  </a:rPr>
                  <a:t> (US$ million, fob, nominal) </a:t>
                </a:r>
                <a:r>
                  <a:rPr lang="en-GB" sz="1100" b="0" i="0" u="none" strike="noStrike" baseline="0">
                    <a:solidFill>
                      <a:srgbClr val="FFFFFF"/>
                    </a:solidFill>
                    <a:latin typeface="Arial"/>
                    <a:cs typeface="Arial"/>
                  </a:rPr>
                  <a:t>)</a:t>
                </a:r>
              </a:p>
            </c:rich>
          </c:tx>
          <c:layout>
            <c:manualLayout>
              <c:xMode val="edge"/>
              <c:yMode val="edge"/>
              <c:x val="0.90627791669531754"/>
              <c:y val="0.1533383638124928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0.16667180077155264"/>
          <c:y val="0.90336296941707728"/>
          <c:w val="0.66460380557656618"/>
          <c:h val="6.8335575177306582E-2"/>
        </c:manualLayout>
      </c:layout>
      <c:overlay val="0"/>
      <c:spPr>
        <a:solidFill>
          <a:srgbClr val="FFFFCC"/>
        </a:solidFill>
        <a:ln w="25400">
          <a:noFill/>
        </a:ln>
      </c:spPr>
      <c:txPr>
        <a:bodyPr/>
        <a:lstStyle/>
        <a:p>
          <a:pPr>
            <a:defRPr sz="119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horizontalDpi="1200" verticalDpi="120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563010201673045"/>
          <c:y val="7.1669017868882523E-2"/>
          <c:w val="0.68439608191818802"/>
          <c:h val="0.64502116081994265"/>
        </c:manualLayout>
      </c:layout>
      <c:barChart>
        <c:barDir val="col"/>
        <c:grouping val="stacked"/>
        <c:varyColors val="0"/>
        <c:ser>
          <c:idx val="0"/>
          <c:order val="0"/>
          <c:tx>
            <c:strRef>
              <c:f>' '!$A$101</c:f>
              <c:strCache>
                <c:ptCount val="1"/>
                <c:pt idx="0">
                  <c:v>EU-28</c:v>
                </c:pt>
              </c:strCache>
            </c:strRef>
          </c:tx>
          <c:spPr>
            <a:pattFill prst="smCheck">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25400">
              <a:noFill/>
            </a:ln>
          </c:spPr>
          <c:invertIfNegative val="0"/>
          <c:cat>
            <c:numRef>
              <c:f>' '!$B$100:$BB$100</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'!$B$101:$BB$101</c:f>
              <c:numCache>
                <c:formatCode>0</c:formatCode>
                <c:ptCount val="41"/>
                <c:pt idx="0">
                  <c:v>27.845748</c:v>
                </c:pt>
                <c:pt idx="1">
                  <c:v>14.489552</c:v>
                </c:pt>
                <c:pt idx="2">
                  <c:v>11.568454999999998</c:v>
                </c:pt>
                <c:pt idx="3">
                  <c:v>11.868272000000001</c:v>
                </c:pt>
                <c:pt idx="4">
                  <c:v>15.289208</c:v>
                </c:pt>
                <c:pt idx="5">
                  <c:v>13.592018999999999</c:v>
                </c:pt>
                <c:pt idx="6">
                  <c:v>7.710939999999999</c:v>
                </c:pt>
                <c:pt idx="7">
                  <c:v>7.481412999999999</c:v>
                </c:pt>
                <c:pt idx="8">
                  <c:v>5.5001100000000003</c:v>
                </c:pt>
                <c:pt idx="9">
                  <c:v>2.5821649999999998</c:v>
                </c:pt>
                <c:pt idx="10">
                  <c:v>5.0125450000000011</c:v>
                </c:pt>
                <c:pt idx="11">
                  <c:v>3.2039969999999998</c:v>
                </c:pt>
                <c:pt idx="12">
                  <c:v>1.234483</c:v>
                </c:pt>
                <c:pt idx="13">
                  <c:v>1.5162320000000002</c:v>
                </c:pt>
                <c:pt idx="14">
                  <c:v>3.6332039999999997</c:v>
                </c:pt>
                <c:pt idx="15">
                  <c:v>1.9416307397976427</c:v>
                </c:pt>
                <c:pt idx="16">
                  <c:v>0.4030649999999999</c:v>
                </c:pt>
                <c:pt idx="17">
                  <c:v>0</c:v>
                </c:pt>
                <c:pt idx="18">
                  <c:v>0</c:v>
                </c:pt>
                <c:pt idx="19">
                  <c:v>5.8698999999999994E-2</c:v>
                </c:pt>
              </c:numCache>
            </c:numRef>
          </c:val>
          <c:extLst>
            <c:ext xmlns:c16="http://schemas.microsoft.com/office/drawing/2014/chart" uri="{C3380CC4-5D6E-409C-BE32-E72D297353CC}">
              <c16:uniqueId val="{00000000-8892-4256-990E-CE11D6B7DD8F}"/>
            </c:ext>
          </c:extLst>
        </c:ser>
        <c:ser>
          <c:idx val="1"/>
          <c:order val="1"/>
          <c:tx>
            <c:strRef>
              <c:f>' '!$A$102</c:f>
              <c:strCache>
                <c:ptCount val="1"/>
                <c:pt idx="0">
                  <c:v>India</c:v>
                </c:pt>
              </c:strCache>
            </c:strRef>
          </c:tx>
          <c:spPr>
            <a:pattFill prst="dashVert">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FFCC" mc:Ignorable="a14" a14:legacySpreadsheetColorIndex="26"/>
              </a:bgClr>
            </a:pattFill>
            <a:ln w="25400">
              <a:noFill/>
            </a:ln>
          </c:spPr>
          <c:invertIfNegative val="0"/>
          <c:cat>
            <c:numRef>
              <c:f>' '!$B$100:$BB$100</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'!$B$102:$BB$102</c:f>
              <c:numCache>
                <c:formatCode>0</c:formatCode>
                <c:ptCount val="41"/>
                <c:pt idx="0">
                  <c:v>41.616906</c:v>
                </c:pt>
                <c:pt idx="1">
                  <c:v>15.098720000000002</c:v>
                </c:pt>
                <c:pt idx="2">
                  <c:v>0</c:v>
                </c:pt>
                <c:pt idx="3">
                  <c:v>0</c:v>
                </c:pt>
                <c:pt idx="4">
                  <c:v>0</c:v>
                </c:pt>
                <c:pt idx="5">
                  <c:v>0.119768</c:v>
                </c:pt>
                <c:pt idx="6">
                  <c:v>20.916604999999997</c:v>
                </c:pt>
                <c:pt idx="7">
                  <c:v>75.770912999999993</c:v>
                </c:pt>
                <c:pt idx="8">
                  <c:v>102.827783</c:v>
                </c:pt>
                <c:pt idx="9">
                  <c:v>63.622304000000007</c:v>
                </c:pt>
                <c:pt idx="10">
                  <c:v>34.461233999999997</c:v>
                </c:pt>
                <c:pt idx="11">
                  <c:v>27.158308999999999</c:v>
                </c:pt>
                <c:pt idx="12">
                  <c:v>10.666123000000001</c:v>
                </c:pt>
                <c:pt idx="13">
                  <c:v>8.563308000000001</c:v>
                </c:pt>
                <c:pt idx="14">
                  <c:v>57.217709999999997</c:v>
                </c:pt>
                <c:pt idx="15">
                  <c:v>58.277298103879581</c:v>
                </c:pt>
                <c:pt idx="16">
                  <c:v>33.460099</c:v>
                </c:pt>
                <c:pt idx="17">
                  <c:v>32.089537999999997</c:v>
                </c:pt>
                <c:pt idx="18">
                  <c:v>28.869746999999997</c:v>
                </c:pt>
                <c:pt idx="19">
                  <c:v>24.241206999999996</c:v>
                </c:pt>
              </c:numCache>
            </c:numRef>
          </c:val>
          <c:extLst>
            <c:ext xmlns:c16="http://schemas.microsoft.com/office/drawing/2014/chart" uri="{C3380CC4-5D6E-409C-BE32-E72D297353CC}">
              <c16:uniqueId val="{00000001-8892-4256-990E-CE11D6B7DD8F}"/>
            </c:ext>
          </c:extLst>
        </c:ser>
        <c:ser>
          <c:idx val="8"/>
          <c:order val="2"/>
          <c:tx>
            <c:strRef>
              <c:f>' '!$A$103</c:f>
              <c:strCache>
                <c:ptCount val="1"/>
                <c:pt idx="0">
                  <c:v>Others</c:v>
                </c:pt>
              </c:strCache>
            </c:strRef>
          </c:tx>
          <c:spPr>
            <a:pattFill prst="trellis">
              <a:fgClr>
                <a:srgbClr xmlns:mc="http://schemas.openxmlformats.org/markup-compatibility/2006" xmlns:a14="http://schemas.microsoft.com/office/drawing/2010/main" val="993300" mc:Ignorable="a14" a14:legacySpreadsheetColorIndex="60"/>
              </a:fgClr>
              <a:bgClr>
                <a:srgbClr xmlns:mc="http://schemas.openxmlformats.org/markup-compatibility/2006" xmlns:a14="http://schemas.microsoft.com/office/drawing/2010/main" val="FFFFFF" mc:Ignorable="a14" a14:legacySpreadsheetColorIndex="9"/>
              </a:bgClr>
            </a:pattFill>
            <a:ln w="25400">
              <a:noFill/>
            </a:ln>
          </c:spPr>
          <c:invertIfNegative val="0"/>
          <c:cat>
            <c:numRef>
              <c:f>' '!$B$100:$BB$100</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'!$B$103:$BB$103</c:f>
              <c:numCache>
                <c:formatCode>0</c:formatCode>
                <c:ptCount val="41"/>
                <c:pt idx="0">
                  <c:v>1.2037809999999922</c:v>
                </c:pt>
                <c:pt idx="1">
                  <c:v>0.15913999999999717</c:v>
                </c:pt>
                <c:pt idx="2">
                  <c:v>0.19673700000000061</c:v>
                </c:pt>
                <c:pt idx="3">
                  <c:v>0.11336800000000125</c:v>
                </c:pt>
                <c:pt idx="4">
                  <c:v>5.3259999999999863E-2</c:v>
                </c:pt>
                <c:pt idx="5">
                  <c:v>0.40040799999999876</c:v>
                </c:pt>
                <c:pt idx="6">
                  <c:v>3.0586520000000021</c:v>
                </c:pt>
                <c:pt idx="7">
                  <c:v>9.9501329999999939</c:v>
                </c:pt>
                <c:pt idx="8">
                  <c:v>8.9149529999999828</c:v>
                </c:pt>
                <c:pt idx="9">
                  <c:v>0.52198799999999324</c:v>
                </c:pt>
                <c:pt idx="10">
                  <c:v>0.77053800000000194</c:v>
                </c:pt>
                <c:pt idx="11">
                  <c:v>0.39377700000000004</c:v>
                </c:pt>
                <c:pt idx="12">
                  <c:v>0.23089099999999974</c:v>
                </c:pt>
                <c:pt idx="13">
                  <c:v>0.53340099999999957</c:v>
                </c:pt>
                <c:pt idx="14">
                  <c:v>2.1292489999999944</c:v>
                </c:pt>
                <c:pt idx="15">
                  <c:v>3.1478493889920429</c:v>
                </c:pt>
                <c:pt idx="16">
                  <c:v>1.7000210000000067</c:v>
                </c:pt>
                <c:pt idx="17">
                  <c:v>0.18420000000000414</c:v>
                </c:pt>
                <c:pt idx="18">
                  <c:v>0.32490699999999961</c:v>
                </c:pt>
                <c:pt idx="19">
                  <c:v>0.43458300000000349</c:v>
                </c:pt>
              </c:numCache>
            </c:numRef>
          </c:val>
          <c:extLst>
            <c:ext xmlns:c16="http://schemas.microsoft.com/office/drawing/2014/chart" uri="{C3380CC4-5D6E-409C-BE32-E72D297353CC}">
              <c16:uniqueId val="{00000002-8892-4256-990E-CE11D6B7DD8F}"/>
            </c:ext>
          </c:extLst>
        </c:ser>
        <c:dLbls>
          <c:showLegendKey val="0"/>
          <c:showVal val="0"/>
          <c:showCatName val="0"/>
          <c:showSerName val="0"/>
          <c:showPercent val="0"/>
          <c:showBubbleSize val="0"/>
        </c:dLbls>
        <c:gapWidth val="0"/>
        <c:overlap val="100"/>
        <c:axId val="555986032"/>
        <c:axId val="1"/>
      </c:barChart>
      <c:barChart>
        <c:barDir val="col"/>
        <c:grouping val="stacked"/>
        <c:varyColors val="0"/>
        <c:ser>
          <c:idx val="9"/>
          <c:order val="3"/>
          <c:tx>
            <c:strRef>
              <c:f>' '!$A$104</c:f>
              <c:strCache>
                <c:ptCount val="1"/>
              </c:strCache>
            </c:strRef>
          </c:tx>
          <c:spPr>
            <a:noFill/>
            <a:ln w="25400">
              <a:noFill/>
            </a:ln>
          </c:spPr>
          <c:invertIfNegative val="0"/>
          <c:cat>
            <c:numRef>
              <c:f>' '!$B$100:$BB$100</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'!$B$104:$BB$104</c:f>
              <c:numCache>
                <c:formatCode>#,##0</c:formatCode>
                <c:ptCount val="41"/>
              </c:numCache>
            </c:numRef>
          </c:val>
          <c:extLst>
            <c:ext xmlns:c16="http://schemas.microsoft.com/office/drawing/2014/chart" uri="{C3380CC4-5D6E-409C-BE32-E72D297353CC}">
              <c16:uniqueId val="{00000003-8892-4256-990E-CE11D6B7DD8F}"/>
            </c:ext>
          </c:extLst>
        </c:ser>
        <c:ser>
          <c:idx val="4"/>
          <c:order val="4"/>
          <c:tx>
            <c:strRef>
              <c:f>' '!$A$105</c:f>
              <c:strCache>
                <c:ptCount val="1"/>
              </c:strCache>
            </c:strRef>
          </c:tx>
          <c:spPr>
            <a:noFill/>
            <a:ln w="25400">
              <a:noFill/>
            </a:ln>
          </c:spPr>
          <c:invertIfNegative val="0"/>
          <c:cat>
            <c:numRef>
              <c:f>' '!$B$100:$BB$100</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'!$B$105:$BB$105</c:f>
              <c:numCache>
                <c:formatCode>#,##0</c:formatCode>
                <c:ptCount val="41"/>
              </c:numCache>
            </c:numRef>
          </c:val>
          <c:extLst>
            <c:ext xmlns:c16="http://schemas.microsoft.com/office/drawing/2014/chart" uri="{C3380CC4-5D6E-409C-BE32-E72D297353CC}">
              <c16:uniqueId val="{00000004-8892-4256-990E-CE11D6B7DD8F}"/>
            </c:ext>
          </c:extLst>
        </c:ser>
        <c:ser>
          <c:idx val="10"/>
          <c:order val="5"/>
          <c:tx>
            <c:strRef>
              <c:f>' '!$A$106</c:f>
              <c:strCache>
                <c:ptCount val="1"/>
              </c:strCache>
            </c:strRef>
          </c:tx>
          <c:spPr>
            <a:noFill/>
            <a:ln w="25400">
              <a:noFill/>
            </a:ln>
          </c:spPr>
          <c:invertIfNegative val="0"/>
          <c:cat>
            <c:numRef>
              <c:f>' '!$B$100:$BB$100</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'!$B$106:$BB$106</c:f>
              <c:numCache>
                <c:formatCode>#,##0</c:formatCode>
                <c:ptCount val="41"/>
              </c:numCache>
            </c:numRef>
          </c:val>
          <c:extLst>
            <c:ext xmlns:c16="http://schemas.microsoft.com/office/drawing/2014/chart" uri="{C3380CC4-5D6E-409C-BE32-E72D297353CC}">
              <c16:uniqueId val="{00000005-8892-4256-990E-CE11D6B7DD8F}"/>
            </c:ext>
          </c:extLst>
        </c:ser>
        <c:ser>
          <c:idx val="11"/>
          <c:order val="6"/>
          <c:tx>
            <c:strRef>
              <c:f>' '!$A$107</c:f>
              <c:strCache>
                <c:ptCount val="1"/>
              </c:strCache>
            </c:strRef>
          </c:tx>
          <c:spPr>
            <a:noFill/>
            <a:ln w="25400">
              <a:noFill/>
            </a:ln>
          </c:spPr>
          <c:invertIfNegative val="0"/>
          <c:cat>
            <c:numRef>
              <c:f>' '!$B$100:$BB$100</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'!$B$107:$BB$107</c:f>
              <c:numCache>
                <c:formatCode>General</c:formatCode>
                <c:ptCount val="41"/>
              </c:numCache>
            </c:numRef>
          </c:val>
          <c:extLst>
            <c:ext xmlns:c16="http://schemas.microsoft.com/office/drawing/2014/chart" uri="{C3380CC4-5D6E-409C-BE32-E72D297353CC}">
              <c16:uniqueId val="{00000006-8892-4256-990E-CE11D6B7DD8F}"/>
            </c:ext>
          </c:extLst>
        </c:ser>
        <c:ser>
          <c:idx val="12"/>
          <c:order val="7"/>
          <c:tx>
            <c:strRef>
              <c:f>' '!$A$108</c:f>
              <c:strCache>
                <c:ptCount val="1"/>
                <c:pt idx="0">
                  <c:v>EU-28</c:v>
                </c:pt>
              </c:strCache>
            </c:strRef>
          </c:tx>
          <c:spPr>
            <a:pattFill prst="smCheck">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25400">
              <a:noFill/>
            </a:ln>
          </c:spPr>
          <c:invertIfNegative val="0"/>
          <c:cat>
            <c:numRef>
              <c:f>' '!$B$100:$BB$100</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'!$B$108:$BB$108</c:f>
              <c:numCache>
                <c:formatCode>General</c:formatCode>
                <c:ptCount val="41"/>
                <c:pt idx="21" formatCode="#,##0">
                  <c:v>5.9356085316029397</c:v>
                </c:pt>
                <c:pt idx="22" formatCode="#,##0">
                  <c:v>3.4374442292999996</c:v>
                </c:pt>
                <c:pt idx="23" formatCode="#,##0">
                  <c:v>3.7742851444799994</c:v>
                </c:pt>
                <c:pt idx="24" formatCode="#,##0">
                  <c:v>5.0417956391040004</c:v>
                </c:pt>
                <c:pt idx="25" formatCode="#,##0">
                  <c:v>8.3717613086519993</c:v>
                </c:pt>
                <c:pt idx="26" formatCode="#,##0">
                  <c:v>8.2682023838699976</c:v>
                </c:pt>
                <c:pt idx="27" formatCode="#,##0">
                  <c:v>5.020132461735999</c:v>
                </c:pt>
                <c:pt idx="28" formatCode="#,##0">
                  <c:v>5.2643622290350001</c:v>
                </c:pt>
                <c:pt idx="29" formatCode="#,##0">
                  <c:v>4.2814085811279998</c:v>
                </c:pt>
                <c:pt idx="30" formatCode="#,##0">
                  <c:v>1.7097579329160002</c:v>
                </c:pt>
                <c:pt idx="31" formatCode="#,##0">
                  <c:v>3.0705982182720004</c:v>
                </c:pt>
                <c:pt idx="32" formatCode="#,##0">
                  <c:v>2.1117735782400002</c:v>
                </c:pt>
                <c:pt idx="33" formatCode="#,##0">
                  <c:v>0.75136307857599993</c:v>
                </c:pt>
                <c:pt idx="34" formatCode="#,##0">
                  <c:v>1.0366302069060001</c:v>
                </c:pt>
                <c:pt idx="35" formatCode="#,##0">
                  <c:v>2.3583366336019997</c:v>
                </c:pt>
                <c:pt idx="36" formatCode="#,##0">
                  <c:v>1.1215854427591119</c:v>
                </c:pt>
                <c:pt idx="37" formatCode="#,##0">
                  <c:v>0.29075488001700001</c:v>
                </c:pt>
                <c:pt idx="38" formatCode="#,##0">
                  <c:v>0</c:v>
                </c:pt>
                <c:pt idx="39" formatCode="#,##0">
                  <c:v>0</c:v>
                </c:pt>
                <c:pt idx="40" formatCode="#,##0">
                  <c:v>3.6231575175000003E-2</c:v>
                </c:pt>
              </c:numCache>
            </c:numRef>
          </c:val>
          <c:extLst>
            <c:ext xmlns:c16="http://schemas.microsoft.com/office/drawing/2014/chart" uri="{C3380CC4-5D6E-409C-BE32-E72D297353CC}">
              <c16:uniqueId val="{00000007-8892-4256-990E-CE11D6B7DD8F}"/>
            </c:ext>
          </c:extLst>
        </c:ser>
        <c:ser>
          <c:idx val="13"/>
          <c:order val="8"/>
          <c:tx>
            <c:strRef>
              <c:f>' '!$A$109</c:f>
              <c:strCache>
                <c:ptCount val="1"/>
                <c:pt idx="0">
                  <c:v>India</c:v>
                </c:pt>
              </c:strCache>
            </c:strRef>
          </c:tx>
          <c:spPr>
            <a:pattFill prst="dashVert">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FFCC" mc:Ignorable="a14" a14:legacySpreadsheetColorIndex="26"/>
              </a:bgClr>
            </a:pattFill>
            <a:ln w="25400">
              <a:noFill/>
            </a:ln>
          </c:spPr>
          <c:invertIfNegative val="0"/>
          <c:cat>
            <c:numRef>
              <c:f>' '!$B$100:$BB$100</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'!$B$109:$BB$109</c:f>
              <c:numCache>
                <c:formatCode>General</c:formatCode>
                <c:ptCount val="41"/>
                <c:pt idx="21" formatCode="#,##0">
                  <c:v>12.45858563798007</c:v>
                </c:pt>
                <c:pt idx="22" formatCode="#,##0">
                  <c:v>4.2187034877920002</c:v>
                </c:pt>
                <c:pt idx="23" formatCode="#,##0">
                  <c:v>0</c:v>
                </c:pt>
                <c:pt idx="24" formatCode="#,##0">
                  <c:v>0</c:v>
                </c:pt>
                <c:pt idx="25" formatCode="#,##0">
                  <c:v>0</c:v>
                </c:pt>
                <c:pt idx="26" formatCode="#,##0">
                  <c:v>4.2572392862999998E-2</c:v>
                </c:pt>
                <c:pt idx="27" formatCode="#,##0">
                  <c:v>5.3608523916359996</c:v>
                </c:pt>
                <c:pt idx="28" formatCode="#,##0">
                  <c:v>20.404899224305002</c:v>
                </c:pt>
                <c:pt idx="29" formatCode="#,##0">
                  <c:v>27.676740126756005</c:v>
                </c:pt>
                <c:pt idx="30" formatCode="#,##0">
                  <c:v>17.393029324263999</c:v>
                </c:pt>
                <c:pt idx="31" formatCode="#,##0">
                  <c:v>8.8300022551740014</c:v>
                </c:pt>
                <c:pt idx="32" formatCode="#,##0">
                  <c:v>6.6312206524799997</c:v>
                </c:pt>
                <c:pt idx="33" formatCode="#,##0">
                  <c:v>3.3319626111199998</c:v>
                </c:pt>
                <c:pt idx="34" formatCode="#,##0">
                  <c:v>2.8627950259229999</c:v>
                </c:pt>
                <c:pt idx="35" formatCode="#,##0">
                  <c:v>12.121442506366748</c:v>
                </c:pt>
                <c:pt idx="36" formatCode="#,##0">
                  <c:v>18.493888523669003</c:v>
                </c:pt>
                <c:pt idx="37" formatCode="#,##0">
                  <c:v>12.064896049952999</c:v>
                </c:pt>
                <c:pt idx="38" formatCode="#,##0">
                  <c:v>12.265676922641997</c:v>
                </c:pt>
                <c:pt idx="39" formatCode="#,##0">
                  <c:v>13.09249749019</c:v>
                </c:pt>
                <c:pt idx="40" formatCode="#,##0">
                  <c:v>9.9532210923166673</c:v>
                </c:pt>
              </c:numCache>
            </c:numRef>
          </c:val>
          <c:extLst>
            <c:ext xmlns:c16="http://schemas.microsoft.com/office/drawing/2014/chart" uri="{C3380CC4-5D6E-409C-BE32-E72D297353CC}">
              <c16:uniqueId val="{00000008-8892-4256-990E-CE11D6B7DD8F}"/>
            </c:ext>
          </c:extLst>
        </c:ser>
        <c:ser>
          <c:idx val="19"/>
          <c:order val="9"/>
          <c:tx>
            <c:strRef>
              <c:f>' '!$A$110</c:f>
              <c:strCache>
                <c:ptCount val="1"/>
                <c:pt idx="0">
                  <c:v>Others</c:v>
                </c:pt>
              </c:strCache>
            </c:strRef>
          </c:tx>
          <c:spPr>
            <a:pattFill prst="trellis">
              <a:fgClr>
                <a:srgbClr xmlns:mc="http://schemas.openxmlformats.org/markup-compatibility/2006" xmlns:a14="http://schemas.microsoft.com/office/drawing/2010/main" val="993300" mc:Ignorable="a14" a14:legacySpreadsheetColorIndex="60"/>
              </a:fgClr>
              <a:bgClr>
                <a:srgbClr xmlns:mc="http://schemas.openxmlformats.org/markup-compatibility/2006" xmlns:a14="http://schemas.microsoft.com/office/drawing/2010/main" val="FFFFFF" mc:Ignorable="a14" a14:legacySpreadsheetColorIndex="9"/>
              </a:bgClr>
            </a:pattFill>
            <a:ln w="25400">
              <a:noFill/>
            </a:ln>
          </c:spPr>
          <c:invertIfNegative val="0"/>
          <c:cat>
            <c:numRef>
              <c:f>' '!$B$100:$BB$100</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'!$B$110:$BB$110</c:f>
              <c:numCache>
                <c:formatCode>General</c:formatCode>
                <c:ptCount val="41"/>
                <c:pt idx="21" formatCode="#,##0">
                  <c:v>0.71931561392576526</c:v>
                </c:pt>
                <c:pt idx="22" formatCode="#,##0">
                  <c:v>4.4254838071999814E-2</c:v>
                </c:pt>
                <c:pt idx="23" formatCode="#,##0">
                  <c:v>7.313339428799992E-2</c:v>
                </c:pt>
                <c:pt idx="24" formatCode="#,##0">
                  <c:v>6.0917144848000149E-2</c:v>
                </c:pt>
                <c:pt idx="25" formatCode="#,##0">
                  <c:v>1.2926857580000117E-2</c:v>
                </c:pt>
                <c:pt idx="26" formatCode="#,##0">
                  <c:v>0.12724817777100128</c:v>
                </c:pt>
                <c:pt idx="27" formatCode="#,##0">
                  <c:v>0.74581602874400055</c:v>
                </c:pt>
                <c:pt idx="28" formatCode="#,##0">
                  <c:v>2.5877862681800003</c:v>
                </c:pt>
                <c:pt idx="29" formatCode="#,##0">
                  <c:v>2.5999161575520091</c:v>
                </c:pt>
                <c:pt idx="30" formatCode="#,##0">
                  <c:v>0.15843775895200096</c:v>
                </c:pt>
                <c:pt idx="31" formatCode="#,##0">
                  <c:v>0.15772181673600016</c:v>
                </c:pt>
                <c:pt idx="32" formatCode="#,##0">
                  <c:v>0.12880517040000328</c:v>
                </c:pt>
                <c:pt idx="33" formatCode="#,##0">
                  <c:v>3.4705672847999303E-2</c:v>
                </c:pt>
                <c:pt idx="34" formatCode="#,##0">
                  <c:v>0.27085863732600002</c:v>
                </c:pt>
                <c:pt idx="35" formatCode="#,##0">
                  <c:v>0.30783199838425013</c:v>
                </c:pt>
                <c:pt idx="36" formatCode="#,##0">
                  <c:v>0.83704813187474159</c:v>
                </c:pt>
                <c:pt idx="37" formatCode="#,##0">
                  <c:v>0.67374746030900035</c:v>
                </c:pt>
                <c:pt idx="38" formatCode="#,##0">
                  <c:v>3.562513468800077E-2</c:v>
                </c:pt>
                <c:pt idx="39" formatCode="#,##0">
                  <c:v>0.12368582294000063</c:v>
                </c:pt>
                <c:pt idx="40" formatCode="#,##0">
                  <c:v>0.18138302408333473</c:v>
                </c:pt>
              </c:numCache>
            </c:numRef>
          </c:val>
          <c:extLst>
            <c:ext xmlns:c16="http://schemas.microsoft.com/office/drawing/2014/chart" uri="{C3380CC4-5D6E-409C-BE32-E72D297353CC}">
              <c16:uniqueId val="{00000009-8892-4256-990E-CE11D6B7DD8F}"/>
            </c:ext>
          </c:extLst>
        </c:ser>
        <c:dLbls>
          <c:showLegendKey val="0"/>
          <c:showVal val="0"/>
          <c:showCatName val="0"/>
          <c:showSerName val="0"/>
          <c:showPercent val="0"/>
          <c:showBubbleSize val="0"/>
        </c:dLbls>
        <c:gapWidth val="0"/>
        <c:overlap val="100"/>
        <c:axId val="3"/>
        <c:axId val="4"/>
      </c:barChart>
      <c:catAx>
        <c:axId val="55598603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min val="0"/>
        </c:scaling>
        <c:delete val="0"/>
        <c:axPos val="l"/>
        <c:title>
          <c:tx>
            <c:rich>
              <a:bodyPr/>
              <a:lstStyle/>
              <a:p>
                <a:pPr>
                  <a:defRPr sz="1200" b="1" i="0" u="none" strike="noStrike" baseline="0">
                    <a:solidFill>
                      <a:srgbClr val="993300"/>
                    </a:solidFill>
                    <a:latin typeface="Arial"/>
                    <a:ea typeface="Arial"/>
                    <a:cs typeface="Arial"/>
                  </a:defRPr>
                </a:pPr>
                <a:r>
                  <a:rPr lang="en-GB" sz="1200" b="1" i="0" u="none" strike="noStrike" baseline="0">
                    <a:solidFill>
                      <a:srgbClr val="993300"/>
                    </a:solidFill>
                    <a:latin typeface="Arial"/>
                    <a:cs typeface="Arial"/>
                  </a:rPr>
                  <a:t>Volume</a:t>
                </a:r>
                <a:endParaRPr lang="en-GB" sz="1100" b="0" i="0" u="none" strike="noStrike" baseline="0">
                  <a:solidFill>
                    <a:srgbClr val="993300"/>
                  </a:solidFill>
                  <a:latin typeface="Arial"/>
                  <a:cs typeface="Arial"/>
                </a:endParaRPr>
              </a:p>
              <a:p>
                <a:pPr>
                  <a:defRPr sz="1200" b="1" i="0" u="none" strike="noStrike" baseline="0">
                    <a:solidFill>
                      <a:srgbClr val="993300"/>
                    </a:solidFill>
                    <a:latin typeface="Arial"/>
                    <a:ea typeface="Arial"/>
                    <a:cs typeface="Arial"/>
                  </a:defRPr>
                </a:pPr>
                <a:r>
                  <a:rPr lang="en-GB" sz="1100" b="0" i="0" u="none" strike="noStrike" baseline="0">
                    <a:solidFill>
                      <a:srgbClr val="FFFFFF"/>
                    </a:solidFill>
                    <a:latin typeface="Arial"/>
                    <a:cs typeface="Arial"/>
                  </a:rPr>
                  <a:t>(</a:t>
                </a:r>
                <a:r>
                  <a:rPr lang="en-GB" sz="1100" b="0" i="0" u="none" strike="noStrike" baseline="0">
                    <a:solidFill>
                      <a:srgbClr val="993300"/>
                    </a:solidFill>
                    <a:latin typeface="Arial"/>
                    <a:cs typeface="Arial"/>
                  </a:rPr>
                  <a:t> (thousand cubic metres) </a:t>
                </a:r>
                <a:r>
                  <a:rPr lang="en-GB" sz="1100" b="0" i="0" u="none" strike="noStrike" baseline="0">
                    <a:solidFill>
                      <a:srgbClr val="FFFFFF"/>
                    </a:solidFill>
                    <a:latin typeface="Arial"/>
                    <a:cs typeface="Arial"/>
                  </a:rPr>
                  <a:t>)</a:t>
                </a:r>
              </a:p>
            </c:rich>
          </c:tx>
          <c:layout>
            <c:manualLayout>
              <c:xMode val="edge"/>
              <c:yMode val="edge"/>
              <c:x val="2.3959071360910692E-2"/>
              <c:y val="0.1666721345787965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993300"/>
                </a:solidFill>
                <a:latin typeface="Arial"/>
                <a:ea typeface="Arial"/>
                <a:cs typeface="Arial"/>
              </a:defRPr>
            </a:pPr>
            <a:endParaRPr lang="en-US"/>
          </a:p>
        </c:txPr>
        <c:crossAx val="555986032"/>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200" b="1" i="0" u="none" strike="noStrike" baseline="0">
                    <a:solidFill>
                      <a:srgbClr val="0000FF"/>
                    </a:solidFill>
                    <a:latin typeface="Arial"/>
                    <a:ea typeface="Arial"/>
                    <a:cs typeface="Arial"/>
                  </a:defRPr>
                </a:pPr>
                <a:r>
                  <a:rPr lang="en-GB" sz="1200" b="1" i="0" u="none" strike="noStrike" baseline="0">
                    <a:solidFill>
                      <a:srgbClr val="0000FF"/>
                    </a:solidFill>
                    <a:latin typeface="Arial"/>
                    <a:cs typeface="Arial"/>
                  </a:rPr>
                  <a:t>Export value</a:t>
                </a:r>
                <a:endParaRPr lang="en-GB" sz="1075" b="0" i="0" u="none" strike="noStrike" baseline="0">
                  <a:solidFill>
                    <a:srgbClr val="0000FF"/>
                  </a:solidFill>
                  <a:latin typeface="Arial"/>
                  <a:cs typeface="Arial"/>
                </a:endParaRPr>
              </a:p>
              <a:p>
                <a:pPr>
                  <a:defRPr sz="1200" b="1" i="0" u="none" strike="noStrike" baseline="0">
                    <a:solidFill>
                      <a:srgbClr val="0000FF"/>
                    </a:solidFill>
                    <a:latin typeface="Arial"/>
                    <a:ea typeface="Arial"/>
                    <a:cs typeface="Arial"/>
                  </a:defRPr>
                </a:pPr>
                <a:r>
                  <a:rPr lang="en-GB" sz="1075" b="0" i="0" u="none" strike="noStrike" baseline="0">
                    <a:solidFill>
                      <a:srgbClr val="FFFFFF"/>
                    </a:solidFill>
                    <a:latin typeface="Arial"/>
                    <a:cs typeface="Arial"/>
                  </a:rPr>
                  <a:t>(</a:t>
                </a:r>
                <a:r>
                  <a:rPr lang="en-GB" sz="1075" b="0" i="0" u="none" strike="noStrike" baseline="0">
                    <a:solidFill>
                      <a:srgbClr val="0000FF"/>
                    </a:solidFill>
                    <a:latin typeface="Arial"/>
                    <a:cs typeface="Arial"/>
                  </a:rPr>
                  <a:t> (US$ million, fob, nominal) </a:t>
                </a:r>
                <a:r>
                  <a:rPr lang="en-GB" sz="1075" b="0" i="0" u="none" strike="noStrike" baseline="0">
                    <a:solidFill>
                      <a:srgbClr val="FFFFFF"/>
                    </a:solidFill>
                    <a:latin typeface="Arial"/>
                    <a:cs typeface="Arial"/>
                  </a:rPr>
                  <a:t>)</a:t>
                </a:r>
              </a:p>
            </c:rich>
          </c:tx>
          <c:layout>
            <c:manualLayout>
              <c:xMode val="edge"/>
              <c:yMode val="edge"/>
              <c:x val="0.9094030129597841"/>
              <c:y val="0.15167164246670486"/>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0.3083428314273724"/>
          <c:y val="0.90669641210865326"/>
          <c:w val="0.41042930939994837"/>
          <c:h val="6.5002132485730654E-2"/>
        </c:manualLayout>
      </c:layout>
      <c:overlay val="0"/>
      <c:spPr>
        <a:solidFill>
          <a:srgbClr val="FFFFCC"/>
        </a:solidFill>
        <a:ln w="25400">
          <a:noFill/>
        </a:ln>
      </c:spPr>
      <c:txPr>
        <a:bodyPr/>
        <a:lstStyle/>
        <a:p>
          <a:pPr>
            <a:defRPr sz="119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horizontalDpi="300" verticalDpi="300"/>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667180077155264"/>
          <c:y val="7.1669017868882523E-2"/>
          <c:w val="0.67085399810549939"/>
          <c:h val="0.59668624179209162"/>
        </c:manualLayout>
      </c:layout>
      <c:barChart>
        <c:barDir val="col"/>
        <c:grouping val="stacked"/>
        <c:varyColors val="0"/>
        <c:ser>
          <c:idx val="0"/>
          <c:order val="0"/>
          <c:tx>
            <c:strRef>
              <c:f>' '!$A$56</c:f>
              <c:strCache>
                <c:ptCount val="1"/>
                <c:pt idx="0">
                  <c:v>Logs</c:v>
                </c:pt>
              </c:strCache>
            </c:strRef>
          </c:tx>
          <c:spPr>
            <a:pattFill prst="smCheck">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25400">
              <a:noFill/>
            </a:ln>
          </c:spPr>
          <c:invertIfNegative val="0"/>
          <c:cat>
            <c:numRef>
              <c:f>' '!$B$55:$BB$55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'!$B$56:$BB$56</c:f>
              <c:numCache>
                <c:formatCode>0.00</c:formatCode>
                <c:ptCount val="41"/>
                <c:pt idx="0">
                  <c:v>7.0666435E-2</c:v>
                </c:pt>
                <c:pt idx="1">
                  <c:v>2.9747412000000001E-2</c:v>
                </c:pt>
                <c:pt idx="2">
                  <c:v>1.1765191999999999E-2</c:v>
                </c:pt>
                <c:pt idx="3">
                  <c:v>1.1981640000000002E-2</c:v>
                </c:pt>
                <c:pt idx="4">
                  <c:v>1.5342468E-2</c:v>
                </c:pt>
                <c:pt idx="5">
                  <c:v>1.4112194999999998E-2</c:v>
                </c:pt>
                <c:pt idx="6">
                  <c:v>3.1686196999999999E-2</c:v>
                </c:pt>
                <c:pt idx="7">
                  <c:v>9.3202458999999988E-2</c:v>
                </c:pt>
                <c:pt idx="8">
                  <c:v>0.11724284599999998</c:v>
                </c:pt>
                <c:pt idx="9">
                  <c:v>6.6726457000000003E-2</c:v>
                </c:pt>
                <c:pt idx="10">
                  <c:v>4.0244317000000002E-2</c:v>
                </c:pt>
                <c:pt idx="11">
                  <c:v>3.0756083E-2</c:v>
                </c:pt>
                <c:pt idx="12">
                  <c:v>1.2131497E-2</c:v>
                </c:pt>
                <c:pt idx="13">
                  <c:v>1.0612941000000001E-2</c:v>
                </c:pt>
                <c:pt idx="14">
                  <c:v>6.2980162999999992E-2</c:v>
                </c:pt>
                <c:pt idx="15">
                  <c:v>6.3366778232669271E-2</c:v>
                </c:pt>
                <c:pt idx="16">
                  <c:v>3.5563185000000004E-2</c:v>
                </c:pt>
                <c:pt idx="17">
                  <c:v>3.2273738000000003E-2</c:v>
                </c:pt>
                <c:pt idx="18">
                  <c:v>2.9194653999999997E-2</c:v>
                </c:pt>
                <c:pt idx="19">
                  <c:v>2.4734488999999998E-2</c:v>
                </c:pt>
              </c:numCache>
            </c:numRef>
          </c:val>
          <c:extLst>
            <c:ext xmlns:c16="http://schemas.microsoft.com/office/drawing/2014/chart" uri="{C3380CC4-5D6E-409C-BE32-E72D297353CC}">
              <c16:uniqueId val="{00000000-3A00-4732-BDFC-C527DA6364E3}"/>
            </c:ext>
          </c:extLst>
        </c:ser>
        <c:ser>
          <c:idx val="1"/>
          <c:order val="1"/>
          <c:tx>
            <c:strRef>
              <c:f>' '!$A$57</c:f>
              <c:strCache>
                <c:ptCount val="1"/>
                <c:pt idx="0">
                  <c:v>Sawn wood</c:v>
                </c:pt>
              </c:strCache>
            </c:strRef>
          </c:tx>
          <c:spPr>
            <a:pattFill prst="wdDnDiag">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00FF00" mc:Ignorable="a14" a14:legacySpreadsheetColorIndex="11"/>
              </a:bgClr>
            </a:pattFill>
            <a:ln w="25400">
              <a:noFill/>
            </a:ln>
          </c:spPr>
          <c:invertIfNegative val="0"/>
          <c:cat>
            <c:numRef>
              <c:f>' '!$B$55:$BB$55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'!$B$57:$BB$57</c:f>
              <c:numCache>
                <c:formatCode>0.00</c:formatCode>
                <c:ptCount val="41"/>
                <c:pt idx="0">
                  <c:v>0.44137940938000009</c:v>
                </c:pt>
                <c:pt idx="1">
                  <c:v>0.43568810558000015</c:v>
                </c:pt>
                <c:pt idx="2">
                  <c:v>0.37741811925999991</c:v>
                </c:pt>
                <c:pt idx="3">
                  <c:v>0.36214371648000004</c:v>
                </c:pt>
                <c:pt idx="4">
                  <c:v>0.38188262658000005</c:v>
                </c:pt>
                <c:pt idx="5">
                  <c:v>0.46134425245999977</c:v>
                </c:pt>
                <c:pt idx="6">
                  <c:v>0.38139843013999997</c:v>
                </c:pt>
                <c:pt idx="7">
                  <c:v>0.37427068587999995</c:v>
                </c:pt>
                <c:pt idx="8">
                  <c:v>0.34831557124000001</c:v>
                </c:pt>
                <c:pt idx="9">
                  <c:v>0.28292361188000009</c:v>
                </c:pt>
                <c:pt idx="10">
                  <c:v>0.29058452149999997</c:v>
                </c:pt>
                <c:pt idx="11">
                  <c:v>0.23573794061999997</c:v>
                </c:pt>
                <c:pt idx="12">
                  <c:v>0.23266924771999994</c:v>
                </c:pt>
                <c:pt idx="13">
                  <c:v>0.29060030454000008</c:v>
                </c:pt>
                <c:pt idx="14">
                  <c:v>0.34904781366000004</c:v>
                </c:pt>
                <c:pt idx="15">
                  <c:v>0.37758058412631784</c:v>
                </c:pt>
                <c:pt idx="16">
                  <c:v>0.54067649454000011</c:v>
                </c:pt>
                <c:pt idx="17">
                  <c:v>0.46836329539999988</c:v>
                </c:pt>
                <c:pt idx="18">
                  <c:v>0.46105004218000012</c:v>
                </c:pt>
                <c:pt idx="19">
                  <c:v>0.40831505623999992</c:v>
                </c:pt>
              </c:numCache>
            </c:numRef>
          </c:val>
          <c:extLst>
            <c:ext xmlns:c16="http://schemas.microsoft.com/office/drawing/2014/chart" uri="{C3380CC4-5D6E-409C-BE32-E72D297353CC}">
              <c16:uniqueId val="{00000001-3A00-4732-BDFC-C527DA6364E3}"/>
            </c:ext>
          </c:extLst>
        </c:ser>
        <c:ser>
          <c:idx val="2"/>
          <c:order val="2"/>
          <c:tx>
            <c:strRef>
              <c:f>' '!$A$58</c:f>
              <c:strCache>
                <c:ptCount val="1"/>
                <c:pt idx="0">
                  <c:v>Veneer</c:v>
                </c:pt>
              </c:strCache>
            </c:strRef>
          </c:tx>
          <c:spPr>
            <a:pattFill prst="solidDmnd">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25400">
              <a:noFill/>
            </a:ln>
          </c:spPr>
          <c:invertIfNegative val="0"/>
          <c:cat>
            <c:numRef>
              <c:f>' '!$B$55:$BB$55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'!$B$58:$BB$58</c:f>
              <c:numCache>
                <c:formatCode>0.00</c:formatCode>
                <c:ptCount val="41"/>
                <c:pt idx="0">
                  <c:v>0.21071501938275994</c:v>
                </c:pt>
                <c:pt idx="1">
                  <c:v>0.21665841746612</c:v>
                </c:pt>
                <c:pt idx="2">
                  <c:v>0.22169440050407996</c:v>
                </c:pt>
                <c:pt idx="3">
                  <c:v>0.20456480205213992</c:v>
                </c:pt>
                <c:pt idx="4">
                  <c:v>0.19625559721377997</c:v>
                </c:pt>
                <c:pt idx="5">
                  <c:v>0.18578798605716002</c:v>
                </c:pt>
                <c:pt idx="6">
                  <c:v>0.13556222371201998</c:v>
                </c:pt>
                <c:pt idx="7">
                  <c:v>0.12900710272533999</c:v>
                </c:pt>
                <c:pt idx="8">
                  <c:v>0.13308600876109999</c:v>
                </c:pt>
                <c:pt idx="9">
                  <c:v>7.5089132618879992E-2</c:v>
                </c:pt>
                <c:pt idx="10">
                  <c:v>7.6362077088339989E-2</c:v>
                </c:pt>
                <c:pt idx="11">
                  <c:v>5.6414607711260001E-2</c:v>
                </c:pt>
                <c:pt idx="12">
                  <c:v>5.3692198370979979E-2</c:v>
                </c:pt>
                <c:pt idx="13">
                  <c:v>5.3804439162499981E-2</c:v>
                </c:pt>
                <c:pt idx="14">
                  <c:v>5.7944408678479997E-2</c:v>
                </c:pt>
                <c:pt idx="15">
                  <c:v>5.3770073925205913E-2</c:v>
                </c:pt>
                <c:pt idx="16">
                  <c:v>4.0800930599999993E-2</c:v>
                </c:pt>
                <c:pt idx="17">
                  <c:v>3.5917522099999995E-2</c:v>
                </c:pt>
                <c:pt idx="18">
                  <c:v>3.1666625499999997E-2</c:v>
                </c:pt>
                <c:pt idx="19">
                  <c:v>3.1803094899999995E-2</c:v>
                </c:pt>
              </c:numCache>
            </c:numRef>
          </c:val>
          <c:extLst>
            <c:ext xmlns:c16="http://schemas.microsoft.com/office/drawing/2014/chart" uri="{C3380CC4-5D6E-409C-BE32-E72D297353CC}">
              <c16:uniqueId val="{00000002-3A00-4732-BDFC-C527DA6364E3}"/>
            </c:ext>
          </c:extLst>
        </c:ser>
        <c:ser>
          <c:idx val="5"/>
          <c:order val="3"/>
          <c:tx>
            <c:strRef>
              <c:f>' '!$A$59</c:f>
              <c:strCache>
                <c:ptCount val="1"/>
                <c:pt idx="0">
                  <c:v>Plywood</c:v>
                </c:pt>
              </c:strCache>
            </c:strRef>
          </c:tx>
          <c:spPr>
            <a:pattFill prst="horzBrick">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25400">
              <a:noFill/>
            </a:ln>
          </c:spPr>
          <c:invertIfNegative val="0"/>
          <c:cat>
            <c:numRef>
              <c:f>' '!$B$55:$BB$55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'!$B$59:$BB$59</c:f>
              <c:numCache>
                <c:formatCode>0.00</c:formatCode>
                <c:ptCount val="41"/>
                <c:pt idx="0">
                  <c:v>0.10761892969999998</c:v>
                </c:pt>
                <c:pt idx="1">
                  <c:v>0.12251660470000002</c:v>
                </c:pt>
                <c:pt idx="2">
                  <c:v>0.17294641619999995</c:v>
                </c:pt>
                <c:pt idx="3">
                  <c:v>0.18325098199999998</c:v>
                </c:pt>
                <c:pt idx="4">
                  <c:v>0.17127471640000003</c:v>
                </c:pt>
                <c:pt idx="5">
                  <c:v>0.1327201315</c:v>
                </c:pt>
                <c:pt idx="6">
                  <c:v>0.23897478859999999</c:v>
                </c:pt>
                <c:pt idx="7">
                  <c:v>0.29700195089999992</c:v>
                </c:pt>
                <c:pt idx="8">
                  <c:v>0.32118805629999991</c:v>
                </c:pt>
                <c:pt idx="9">
                  <c:v>0.34172907339999992</c:v>
                </c:pt>
                <c:pt idx="10">
                  <c:v>0.33117638129999988</c:v>
                </c:pt>
                <c:pt idx="11">
                  <c:v>0.25872040819999997</c:v>
                </c:pt>
                <c:pt idx="12">
                  <c:v>0.21032619789999996</c:v>
                </c:pt>
                <c:pt idx="13">
                  <c:v>0.13671741649999999</c:v>
                </c:pt>
                <c:pt idx="14">
                  <c:v>0.13785795659999994</c:v>
                </c:pt>
                <c:pt idx="15">
                  <c:v>0.12245261103830576</c:v>
                </c:pt>
                <c:pt idx="16">
                  <c:v>7.1605380199999999E-2</c:v>
                </c:pt>
                <c:pt idx="17">
                  <c:v>3.8056292199999994E-2</c:v>
                </c:pt>
                <c:pt idx="18">
                  <c:v>5.4248381900000003E-2</c:v>
                </c:pt>
                <c:pt idx="19">
                  <c:v>5.1972196099999993E-2</c:v>
                </c:pt>
              </c:numCache>
            </c:numRef>
          </c:val>
          <c:extLst>
            <c:ext xmlns:c16="http://schemas.microsoft.com/office/drawing/2014/chart" uri="{C3380CC4-5D6E-409C-BE32-E72D297353CC}">
              <c16:uniqueId val="{00000003-3A00-4732-BDFC-C527DA6364E3}"/>
            </c:ext>
          </c:extLst>
        </c:ser>
        <c:ser>
          <c:idx val="6"/>
          <c:order val="4"/>
          <c:tx>
            <c:strRef>
              <c:f>' '!$A$60</c:f>
              <c:strCache>
                <c:ptCount val="1"/>
                <c:pt idx="0">
                  <c:v>Mouldings &amp; Joinery</c:v>
                </c:pt>
              </c:strCache>
            </c:strRef>
          </c:tx>
          <c:spPr>
            <a:pattFill prst="zigZag">
              <a:fgClr>
                <a:srgbClr xmlns:mc="http://schemas.openxmlformats.org/markup-compatibility/2006" xmlns:a14="http://schemas.microsoft.com/office/drawing/2010/main" val="808000" mc:Ignorable="a14" a14:legacySpreadsheetColorIndex="19"/>
              </a:fgClr>
              <a:bgClr>
                <a:srgbClr xmlns:mc="http://schemas.openxmlformats.org/markup-compatibility/2006" xmlns:a14="http://schemas.microsoft.com/office/drawing/2010/main" val="FFFFFF" mc:Ignorable="a14" a14:legacySpreadsheetColorIndex="9"/>
              </a:bgClr>
            </a:pattFill>
            <a:ln w="25400">
              <a:noFill/>
            </a:ln>
          </c:spPr>
          <c:invertIfNegative val="0"/>
          <c:cat>
            <c:numRef>
              <c:f>' '!$B$55:$BB$55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'!$B$60:$BB$60</c:f>
              <c:numCache>
                <c:formatCode>0.00</c:formatCode>
                <c:ptCount val="41"/>
                <c:pt idx="0">
                  <c:v>4.9515123200000004E-2</c:v>
                </c:pt>
                <c:pt idx="1">
                  <c:v>7.0649735999999977E-2</c:v>
                </c:pt>
                <c:pt idx="2">
                  <c:v>0.11297096209999999</c:v>
                </c:pt>
                <c:pt idx="3">
                  <c:v>8.4651653499999993E-2</c:v>
                </c:pt>
                <c:pt idx="4">
                  <c:v>9.4588666899999979E-2</c:v>
                </c:pt>
                <c:pt idx="5">
                  <c:v>8.0768407399999978E-2</c:v>
                </c:pt>
                <c:pt idx="6">
                  <c:v>6.7373289000000003E-2</c:v>
                </c:pt>
                <c:pt idx="7">
                  <c:v>6.3403324499999997E-2</c:v>
                </c:pt>
                <c:pt idx="8">
                  <c:v>5.4276232899999985E-2</c:v>
                </c:pt>
                <c:pt idx="9">
                  <c:v>2.9941312699999997E-2</c:v>
                </c:pt>
                <c:pt idx="10">
                  <c:v>3.5901980599999994E-2</c:v>
                </c:pt>
                <c:pt idx="11">
                  <c:v>3.25163443E-2</c:v>
                </c:pt>
                <c:pt idx="12">
                  <c:v>2.5658632599999995E-2</c:v>
                </c:pt>
                <c:pt idx="13">
                  <c:v>2.5241700099999997E-2</c:v>
                </c:pt>
                <c:pt idx="14">
                  <c:v>2.1578497999999998E-2</c:v>
                </c:pt>
                <c:pt idx="15">
                  <c:v>2.7224800464247838E-2</c:v>
                </c:pt>
                <c:pt idx="16">
                  <c:v>1.7378006099999999E-2</c:v>
                </c:pt>
                <c:pt idx="17">
                  <c:v>1.8395039600000003E-2</c:v>
                </c:pt>
                <c:pt idx="18">
                  <c:v>1.48892873E-2</c:v>
                </c:pt>
                <c:pt idx="19">
                  <c:v>1.8160321599999991E-2</c:v>
                </c:pt>
              </c:numCache>
            </c:numRef>
          </c:val>
          <c:extLst>
            <c:ext xmlns:c16="http://schemas.microsoft.com/office/drawing/2014/chart" uri="{C3380CC4-5D6E-409C-BE32-E72D297353CC}">
              <c16:uniqueId val="{00000004-3A00-4732-BDFC-C527DA6364E3}"/>
            </c:ext>
          </c:extLst>
        </c:ser>
        <c:ser>
          <c:idx val="4"/>
          <c:order val="5"/>
          <c:tx>
            <c:strRef>
              <c:f>' '!$A$61</c:f>
              <c:strCache>
                <c:ptCount val="1"/>
                <c:pt idx="0">
                  <c:v>Others</c:v>
                </c:pt>
              </c:strCache>
            </c:strRef>
          </c:tx>
          <c:spPr>
            <a:pattFill prst="trellis">
              <a:fgClr>
                <a:srgbClr xmlns:mc="http://schemas.openxmlformats.org/markup-compatibility/2006" xmlns:a14="http://schemas.microsoft.com/office/drawing/2010/main" val="993300" mc:Ignorable="a14" a14:legacySpreadsheetColorIndex="60"/>
              </a:fgClr>
              <a:bgClr>
                <a:srgbClr xmlns:mc="http://schemas.openxmlformats.org/markup-compatibility/2006" xmlns:a14="http://schemas.microsoft.com/office/drawing/2010/main" val="FFFFFF" mc:Ignorable="a14" a14:legacySpreadsheetColorIndex="9"/>
              </a:bgClr>
            </a:pattFill>
            <a:ln w="25400">
              <a:noFill/>
            </a:ln>
          </c:spPr>
          <c:invertIfNegative val="0"/>
          <c:cat>
            <c:numRef>
              <c:f>' '!$B$55:$BB$55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'!$B$61:$BB$61</c:f>
              <c:numCache>
                <c:formatCode>0.00</c:formatCode>
                <c:ptCount val="41"/>
                <c:pt idx="0">
                  <c:v>5.2551640000000344E-3</c:v>
                </c:pt>
                <c:pt idx="1">
                  <c:v>7.3699320000000235E-3</c:v>
                </c:pt>
                <c:pt idx="2">
                  <c:v>6.0038100000000538E-3</c:v>
                </c:pt>
                <c:pt idx="3">
                  <c:v>5.3532689999999938E-3</c:v>
                </c:pt>
                <c:pt idx="4">
                  <c:v>7.7906890000000173E-3</c:v>
                </c:pt>
                <c:pt idx="5">
                  <c:v>3.6665270000000305E-3</c:v>
                </c:pt>
                <c:pt idx="6">
                  <c:v>1.6356379999999948E-3</c:v>
                </c:pt>
                <c:pt idx="7">
                  <c:v>7.7751999999997601E-4</c:v>
                </c:pt>
                <c:pt idx="8">
                  <c:v>8.3174000000019177E-5</c:v>
                </c:pt>
                <c:pt idx="9">
                  <c:v>0</c:v>
                </c:pt>
                <c:pt idx="10">
                  <c:v>0</c:v>
                </c:pt>
                <c:pt idx="11">
                  <c:v>1.5656395999998907E-3</c:v>
                </c:pt>
                <c:pt idx="12">
                  <c:v>9.0480999999975609E-5</c:v>
                </c:pt>
                <c:pt idx="13">
                  <c:v>8.670922800000036E-3</c:v>
                </c:pt>
                <c:pt idx="14">
                  <c:v>5.1059700000000152E-4</c:v>
                </c:pt>
                <c:pt idx="15">
                  <c:v>7.5171226835979432E-4</c:v>
                </c:pt>
                <c:pt idx="16">
                  <c:v>1.3359660000000773E-3</c:v>
                </c:pt>
                <c:pt idx="17">
                  <c:v>3.9371900000000348E-3</c:v>
                </c:pt>
                <c:pt idx="18">
                  <c:v>1.6400549999999736E-3</c:v>
                </c:pt>
                <c:pt idx="19">
                  <c:v>0</c:v>
                </c:pt>
              </c:numCache>
            </c:numRef>
          </c:val>
          <c:extLst>
            <c:ext xmlns:c16="http://schemas.microsoft.com/office/drawing/2014/chart" uri="{C3380CC4-5D6E-409C-BE32-E72D297353CC}">
              <c16:uniqueId val="{00000005-3A00-4732-BDFC-C527DA6364E3}"/>
            </c:ext>
          </c:extLst>
        </c:ser>
        <c:dLbls>
          <c:showLegendKey val="0"/>
          <c:showVal val="0"/>
          <c:showCatName val="0"/>
          <c:showSerName val="0"/>
          <c:showPercent val="0"/>
          <c:showBubbleSize val="0"/>
        </c:dLbls>
        <c:gapWidth val="0"/>
        <c:overlap val="100"/>
        <c:axId val="1781834208"/>
        <c:axId val="1"/>
      </c:barChart>
      <c:barChart>
        <c:barDir val="col"/>
        <c:grouping val="stacked"/>
        <c:varyColors val="0"/>
        <c:ser>
          <c:idx val="10"/>
          <c:order val="6"/>
          <c:tx>
            <c:strRef>
              <c:f>' '!$A$62</c:f>
              <c:strCache>
                <c:ptCount val="1"/>
              </c:strCache>
            </c:strRef>
          </c:tx>
          <c:spPr>
            <a:noFill/>
            <a:ln w="25400">
              <a:noFill/>
            </a:ln>
          </c:spPr>
          <c:invertIfNegative val="0"/>
          <c:cat>
            <c:numRef>
              <c:f>' '!$B$55:$BB$55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'!$B$62:$BB$62</c:f>
              <c:numCache>
                <c:formatCode>General</c:formatCode>
                <c:ptCount val="41"/>
              </c:numCache>
            </c:numRef>
          </c:val>
          <c:extLst>
            <c:ext xmlns:c16="http://schemas.microsoft.com/office/drawing/2014/chart" uri="{C3380CC4-5D6E-409C-BE32-E72D297353CC}">
              <c16:uniqueId val="{00000006-3A00-4732-BDFC-C527DA6364E3}"/>
            </c:ext>
          </c:extLst>
        </c:ser>
        <c:ser>
          <c:idx val="11"/>
          <c:order val="7"/>
          <c:tx>
            <c:strRef>
              <c:f>' '!$A$63</c:f>
              <c:strCache>
                <c:ptCount val="1"/>
              </c:strCache>
            </c:strRef>
          </c:tx>
          <c:spPr>
            <a:noFill/>
            <a:ln w="25400">
              <a:noFill/>
            </a:ln>
          </c:spPr>
          <c:invertIfNegative val="0"/>
          <c:cat>
            <c:numRef>
              <c:f>' '!$B$55:$BB$55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'!$B$63:$BB$63</c:f>
              <c:numCache>
                <c:formatCode>General</c:formatCode>
                <c:ptCount val="41"/>
              </c:numCache>
            </c:numRef>
          </c:val>
          <c:extLst>
            <c:ext xmlns:c16="http://schemas.microsoft.com/office/drawing/2014/chart" uri="{C3380CC4-5D6E-409C-BE32-E72D297353CC}">
              <c16:uniqueId val="{00000007-3A00-4732-BDFC-C527DA6364E3}"/>
            </c:ext>
          </c:extLst>
        </c:ser>
        <c:ser>
          <c:idx val="12"/>
          <c:order val="8"/>
          <c:tx>
            <c:strRef>
              <c:f>' '!$A$64</c:f>
              <c:strCache>
                <c:ptCount val="1"/>
              </c:strCache>
            </c:strRef>
          </c:tx>
          <c:spPr>
            <a:noFill/>
            <a:ln w="25400">
              <a:noFill/>
            </a:ln>
          </c:spPr>
          <c:invertIfNegative val="0"/>
          <c:cat>
            <c:numRef>
              <c:f>' '!$B$55:$BB$55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'!$B$64:$BB$64</c:f>
              <c:numCache>
                <c:formatCode>General</c:formatCode>
                <c:ptCount val="41"/>
              </c:numCache>
            </c:numRef>
          </c:val>
          <c:extLst>
            <c:ext xmlns:c16="http://schemas.microsoft.com/office/drawing/2014/chart" uri="{C3380CC4-5D6E-409C-BE32-E72D297353CC}">
              <c16:uniqueId val="{00000008-3A00-4732-BDFC-C527DA6364E3}"/>
            </c:ext>
          </c:extLst>
        </c:ser>
        <c:ser>
          <c:idx val="13"/>
          <c:order val="9"/>
          <c:tx>
            <c:strRef>
              <c:f>' '!$A$65</c:f>
              <c:strCache>
                <c:ptCount val="1"/>
                <c:pt idx="0">
                  <c:v>Logs</c:v>
                </c:pt>
              </c:strCache>
            </c:strRef>
          </c:tx>
          <c:spPr>
            <a:pattFill prst="smCheck">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25400">
              <a:noFill/>
            </a:ln>
          </c:spPr>
          <c:invertIfNegative val="0"/>
          <c:cat>
            <c:numRef>
              <c:f>' '!$B$55:$BB$55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'!$B$65:$BB$65</c:f>
              <c:numCache>
                <c:formatCode>General</c:formatCode>
                <c:ptCount val="41"/>
                <c:pt idx="21" formatCode="#,##0">
                  <c:v>19.113509783508775</c:v>
                </c:pt>
                <c:pt idx="22" formatCode="#,##0">
                  <c:v>7.7004025551639996</c:v>
                </c:pt>
                <c:pt idx="23" formatCode="#,##0">
                  <c:v>3.8474185387679993</c:v>
                </c:pt>
                <c:pt idx="24" formatCode="#,##0">
                  <c:v>5.1027127839520006</c:v>
                </c:pt>
                <c:pt idx="25" formatCode="#,##0">
                  <c:v>8.3846881662319994</c:v>
                </c:pt>
                <c:pt idx="26" formatCode="#,##0">
                  <c:v>8.4380229545039995</c:v>
                </c:pt>
                <c:pt idx="27" formatCode="#,##0">
                  <c:v>11.126800882115999</c:v>
                </c:pt>
                <c:pt idx="28" formatCode="#,##0">
                  <c:v>28.257047721520003</c:v>
                </c:pt>
                <c:pt idx="29" formatCode="#,##0">
                  <c:v>34.558064865436016</c:v>
                </c:pt>
                <c:pt idx="30" formatCode="#,##0">
                  <c:v>19.261225016131998</c:v>
                </c:pt>
                <c:pt idx="31" formatCode="#,##0">
                  <c:v>12.058322290182002</c:v>
                </c:pt>
                <c:pt idx="32" formatCode="#,##0">
                  <c:v>8.8717994011200041</c:v>
                </c:pt>
                <c:pt idx="33" formatCode="#,##0">
                  <c:v>4.1180313625439995</c:v>
                </c:pt>
                <c:pt idx="34" formatCode="#,##0">
                  <c:v>4.170283870155</c:v>
                </c:pt>
                <c:pt idx="35" formatCode="#,##0">
                  <c:v>14.787611138352998</c:v>
                </c:pt>
                <c:pt idx="36" formatCode="#,##0">
                  <c:v>20.452522098302858</c:v>
                </c:pt>
                <c:pt idx="37" formatCode="#,##0">
                  <c:v>13.029398390278999</c:v>
                </c:pt>
                <c:pt idx="38" formatCode="#,##0">
                  <c:v>12.301302057329998</c:v>
                </c:pt>
                <c:pt idx="39" formatCode="#,##0">
                  <c:v>13.216183313130001</c:v>
                </c:pt>
                <c:pt idx="40" formatCode="#,##0">
                  <c:v>10.170835691575002</c:v>
                </c:pt>
              </c:numCache>
            </c:numRef>
          </c:val>
          <c:extLst>
            <c:ext xmlns:c16="http://schemas.microsoft.com/office/drawing/2014/chart" uri="{C3380CC4-5D6E-409C-BE32-E72D297353CC}">
              <c16:uniqueId val="{00000009-3A00-4732-BDFC-C527DA6364E3}"/>
            </c:ext>
          </c:extLst>
        </c:ser>
        <c:ser>
          <c:idx val="14"/>
          <c:order val="10"/>
          <c:tx>
            <c:strRef>
              <c:f>' '!$A$66</c:f>
              <c:strCache>
                <c:ptCount val="1"/>
                <c:pt idx="0">
                  <c:v>Sawn wood</c:v>
                </c:pt>
              </c:strCache>
            </c:strRef>
          </c:tx>
          <c:spPr>
            <a:pattFill prst="wdDnDiag">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00FF00" mc:Ignorable="a14" a14:legacySpreadsheetColorIndex="11"/>
              </a:bgClr>
            </a:pattFill>
            <a:ln w="25400">
              <a:noFill/>
            </a:ln>
          </c:spPr>
          <c:invertIfNegative val="0"/>
          <c:cat>
            <c:numRef>
              <c:f>' '!$B$55:$BB$55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'!$B$66:$BB$66</c:f>
              <c:numCache>
                <c:formatCode>General</c:formatCode>
                <c:ptCount val="41"/>
                <c:pt idx="21" formatCode="#,##0">
                  <c:v>70.755634694137541</c:v>
                </c:pt>
                <c:pt idx="22" formatCode="#,##0">
                  <c:v>67.519049496096002</c:v>
                </c:pt>
                <c:pt idx="23" formatCode="#,##0">
                  <c:v>71.147978874096012</c:v>
                </c:pt>
                <c:pt idx="24" formatCode="#,##0">
                  <c:v>77.426509536319983</c:v>
                </c:pt>
                <c:pt idx="25" formatCode="#,##0">
                  <c:v>89.174672629552973</c:v>
                </c:pt>
                <c:pt idx="26" formatCode="#,##0">
                  <c:v>113.148056946639</c:v>
                </c:pt>
                <c:pt idx="27" formatCode="#,##0">
                  <c:v>93.717083935695996</c:v>
                </c:pt>
                <c:pt idx="28" formatCode="#,##0">
                  <c:v>99.80423198677498</c:v>
                </c:pt>
                <c:pt idx="29" formatCode="#,##0">
                  <c:v>99.073468451836007</c:v>
                </c:pt>
                <c:pt idx="30" formatCode="#,##0">
                  <c:v>58.543691693212004</c:v>
                </c:pt>
                <c:pt idx="31" formatCode="#,##0">
                  <c:v>64.301595890147993</c:v>
                </c:pt>
                <c:pt idx="32" formatCode="#,##0">
                  <c:v>52.957935119039988</c:v>
                </c:pt>
                <c:pt idx="33" formatCode="#,##0">
                  <c:v>67.179147512223977</c:v>
                </c:pt>
                <c:pt idx="34" formatCode="#,##0">
                  <c:v>92.644559273493016</c:v>
                </c:pt>
                <c:pt idx="35" formatCode="#,##0">
                  <c:v>105.74246804040749</c:v>
                </c:pt>
                <c:pt idx="36" formatCode="#,##0">
                  <c:v>132.96496682617988</c:v>
                </c:pt>
                <c:pt idx="37" formatCode="#,##0">
                  <c:v>195.87304638805699</c:v>
                </c:pt>
                <c:pt idx="38" formatCode="#,##0">
                  <c:v>168.89560019246204</c:v>
                </c:pt>
                <c:pt idx="39" formatCode="#,##0">
                  <c:v>173.66280657245997</c:v>
                </c:pt>
                <c:pt idx="40" formatCode="#,##0">
                  <c:v>128.79568508080825</c:v>
                </c:pt>
              </c:numCache>
            </c:numRef>
          </c:val>
          <c:extLst>
            <c:ext xmlns:c16="http://schemas.microsoft.com/office/drawing/2014/chart" uri="{C3380CC4-5D6E-409C-BE32-E72D297353CC}">
              <c16:uniqueId val="{0000000A-3A00-4732-BDFC-C527DA6364E3}"/>
            </c:ext>
          </c:extLst>
        </c:ser>
        <c:ser>
          <c:idx val="15"/>
          <c:order val="11"/>
          <c:tx>
            <c:strRef>
              <c:f>' '!$A$67</c:f>
              <c:strCache>
                <c:ptCount val="1"/>
                <c:pt idx="0">
                  <c:v>Veneer</c:v>
                </c:pt>
              </c:strCache>
            </c:strRef>
          </c:tx>
          <c:spPr>
            <a:pattFill prst="solidDmnd">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25400">
              <a:noFill/>
            </a:ln>
          </c:spPr>
          <c:invertIfNegative val="0"/>
          <c:cat>
            <c:numRef>
              <c:f>' '!$B$55:$BB$55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'!$B$67:$BB$67</c:f>
              <c:numCache>
                <c:formatCode>General</c:formatCode>
                <c:ptCount val="41"/>
                <c:pt idx="21" formatCode="#,##0">
                  <c:v>44.943280223819436</c:v>
                </c:pt>
                <c:pt idx="22" formatCode="#,##0">
                  <c:v>45.278275057707994</c:v>
                </c:pt>
                <c:pt idx="23" formatCode="#,##0">
                  <c:v>52.012291671792006</c:v>
                </c:pt>
                <c:pt idx="24" formatCode="#,##0">
                  <c:v>54.263482894879999</c:v>
                </c:pt>
                <c:pt idx="25" formatCode="#,##0">
                  <c:v>58.161646413429992</c:v>
                </c:pt>
                <c:pt idx="26" formatCode="#,##0">
                  <c:v>59.355092207267994</c:v>
                </c:pt>
                <c:pt idx="27" formatCode="#,##0">
                  <c:v>48.657243624115992</c:v>
                </c:pt>
                <c:pt idx="28" formatCode="#,##0">
                  <c:v>55.492870437959994</c:v>
                </c:pt>
                <c:pt idx="29" formatCode="#,##0">
                  <c:v>60.303408778828008</c:v>
                </c:pt>
                <c:pt idx="30" formatCode="#,##0">
                  <c:v>32.108064086603996</c:v>
                </c:pt>
                <c:pt idx="31" formatCode="#,##0">
                  <c:v>34.884695977676984</c:v>
                </c:pt>
                <c:pt idx="32" formatCode="#,##0">
                  <c:v>28.08639929808</c:v>
                </c:pt>
                <c:pt idx="33" formatCode="#,##0">
                  <c:v>26.106829600895995</c:v>
                </c:pt>
                <c:pt idx="34" formatCode="#,##0">
                  <c:v>25.393205502033005</c:v>
                </c:pt>
                <c:pt idx="35" formatCode="#,##0">
                  <c:v>29.393361931567743</c:v>
                </c:pt>
                <c:pt idx="36" formatCode="#,##0">
                  <c:v>26.097649692632803</c:v>
                </c:pt>
                <c:pt idx="37" formatCode="#,##0">
                  <c:v>20.501658461758002</c:v>
                </c:pt>
                <c:pt idx="38" formatCode="#,##0">
                  <c:v>17.337972567773001</c:v>
                </c:pt>
                <c:pt idx="39" formatCode="#,##0">
                  <c:v>16.686141864410001</c:v>
                </c:pt>
                <c:pt idx="40" formatCode="#,##0">
                  <c:v>13.914950137470832</c:v>
                </c:pt>
              </c:numCache>
            </c:numRef>
          </c:val>
          <c:extLst>
            <c:ext xmlns:c16="http://schemas.microsoft.com/office/drawing/2014/chart" uri="{C3380CC4-5D6E-409C-BE32-E72D297353CC}">
              <c16:uniqueId val="{0000000B-3A00-4732-BDFC-C527DA6364E3}"/>
            </c:ext>
          </c:extLst>
        </c:ser>
        <c:ser>
          <c:idx val="16"/>
          <c:order val="12"/>
          <c:tx>
            <c:strRef>
              <c:f>' '!$A$68</c:f>
              <c:strCache>
                <c:ptCount val="1"/>
                <c:pt idx="0">
                  <c:v>Plywood</c:v>
                </c:pt>
              </c:strCache>
            </c:strRef>
          </c:tx>
          <c:spPr>
            <a:pattFill prst="horzBrick">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25400">
              <a:noFill/>
            </a:ln>
          </c:spPr>
          <c:invertIfNegative val="0"/>
          <c:cat>
            <c:numRef>
              <c:f>' '!$B$55:$BB$55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'!$B$68:$BB$68</c:f>
              <c:numCache>
                <c:formatCode>General</c:formatCode>
                <c:ptCount val="41"/>
                <c:pt idx="21" formatCode="#,##0">
                  <c:v>11.162174076260973</c:v>
                </c:pt>
                <c:pt idx="22" formatCode="#,##0">
                  <c:v>12.089174894411999</c:v>
                </c:pt>
                <c:pt idx="23" formatCode="#,##0">
                  <c:v>17.510048428319998</c:v>
                </c:pt>
                <c:pt idx="24" formatCode="#,##0">
                  <c:v>22.330523462911998</c:v>
                </c:pt>
                <c:pt idx="25" formatCode="#,##0">
                  <c:v>22.271755220050004</c:v>
                </c:pt>
                <c:pt idx="26" formatCode="#,##0">
                  <c:v>19.538040309215997</c:v>
                </c:pt>
                <c:pt idx="27" formatCode="#,##0">
                  <c:v>38.018568065272007</c:v>
                </c:pt>
                <c:pt idx="28" formatCode="#,##0">
                  <c:v>47.546485689200004</c:v>
                </c:pt>
                <c:pt idx="29" formatCode="#,##0">
                  <c:v>60.850976264251997</c:v>
                </c:pt>
                <c:pt idx="30" formatCode="#,##0">
                  <c:v>57.889779604491999</c:v>
                </c:pt>
                <c:pt idx="31" formatCode="#,##0">
                  <c:v>58.407332475401986</c:v>
                </c:pt>
                <c:pt idx="32" formatCode="#,##0">
                  <c:v>46.963204058400002</c:v>
                </c:pt>
                <c:pt idx="33" formatCode="#,##0">
                  <c:v>36.935987784784004</c:v>
                </c:pt>
                <c:pt idx="34" formatCode="#,##0">
                  <c:v>25.955107360013997</c:v>
                </c:pt>
                <c:pt idx="35" formatCode="#,##0">
                  <c:v>26.032353789955494</c:v>
                </c:pt>
                <c:pt idx="36" formatCode="#,##0">
                  <c:v>22.06174848939418</c:v>
                </c:pt>
                <c:pt idx="37" formatCode="#,##0">
                  <c:v>12.144802474674998</c:v>
                </c:pt>
                <c:pt idx="38" formatCode="#,##0">
                  <c:v>6.7203603202449997</c:v>
                </c:pt>
                <c:pt idx="39" formatCode="#,##0">
                  <c:v>10.50789183947</c:v>
                </c:pt>
                <c:pt idx="40" formatCode="#,##0">
                  <c:v>8.6078341577625004</c:v>
                </c:pt>
              </c:numCache>
            </c:numRef>
          </c:val>
          <c:extLst>
            <c:ext xmlns:c16="http://schemas.microsoft.com/office/drawing/2014/chart" uri="{C3380CC4-5D6E-409C-BE32-E72D297353CC}">
              <c16:uniqueId val="{0000000C-3A00-4732-BDFC-C527DA6364E3}"/>
            </c:ext>
          </c:extLst>
        </c:ser>
        <c:ser>
          <c:idx val="18"/>
          <c:order val="13"/>
          <c:tx>
            <c:strRef>
              <c:f>' '!$A$69</c:f>
              <c:strCache>
                <c:ptCount val="1"/>
                <c:pt idx="0">
                  <c:v>Mouldings &amp; Joinery</c:v>
                </c:pt>
              </c:strCache>
            </c:strRef>
          </c:tx>
          <c:spPr>
            <a:pattFill prst="zigZag">
              <a:fgClr>
                <a:srgbClr xmlns:mc="http://schemas.openxmlformats.org/markup-compatibility/2006" xmlns:a14="http://schemas.microsoft.com/office/drawing/2010/main" val="808000" mc:Ignorable="a14" a14:legacySpreadsheetColorIndex="19"/>
              </a:fgClr>
              <a:bgClr>
                <a:srgbClr xmlns:mc="http://schemas.openxmlformats.org/markup-compatibility/2006" xmlns:a14="http://schemas.microsoft.com/office/drawing/2010/main" val="FFFFFF" mc:Ignorable="a14" a14:legacySpreadsheetColorIndex="9"/>
              </a:bgClr>
            </a:pattFill>
            <a:ln w="25400">
              <a:noFill/>
            </a:ln>
          </c:spPr>
          <c:invertIfNegative val="0"/>
          <c:cat>
            <c:numRef>
              <c:f>' '!$B$55:$BB$55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'!$B$69:$BB$69</c:f>
              <c:numCache>
                <c:formatCode>General</c:formatCode>
                <c:ptCount val="41"/>
                <c:pt idx="21" formatCode="#,##0">
                  <c:v>9.8754470309449811</c:v>
                </c:pt>
                <c:pt idx="22" formatCode="#,##0">
                  <c:v>12.311274218963998</c:v>
                </c:pt>
                <c:pt idx="23" formatCode="#,##0">
                  <c:v>22.203849584496002</c:v>
                </c:pt>
                <c:pt idx="24" formatCode="#,##0">
                  <c:v>20.313758938927997</c:v>
                </c:pt>
                <c:pt idx="25" formatCode="#,##0">
                  <c:v>27.073831854194996</c:v>
                </c:pt>
                <c:pt idx="26" formatCode="#,##0">
                  <c:v>23.606175226062</c:v>
                </c:pt>
                <c:pt idx="27" formatCode="#,##0">
                  <c:v>19.795487201296002</c:v>
                </c:pt>
                <c:pt idx="28" formatCode="#,##0">
                  <c:v>20.240204745460005</c:v>
                </c:pt>
                <c:pt idx="29" formatCode="#,##0">
                  <c:v>19.911268265692005</c:v>
                </c:pt>
                <c:pt idx="30" formatCode="#,##0">
                  <c:v>10.998252648636001</c:v>
                </c:pt>
                <c:pt idx="31" formatCode="#,##0">
                  <c:v>12.852860938307998</c:v>
                </c:pt>
                <c:pt idx="32" formatCode="#,##0">
                  <c:v>12.622248102239995</c:v>
                </c:pt>
                <c:pt idx="33" formatCode="#,##0">
                  <c:v>9.9823763240960002</c:v>
                </c:pt>
                <c:pt idx="34" formatCode="#,##0">
                  <c:v>9.9230781380370008</c:v>
                </c:pt>
                <c:pt idx="35" formatCode="#,##0">
                  <c:v>8.2812389015722498</c:v>
                </c:pt>
                <c:pt idx="36" formatCode="#,##0">
                  <c:v>6.082788565811482</c:v>
                </c:pt>
                <c:pt idx="37" formatCode="#,##0">
                  <c:v>6.0813404565820015</c:v>
                </c:pt>
                <c:pt idx="38" formatCode="#,##0">
                  <c:v>5.6073620442489984</c:v>
                </c:pt>
                <c:pt idx="39" formatCode="#,##0">
                  <c:v>5.9041277606400016</c:v>
                </c:pt>
                <c:pt idx="40" formatCode="#,##0">
                  <c:v>6.9142196027875</c:v>
                </c:pt>
              </c:numCache>
            </c:numRef>
          </c:val>
          <c:extLst>
            <c:ext xmlns:c16="http://schemas.microsoft.com/office/drawing/2014/chart" uri="{C3380CC4-5D6E-409C-BE32-E72D297353CC}">
              <c16:uniqueId val="{0000000D-3A00-4732-BDFC-C527DA6364E3}"/>
            </c:ext>
          </c:extLst>
        </c:ser>
        <c:ser>
          <c:idx val="3"/>
          <c:order val="14"/>
          <c:tx>
            <c:strRef>
              <c:f>' '!$A$70</c:f>
              <c:strCache>
                <c:ptCount val="1"/>
                <c:pt idx="0">
                  <c:v>Others</c:v>
                </c:pt>
              </c:strCache>
            </c:strRef>
          </c:tx>
          <c:spPr>
            <a:pattFill prst="trellis">
              <a:fgClr>
                <a:srgbClr xmlns:mc="http://schemas.openxmlformats.org/markup-compatibility/2006" xmlns:a14="http://schemas.microsoft.com/office/drawing/2010/main" val="993300" mc:Ignorable="a14" a14:legacySpreadsheetColorIndex="60"/>
              </a:fgClr>
              <a:bgClr>
                <a:srgbClr xmlns:mc="http://schemas.openxmlformats.org/markup-compatibility/2006" xmlns:a14="http://schemas.microsoft.com/office/drawing/2010/main" val="FFFFFF" mc:Ignorable="a14" a14:legacySpreadsheetColorIndex="9"/>
              </a:bgClr>
            </a:pattFill>
            <a:ln w="25400">
              <a:noFill/>
            </a:ln>
          </c:spPr>
          <c:invertIfNegative val="0"/>
          <c:cat>
            <c:numRef>
              <c:f>' '!$B$55:$BB$55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'!$B$70:$BB$70</c:f>
              <c:numCache>
                <c:formatCode>General</c:formatCode>
                <c:ptCount val="41"/>
                <c:pt idx="21" formatCode="#,##0">
                  <c:v>6.0075705177313807</c:v>
                </c:pt>
                <c:pt idx="22" formatCode="#,##0">
                  <c:v>6.4615477254079963</c:v>
                </c:pt>
                <c:pt idx="23" formatCode="#,##0">
                  <c:v>6.6691471404479898</c:v>
                </c:pt>
                <c:pt idx="24" formatCode="#,##0">
                  <c:v>4.9404482071839766</c:v>
                </c:pt>
                <c:pt idx="25" formatCode="#,##0">
                  <c:v>7.0026379578470426</c:v>
                </c:pt>
                <c:pt idx="26" formatCode="#,##0">
                  <c:v>4.4282343744210095</c:v>
                </c:pt>
                <c:pt idx="27" formatCode="#,##0">
                  <c:v>2.259742381715995</c:v>
                </c:pt>
                <c:pt idx="28" formatCode="#,##0">
                  <c:v>1.0081179131150009</c:v>
                </c:pt>
                <c:pt idx="29" formatCode="#,##0">
                  <c:v>0.1093251376120179</c:v>
                </c:pt>
                <c:pt idx="30" formatCode="#,##0">
                  <c:v>4.9984080696020783E-2</c:v>
                </c:pt>
                <c:pt idx="31" formatCode="#,##0">
                  <c:v>0</c:v>
                </c:pt>
                <c:pt idx="32" formatCode="#,##0">
                  <c:v>3.0853373438399956</c:v>
                </c:pt>
                <c:pt idx="33" formatCode="#,##0">
                  <c:v>5.2483694559839478E-3</c:v>
                </c:pt>
                <c:pt idx="34" formatCode="#,##0">
                  <c:v>2.2096694742679972</c:v>
                </c:pt>
                <c:pt idx="35" formatCode="#,##0">
                  <c:v>5.2938766833506179E-2</c:v>
                </c:pt>
                <c:pt idx="36" formatCode="#,##0">
                  <c:v>0.1780211342481266</c:v>
                </c:pt>
                <c:pt idx="37" formatCode="#,##0">
                  <c:v>0.30775477197596501</c:v>
                </c:pt>
                <c:pt idx="38" formatCode="#,##0">
                  <c:v>3.5864981049390394</c:v>
                </c:pt>
                <c:pt idx="39" formatCode="#,##0">
                  <c:v>0.40309704221002107</c:v>
                </c:pt>
                <c:pt idx="40" formatCode="#,##0">
                  <c:v>0</c:v>
                </c:pt>
              </c:numCache>
            </c:numRef>
          </c:val>
          <c:extLst>
            <c:ext xmlns:c16="http://schemas.microsoft.com/office/drawing/2014/chart" uri="{C3380CC4-5D6E-409C-BE32-E72D297353CC}">
              <c16:uniqueId val="{0000000E-3A00-4732-BDFC-C527DA6364E3}"/>
            </c:ext>
          </c:extLst>
        </c:ser>
        <c:dLbls>
          <c:showLegendKey val="0"/>
          <c:showVal val="0"/>
          <c:showCatName val="0"/>
          <c:showSerName val="0"/>
          <c:showPercent val="0"/>
          <c:showBubbleSize val="0"/>
        </c:dLbls>
        <c:gapWidth val="0"/>
        <c:overlap val="100"/>
        <c:axId val="3"/>
        <c:axId val="4"/>
      </c:barChart>
      <c:catAx>
        <c:axId val="1781834208"/>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min val="0"/>
        </c:scaling>
        <c:delete val="0"/>
        <c:axPos val="l"/>
        <c:title>
          <c:tx>
            <c:rich>
              <a:bodyPr/>
              <a:lstStyle/>
              <a:p>
                <a:pPr>
                  <a:defRPr sz="1200" b="1" i="0" u="none" strike="noStrike" baseline="0">
                    <a:solidFill>
                      <a:srgbClr val="993300"/>
                    </a:solidFill>
                    <a:latin typeface="Arial"/>
                    <a:ea typeface="Arial"/>
                    <a:cs typeface="Arial"/>
                  </a:defRPr>
                </a:pPr>
                <a:r>
                  <a:rPr lang="en-GB" sz="1200" b="1" i="0" u="none" strike="noStrike" baseline="0">
                    <a:solidFill>
                      <a:srgbClr val="993300"/>
                    </a:solidFill>
                    <a:latin typeface="Arial"/>
                    <a:cs typeface="Arial"/>
                  </a:rPr>
                  <a:t>Estimated RWE volume</a:t>
                </a:r>
                <a:endParaRPr lang="en-GB" sz="1125" b="0" i="0" u="none" strike="noStrike" baseline="0">
                  <a:solidFill>
                    <a:srgbClr val="993300"/>
                  </a:solidFill>
                  <a:latin typeface="Arial"/>
                  <a:cs typeface="Arial"/>
                </a:endParaRPr>
              </a:p>
              <a:p>
                <a:pPr>
                  <a:defRPr sz="1200" b="1" i="0" u="none" strike="noStrike" baseline="0">
                    <a:solidFill>
                      <a:srgbClr val="993300"/>
                    </a:solidFill>
                    <a:latin typeface="Arial"/>
                    <a:ea typeface="Arial"/>
                    <a:cs typeface="Arial"/>
                  </a:defRPr>
                </a:pPr>
                <a:r>
                  <a:rPr lang="en-GB" sz="1125" b="0" i="0" u="none" strike="noStrike" baseline="0">
                    <a:solidFill>
                      <a:srgbClr val="993300"/>
                    </a:solidFill>
                    <a:latin typeface="Arial"/>
                    <a:cs typeface="Arial"/>
                  </a:rPr>
                  <a:t>(million cubic metres)</a:t>
                </a:r>
              </a:p>
            </c:rich>
          </c:tx>
          <c:layout>
            <c:manualLayout>
              <c:xMode val="edge"/>
              <c:yMode val="edge"/>
              <c:x val="3.0209263889843917E-2"/>
              <c:y val="0.13167098631724927"/>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993300"/>
                </a:solidFill>
                <a:latin typeface="Arial"/>
                <a:ea typeface="Arial"/>
                <a:cs typeface="Arial"/>
              </a:defRPr>
            </a:pPr>
            <a:endParaRPr lang="en-US"/>
          </a:p>
        </c:txPr>
        <c:crossAx val="1781834208"/>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1150" b="1" i="0" u="none" strike="noStrike" baseline="0">
                    <a:solidFill>
                      <a:srgbClr val="0000FF"/>
                    </a:solidFill>
                    <a:latin typeface="Arial"/>
                    <a:ea typeface="Arial"/>
                    <a:cs typeface="Arial"/>
                  </a:defRPr>
                </a:pPr>
                <a:r>
                  <a:rPr lang="en-GB" sz="1150" b="1" i="0" u="none" strike="noStrike" baseline="0">
                    <a:solidFill>
                      <a:srgbClr val="0000FF"/>
                    </a:solidFill>
                    <a:latin typeface="Arial"/>
                    <a:cs typeface="Arial"/>
                  </a:rPr>
                  <a:t>Export value</a:t>
                </a:r>
                <a:endParaRPr lang="en-GB" sz="1075" b="0" i="0" u="none" strike="noStrike" baseline="0">
                  <a:solidFill>
                    <a:srgbClr val="0000FF"/>
                  </a:solidFill>
                  <a:latin typeface="Arial"/>
                  <a:cs typeface="Arial"/>
                </a:endParaRPr>
              </a:p>
              <a:p>
                <a:pPr>
                  <a:defRPr sz="1150" b="1" i="0" u="none" strike="noStrike" baseline="0">
                    <a:solidFill>
                      <a:srgbClr val="0000FF"/>
                    </a:solidFill>
                    <a:latin typeface="Arial"/>
                    <a:ea typeface="Arial"/>
                    <a:cs typeface="Arial"/>
                  </a:defRPr>
                </a:pPr>
                <a:r>
                  <a:rPr lang="en-GB" sz="1075" b="0" i="0" u="none" strike="noStrike" baseline="0">
                    <a:solidFill>
                      <a:srgbClr val="FFFFFF"/>
                    </a:solidFill>
                    <a:latin typeface="Arial"/>
                    <a:cs typeface="Arial"/>
                  </a:rPr>
                  <a:t>(</a:t>
                </a:r>
                <a:r>
                  <a:rPr lang="en-GB" sz="1075" b="0" i="0" u="none" strike="noStrike" baseline="0">
                    <a:solidFill>
                      <a:srgbClr val="0000FF"/>
                    </a:solidFill>
                    <a:latin typeface="Arial"/>
                    <a:cs typeface="Arial"/>
                  </a:rPr>
                  <a:t> (US$ million, fob, nominal) </a:t>
                </a:r>
                <a:r>
                  <a:rPr lang="en-GB" sz="1075" b="0" i="0" u="none" strike="noStrike" baseline="0">
                    <a:solidFill>
                      <a:srgbClr val="FFFFFF"/>
                    </a:solidFill>
                    <a:latin typeface="Arial"/>
                    <a:cs typeface="Arial"/>
                  </a:rPr>
                  <a:t>)</a:t>
                </a:r>
              </a:p>
            </c:rich>
          </c:tx>
          <c:layout>
            <c:manualLayout>
              <c:xMode val="edge"/>
              <c:yMode val="edge"/>
              <c:x val="0.9094030129597841"/>
              <c:y val="0.1300042649714613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3.333436015431053E-2"/>
          <c:y val="0.86836182115553007"/>
          <c:w val="0.9250284942821172"/>
          <c:h val="0.10500344478464183"/>
        </c:manualLayout>
      </c:layout>
      <c:overlay val="0"/>
      <c:spPr>
        <a:solidFill>
          <a:srgbClr val="FFFFCC"/>
        </a:solidFill>
        <a:ln w="25400">
          <a:noFill/>
        </a:ln>
      </c:spPr>
      <c:txPr>
        <a:bodyPr/>
        <a:lstStyle/>
        <a:p>
          <a:pPr>
            <a:defRPr sz="119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771349952637485"/>
          <c:y val="7.1669017868882523E-2"/>
          <c:w val="0.66877060059585502"/>
          <c:h val="0.6216870619789111"/>
        </c:manualLayout>
      </c:layout>
      <c:barChart>
        <c:barDir val="col"/>
        <c:grouping val="stacked"/>
        <c:varyColors val="0"/>
        <c:ser>
          <c:idx val="0"/>
          <c:order val="0"/>
          <c:tx>
            <c:strRef>
              <c:f>' '!$A$116</c:f>
              <c:strCache>
                <c:ptCount val="1"/>
                <c:pt idx="0">
                  <c:v>EU-28</c:v>
                </c:pt>
              </c:strCache>
            </c:strRef>
          </c:tx>
          <c:spPr>
            <a:pattFill prst="smCheck">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25400">
              <a:noFill/>
            </a:ln>
          </c:spPr>
          <c:invertIfNegative val="0"/>
          <c:cat>
            <c:numRef>
              <c:f>' '!$B$115:$BB$115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'!$B$116:$BB$116</c:f>
              <c:numCache>
                <c:formatCode>#,##0</c:formatCode>
                <c:ptCount val="41"/>
                <c:pt idx="0">
                  <c:v>156.57883200000003</c:v>
                </c:pt>
                <c:pt idx="1">
                  <c:v>147.24394699999999</c:v>
                </c:pt>
                <c:pt idx="2">
                  <c:v>101.97856899999999</c:v>
                </c:pt>
                <c:pt idx="3">
                  <c:v>107.66079500000001</c:v>
                </c:pt>
                <c:pt idx="4">
                  <c:v>95.450377000000032</c:v>
                </c:pt>
                <c:pt idx="5">
                  <c:v>94.903362000000016</c:v>
                </c:pt>
                <c:pt idx="6">
                  <c:v>75.219348999999994</c:v>
                </c:pt>
                <c:pt idx="7">
                  <c:v>75.054381000000021</c:v>
                </c:pt>
                <c:pt idx="8">
                  <c:v>76.840463</c:v>
                </c:pt>
                <c:pt idx="9">
                  <c:v>41.664172000000008</c:v>
                </c:pt>
                <c:pt idx="10">
                  <c:v>42.130581000000006</c:v>
                </c:pt>
                <c:pt idx="11">
                  <c:v>33.913479000000002</c:v>
                </c:pt>
                <c:pt idx="12">
                  <c:v>40.402038000000005</c:v>
                </c:pt>
                <c:pt idx="13">
                  <c:v>27.618880000000004</c:v>
                </c:pt>
                <c:pt idx="14">
                  <c:v>23.743390999999992</c:v>
                </c:pt>
                <c:pt idx="15">
                  <c:v>24.370470636023658</c:v>
                </c:pt>
                <c:pt idx="16">
                  <c:v>21.405713999999996</c:v>
                </c:pt>
                <c:pt idx="17">
                  <c:v>17.991376000000002</c:v>
                </c:pt>
                <c:pt idx="18">
                  <c:v>23.073921000000002</c:v>
                </c:pt>
                <c:pt idx="19">
                  <c:v>26.416859000000006</c:v>
                </c:pt>
              </c:numCache>
            </c:numRef>
          </c:val>
          <c:extLst>
            <c:ext xmlns:c16="http://schemas.microsoft.com/office/drawing/2014/chart" uri="{C3380CC4-5D6E-409C-BE32-E72D297353CC}">
              <c16:uniqueId val="{00000000-DB37-4165-8690-4B1FF1A65B98}"/>
            </c:ext>
          </c:extLst>
        </c:ser>
        <c:ser>
          <c:idx val="1"/>
          <c:order val="1"/>
          <c:tx>
            <c:strRef>
              <c:f>' '!$A$117</c:f>
              <c:strCache>
                <c:ptCount val="1"/>
                <c:pt idx="0">
                  <c:v>China </c:v>
                </c:pt>
              </c:strCache>
            </c:strRef>
          </c:tx>
          <c:spPr>
            <a:pattFill prst="smConfetti">
              <a:fgClr>
                <a:srgbClr xmlns:mc="http://schemas.openxmlformats.org/markup-compatibility/2006" xmlns:a14="http://schemas.microsoft.com/office/drawing/2010/main" val="FFFF00" mc:Ignorable="a14" a14:legacySpreadsheetColorIndex="13"/>
              </a:fgClr>
              <a:bgClr>
                <a:srgbClr xmlns:mc="http://schemas.openxmlformats.org/markup-compatibility/2006" xmlns:a14="http://schemas.microsoft.com/office/drawing/2010/main" val="FF0000" mc:Ignorable="a14" a14:legacySpreadsheetColorIndex="10"/>
              </a:bgClr>
            </a:pattFill>
            <a:ln w="25400">
              <a:noFill/>
            </a:ln>
          </c:spPr>
          <c:invertIfNegative val="0"/>
          <c:cat>
            <c:numRef>
              <c:f>' '!$B$115:$BB$115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'!$B$117:$BB$117</c:f>
              <c:numCache>
                <c:formatCode>#,##0</c:formatCode>
                <c:ptCount val="41"/>
                <c:pt idx="0">
                  <c:v>7.075775000000001</c:v>
                </c:pt>
                <c:pt idx="1">
                  <c:v>8.0726899999999997</c:v>
                </c:pt>
                <c:pt idx="2">
                  <c:v>5.1323770000000009</c:v>
                </c:pt>
                <c:pt idx="3">
                  <c:v>2.6061809999999999</c:v>
                </c:pt>
                <c:pt idx="4">
                  <c:v>1.689179</c:v>
                </c:pt>
                <c:pt idx="5">
                  <c:v>4.1933920000000002</c:v>
                </c:pt>
                <c:pt idx="6">
                  <c:v>5.2081220000000004</c:v>
                </c:pt>
                <c:pt idx="7">
                  <c:v>4.8032120000000003</c:v>
                </c:pt>
                <c:pt idx="8">
                  <c:v>2.8111310000000005</c:v>
                </c:pt>
                <c:pt idx="9">
                  <c:v>5.104108000000001</c:v>
                </c:pt>
                <c:pt idx="10">
                  <c:v>12.884153</c:v>
                </c:pt>
                <c:pt idx="11">
                  <c:v>12.030858000000002</c:v>
                </c:pt>
                <c:pt idx="12">
                  <c:v>21.443068</c:v>
                </c:pt>
                <c:pt idx="13">
                  <c:v>55.748238000000008</c:v>
                </c:pt>
                <c:pt idx="14">
                  <c:v>48.707244000000003</c:v>
                </c:pt>
                <c:pt idx="15">
                  <c:v>49.042095470644611</c:v>
                </c:pt>
                <c:pt idx="16">
                  <c:v>137.403942</c:v>
                </c:pt>
                <c:pt idx="17">
                  <c:v>98.813921000000022</c:v>
                </c:pt>
                <c:pt idx="18">
                  <c:v>72.049686000000008</c:v>
                </c:pt>
                <c:pt idx="19">
                  <c:v>29.451286000000007</c:v>
                </c:pt>
              </c:numCache>
            </c:numRef>
          </c:val>
          <c:extLst>
            <c:ext xmlns:c16="http://schemas.microsoft.com/office/drawing/2014/chart" uri="{C3380CC4-5D6E-409C-BE32-E72D297353CC}">
              <c16:uniqueId val="{00000001-DB37-4165-8690-4B1FF1A65B98}"/>
            </c:ext>
          </c:extLst>
        </c:ser>
        <c:ser>
          <c:idx val="2"/>
          <c:order val="2"/>
          <c:tx>
            <c:strRef>
              <c:f>' '!$A$118</c:f>
              <c:strCache>
                <c:ptCount val="1"/>
                <c:pt idx="0">
                  <c:v>India </c:v>
                </c:pt>
              </c:strCache>
            </c:strRef>
          </c:tx>
          <c:spPr>
            <a:pattFill prst="dashVert">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FFCC" mc:Ignorable="a14" a14:legacySpreadsheetColorIndex="26"/>
              </a:bgClr>
            </a:pattFill>
            <a:ln w="25400">
              <a:noFill/>
            </a:ln>
          </c:spPr>
          <c:invertIfNegative val="0"/>
          <c:cat>
            <c:numRef>
              <c:f>' '!$B$115:$BB$115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'!$B$118:$BB$118</c:f>
              <c:numCache>
                <c:formatCode>#,##0</c:formatCode>
                <c:ptCount val="41"/>
                <c:pt idx="0">
                  <c:v>0.95777000000000012</c:v>
                </c:pt>
                <c:pt idx="1">
                  <c:v>11.415252000000001</c:v>
                </c:pt>
                <c:pt idx="2">
                  <c:v>26.426723000000003</c:v>
                </c:pt>
                <c:pt idx="3">
                  <c:v>14.607718</c:v>
                </c:pt>
                <c:pt idx="4">
                  <c:v>31.566906000000003</c:v>
                </c:pt>
                <c:pt idx="5">
                  <c:v>72.354312000000007</c:v>
                </c:pt>
                <c:pt idx="6">
                  <c:v>45.469166999999999</c:v>
                </c:pt>
                <c:pt idx="7">
                  <c:v>44.375710000000005</c:v>
                </c:pt>
                <c:pt idx="8">
                  <c:v>32.851617000000005</c:v>
                </c:pt>
                <c:pt idx="9">
                  <c:v>21.538881</c:v>
                </c:pt>
                <c:pt idx="10">
                  <c:v>23.204058000000003</c:v>
                </c:pt>
                <c:pt idx="11">
                  <c:v>21.353674999999999</c:v>
                </c:pt>
                <c:pt idx="12">
                  <c:v>29.148016000000002</c:v>
                </c:pt>
                <c:pt idx="13">
                  <c:v>37.927928999999999</c:v>
                </c:pt>
                <c:pt idx="14">
                  <c:v>78.116905000000017</c:v>
                </c:pt>
                <c:pt idx="15">
                  <c:v>87.915572675968676</c:v>
                </c:pt>
                <c:pt idx="16">
                  <c:v>100.509805</c:v>
                </c:pt>
                <c:pt idx="17">
                  <c:v>101.79884000000001</c:v>
                </c:pt>
                <c:pt idx="18">
                  <c:v>121.088846</c:v>
                </c:pt>
                <c:pt idx="19">
                  <c:v>140.516728</c:v>
                </c:pt>
              </c:numCache>
            </c:numRef>
          </c:val>
          <c:extLst>
            <c:ext xmlns:c16="http://schemas.microsoft.com/office/drawing/2014/chart" uri="{C3380CC4-5D6E-409C-BE32-E72D297353CC}">
              <c16:uniqueId val="{00000002-DB37-4165-8690-4B1FF1A65B98}"/>
            </c:ext>
          </c:extLst>
        </c:ser>
        <c:ser>
          <c:idx val="3"/>
          <c:order val="3"/>
          <c:tx>
            <c:strRef>
              <c:f>' '!$A$119</c:f>
              <c:strCache>
                <c:ptCount val="1"/>
                <c:pt idx="0">
                  <c:v>Saudi Arabia </c:v>
                </c:pt>
              </c:strCache>
            </c:strRef>
          </c:tx>
          <c:spPr>
            <a:pattFill prst="lgConfetti">
              <a:fgClr>
                <a:srgbClr xmlns:mc="http://schemas.openxmlformats.org/markup-compatibility/2006" xmlns:a14="http://schemas.microsoft.com/office/drawing/2010/main" val="FFFF00" mc:Ignorable="a14" a14:legacySpreadsheetColorIndex="13"/>
              </a:fgClr>
              <a:bgClr>
                <a:srgbClr xmlns:mc="http://schemas.openxmlformats.org/markup-compatibility/2006" xmlns:a14="http://schemas.microsoft.com/office/drawing/2010/main" val="800000" mc:Ignorable="a14" a14:legacySpreadsheetColorIndex="16"/>
              </a:bgClr>
            </a:pattFill>
            <a:ln w="25400">
              <a:noFill/>
            </a:ln>
          </c:spPr>
          <c:invertIfNegative val="0"/>
          <c:cat>
            <c:numRef>
              <c:f>' '!$B$115:$BB$115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'!$B$119:$BB$119</c:f>
              <c:numCache>
                <c:formatCode>#,##0</c:formatCode>
                <c:ptCount val="41"/>
                <c:pt idx="0">
                  <c:v>19.755212000000004</c:v>
                </c:pt>
                <c:pt idx="1">
                  <c:v>11.884659000000001</c:v>
                </c:pt>
                <c:pt idx="2">
                  <c:v>19.151076</c:v>
                </c:pt>
                <c:pt idx="3">
                  <c:v>14.857321000000002</c:v>
                </c:pt>
                <c:pt idx="4">
                  <c:v>12.521388</c:v>
                </c:pt>
                <c:pt idx="5">
                  <c:v>14.171014999999999</c:v>
                </c:pt>
                <c:pt idx="6">
                  <c:v>15.923279999999998</c:v>
                </c:pt>
                <c:pt idx="7">
                  <c:v>14.510114999999999</c:v>
                </c:pt>
                <c:pt idx="8">
                  <c:v>10.912711000000002</c:v>
                </c:pt>
                <c:pt idx="9">
                  <c:v>8.9908560000000008</c:v>
                </c:pt>
                <c:pt idx="10">
                  <c:v>5.748501000000001</c:v>
                </c:pt>
                <c:pt idx="11">
                  <c:v>3.2703540000000002</c:v>
                </c:pt>
                <c:pt idx="12">
                  <c:v>3.7003650000000001</c:v>
                </c:pt>
                <c:pt idx="13">
                  <c:v>5.4102170000000003</c:v>
                </c:pt>
                <c:pt idx="14">
                  <c:v>1.0040779999999998</c:v>
                </c:pt>
                <c:pt idx="15">
                  <c:v>1.393400741019126</c:v>
                </c:pt>
                <c:pt idx="16">
                  <c:v>2.5044940000000002</c:v>
                </c:pt>
                <c:pt idx="17">
                  <c:v>2.3052959999999998</c:v>
                </c:pt>
                <c:pt idx="18">
                  <c:v>0.67637999999999998</c:v>
                </c:pt>
                <c:pt idx="19">
                  <c:v>1.6061989999999999</c:v>
                </c:pt>
              </c:numCache>
            </c:numRef>
          </c:val>
          <c:extLst>
            <c:ext xmlns:c16="http://schemas.microsoft.com/office/drawing/2014/chart" uri="{C3380CC4-5D6E-409C-BE32-E72D297353CC}">
              <c16:uniqueId val="{00000003-DB37-4165-8690-4B1FF1A65B98}"/>
            </c:ext>
          </c:extLst>
        </c:ser>
        <c:ser>
          <c:idx val="5"/>
          <c:order val="4"/>
          <c:tx>
            <c:strRef>
              <c:f>' '!$A$120</c:f>
              <c:strCache>
                <c:ptCount val="1"/>
                <c:pt idx="0">
                  <c:v>Senegal </c:v>
                </c:pt>
              </c:strCache>
            </c:strRef>
          </c:tx>
          <c:spPr>
            <a:pattFill prst="wdDnDiag">
              <a:fgClr>
                <a:srgbClr xmlns:mc="http://schemas.openxmlformats.org/markup-compatibility/2006" xmlns:a14="http://schemas.microsoft.com/office/drawing/2010/main" val="FF9900" mc:Ignorable="a14" a14:legacySpreadsheetColorIndex="52"/>
              </a:fgClr>
              <a:bgClr>
                <a:srgbClr xmlns:mc="http://schemas.openxmlformats.org/markup-compatibility/2006" xmlns:a14="http://schemas.microsoft.com/office/drawing/2010/main" val="FFFFFF" mc:Ignorable="a14" a14:legacySpreadsheetColorIndex="9"/>
              </a:bgClr>
            </a:pattFill>
            <a:ln w="25400">
              <a:noFill/>
            </a:ln>
          </c:spPr>
          <c:invertIfNegative val="0"/>
          <c:cat>
            <c:numRef>
              <c:f>' '!$B$115:$BB$115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'!$B$120:$BB$120</c:f>
              <c:numCache>
                <c:formatCode>#,##0</c:formatCode>
                <c:ptCount val="41"/>
                <c:pt idx="0">
                  <c:v>14.678860000000002</c:v>
                </c:pt>
                <c:pt idx="1">
                  <c:v>21.345414000000002</c:v>
                </c:pt>
                <c:pt idx="2">
                  <c:v>21.345414000000002</c:v>
                </c:pt>
                <c:pt idx="3">
                  <c:v>22.693712999999999</c:v>
                </c:pt>
                <c:pt idx="4">
                  <c:v>22.726990000000001</c:v>
                </c:pt>
                <c:pt idx="5">
                  <c:v>20.067812000000004</c:v>
                </c:pt>
                <c:pt idx="6">
                  <c:v>14.427181000000001</c:v>
                </c:pt>
                <c:pt idx="7">
                  <c:v>12.504847999999999</c:v>
                </c:pt>
                <c:pt idx="8">
                  <c:v>14.909036000000002</c:v>
                </c:pt>
                <c:pt idx="9">
                  <c:v>13.476011</c:v>
                </c:pt>
                <c:pt idx="10">
                  <c:v>10.881262000000001</c:v>
                </c:pt>
                <c:pt idx="11">
                  <c:v>5.7583490000000008</c:v>
                </c:pt>
                <c:pt idx="12">
                  <c:v>6.0241890000000007</c:v>
                </c:pt>
                <c:pt idx="13">
                  <c:v>4.4232120000000013</c:v>
                </c:pt>
                <c:pt idx="14">
                  <c:v>5.1249140000000004</c:v>
                </c:pt>
                <c:pt idx="15">
                  <c:v>2.2232260988905774</c:v>
                </c:pt>
                <c:pt idx="16">
                  <c:v>2.340201</c:v>
                </c:pt>
                <c:pt idx="17">
                  <c:v>1.2408619999999999</c:v>
                </c:pt>
                <c:pt idx="18">
                  <c:v>2.3888620000000005</c:v>
                </c:pt>
                <c:pt idx="19">
                  <c:v>3.0285500000000001</c:v>
                </c:pt>
              </c:numCache>
            </c:numRef>
          </c:val>
          <c:extLst>
            <c:ext xmlns:c16="http://schemas.microsoft.com/office/drawing/2014/chart" uri="{C3380CC4-5D6E-409C-BE32-E72D297353CC}">
              <c16:uniqueId val="{00000004-DB37-4165-8690-4B1FF1A65B98}"/>
            </c:ext>
          </c:extLst>
        </c:ser>
        <c:ser>
          <c:idx val="4"/>
          <c:order val="5"/>
          <c:tx>
            <c:strRef>
              <c:f>' '!$A$121</c:f>
              <c:strCache>
                <c:ptCount val="1"/>
                <c:pt idx="0">
                  <c:v>USA </c:v>
                </c:pt>
              </c:strCache>
            </c:strRef>
          </c:tx>
          <c:spPr>
            <a:pattFill prst="smGrid">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000080" mc:Ignorable="a14" a14:legacySpreadsheetColorIndex="18"/>
              </a:bgClr>
            </a:pattFill>
            <a:ln w="25400">
              <a:noFill/>
            </a:ln>
          </c:spPr>
          <c:invertIfNegative val="0"/>
          <c:cat>
            <c:numRef>
              <c:f>' '!$B$115:$BB$115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'!$B$121:$BB$121</c:f>
              <c:numCache>
                <c:formatCode>#,##0</c:formatCode>
                <c:ptCount val="41"/>
                <c:pt idx="0">
                  <c:v>13.477955</c:v>
                </c:pt>
                <c:pt idx="1">
                  <c:v>14.120863000000002</c:v>
                </c:pt>
                <c:pt idx="2">
                  <c:v>13.538001000000001</c:v>
                </c:pt>
                <c:pt idx="3">
                  <c:v>13.569957</c:v>
                </c:pt>
                <c:pt idx="4">
                  <c:v>16.914710000000003</c:v>
                </c:pt>
                <c:pt idx="5">
                  <c:v>21.775772</c:v>
                </c:pt>
                <c:pt idx="6">
                  <c:v>20.375427999999999</c:v>
                </c:pt>
                <c:pt idx="7">
                  <c:v>21.396094000000002</c:v>
                </c:pt>
                <c:pt idx="8">
                  <c:v>20.662201000000003</c:v>
                </c:pt>
                <c:pt idx="9">
                  <c:v>9.1861460000000008</c:v>
                </c:pt>
                <c:pt idx="10">
                  <c:v>12.400990999999999</c:v>
                </c:pt>
                <c:pt idx="11">
                  <c:v>8.102506</c:v>
                </c:pt>
                <c:pt idx="12">
                  <c:v>8.9007919999999991</c:v>
                </c:pt>
                <c:pt idx="13">
                  <c:v>11.584694000000001</c:v>
                </c:pt>
                <c:pt idx="14">
                  <c:v>11.331652</c:v>
                </c:pt>
                <c:pt idx="15">
                  <c:v>11.21467341484677</c:v>
                </c:pt>
                <c:pt idx="16">
                  <c:v>7.1483930000000004</c:v>
                </c:pt>
                <c:pt idx="17">
                  <c:v>6.5101529999999999</c:v>
                </c:pt>
                <c:pt idx="18">
                  <c:v>8.1589030000000005</c:v>
                </c:pt>
                <c:pt idx="19">
                  <c:v>7.4416100000000016</c:v>
                </c:pt>
              </c:numCache>
            </c:numRef>
          </c:val>
          <c:extLst>
            <c:ext xmlns:c16="http://schemas.microsoft.com/office/drawing/2014/chart" uri="{C3380CC4-5D6E-409C-BE32-E72D297353CC}">
              <c16:uniqueId val="{00000005-DB37-4165-8690-4B1FF1A65B98}"/>
            </c:ext>
          </c:extLst>
        </c:ser>
        <c:ser>
          <c:idx val="10"/>
          <c:order val="6"/>
          <c:tx>
            <c:strRef>
              <c:f>' '!$A$122</c:f>
              <c:strCache>
                <c:ptCount val="1"/>
                <c:pt idx="0">
                  <c:v>Others</c:v>
                </c:pt>
              </c:strCache>
            </c:strRef>
          </c:tx>
          <c:spPr>
            <a:pattFill prst="trellis">
              <a:fgClr>
                <a:srgbClr xmlns:mc="http://schemas.openxmlformats.org/markup-compatibility/2006" xmlns:a14="http://schemas.microsoft.com/office/drawing/2010/main" val="993300" mc:Ignorable="a14" a14:legacySpreadsheetColorIndex="60"/>
              </a:fgClr>
              <a:bgClr>
                <a:srgbClr xmlns:mc="http://schemas.openxmlformats.org/markup-compatibility/2006" xmlns:a14="http://schemas.microsoft.com/office/drawing/2010/main" val="FFFFFF" mc:Ignorable="a14" a14:legacySpreadsheetColorIndex="9"/>
              </a:bgClr>
            </a:pattFill>
            <a:ln w="25400">
              <a:noFill/>
            </a:ln>
          </c:spPr>
          <c:invertIfNegative val="0"/>
          <c:cat>
            <c:numRef>
              <c:f>' '!$B$115:$BB$115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'!$B$122:$BB$122</c:f>
              <c:numCache>
                <c:formatCode>#,##0</c:formatCode>
                <c:ptCount val="41"/>
                <c:pt idx="0">
                  <c:v>29.991755000000012</c:v>
                </c:pt>
                <c:pt idx="1">
                  <c:v>25.306244000000078</c:v>
                </c:pt>
                <c:pt idx="2">
                  <c:v>19.80043299999997</c:v>
                </c:pt>
                <c:pt idx="3">
                  <c:v>22.984379000000018</c:v>
                </c:pt>
                <c:pt idx="4">
                  <c:v>28.956068999999985</c:v>
                </c:pt>
                <c:pt idx="5">
                  <c:v>26.020187999999848</c:v>
                </c:pt>
                <c:pt idx="6">
                  <c:v>32.937049999999999</c:v>
                </c:pt>
                <c:pt idx="7">
                  <c:v>32.998873999999944</c:v>
                </c:pt>
                <c:pt idx="8">
                  <c:v>32.395023000000009</c:v>
                </c:pt>
                <c:pt idx="9">
                  <c:v>55.492360000000048</c:v>
                </c:pt>
                <c:pt idx="10">
                  <c:v>52.41227899999997</c:v>
                </c:pt>
                <c:pt idx="11">
                  <c:v>45.097120000000004</c:v>
                </c:pt>
                <c:pt idx="12">
                  <c:v>18.221777999999972</c:v>
                </c:pt>
                <c:pt idx="13">
                  <c:v>16.957327000000021</c:v>
                </c:pt>
                <c:pt idx="14">
                  <c:v>23.756329000000051</c:v>
                </c:pt>
                <c:pt idx="15">
                  <c:v>31.302420372671378</c:v>
                </c:pt>
                <c:pt idx="16">
                  <c:v>25.762448000000063</c:v>
                </c:pt>
                <c:pt idx="17">
                  <c:v>28.682021999999904</c:v>
                </c:pt>
                <c:pt idx="18">
                  <c:v>25.887601000000075</c:v>
                </c:pt>
                <c:pt idx="19">
                  <c:v>15.887699999999938</c:v>
                </c:pt>
              </c:numCache>
            </c:numRef>
          </c:val>
          <c:extLst>
            <c:ext xmlns:c16="http://schemas.microsoft.com/office/drawing/2014/chart" uri="{C3380CC4-5D6E-409C-BE32-E72D297353CC}">
              <c16:uniqueId val="{00000006-DB37-4165-8690-4B1FF1A65B98}"/>
            </c:ext>
          </c:extLst>
        </c:ser>
        <c:dLbls>
          <c:showLegendKey val="0"/>
          <c:showVal val="0"/>
          <c:showCatName val="0"/>
          <c:showSerName val="0"/>
          <c:showPercent val="0"/>
          <c:showBubbleSize val="0"/>
        </c:dLbls>
        <c:gapWidth val="0"/>
        <c:overlap val="100"/>
        <c:axId val="788704992"/>
        <c:axId val="1"/>
      </c:barChart>
      <c:barChart>
        <c:barDir val="col"/>
        <c:grouping val="stacked"/>
        <c:varyColors val="0"/>
        <c:ser>
          <c:idx val="11"/>
          <c:order val="7"/>
          <c:tx>
            <c:strRef>
              <c:f>' '!$A$123</c:f>
              <c:strCache>
                <c:ptCount val="1"/>
              </c:strCache>
            </c:strRef>
          </c:tx>
          <c:spPr>
            <a:noFill/>
            <a:ln w="25400">
              <a:noFill/>
            </a:ln>
          </c:spPr>
          <c:invertIfNegative val="0"/>
          <c:cat>
            <c:numRef>
              <c:f>' '!$B$115:$BB$115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'!$B$123:$BB$123</c:f>
              <c:numCache>
                <c:formatCode>0.0</c:formatCode>
                <c:ptCount val="41"/>
              </c:numCache>
            </c:numRef>
          </c:val>
          <c:extLst>
            <c:ext xmlns:c16="http://schemas.microsoft.com/office/drawing/2014/chart" uri="{C3380CC4-5D6E-409C-BE32-E72D297353CC}">
              <c16:uniqueId val="{00000007-DB37-4165-8690-4B1FF1A65B98}"/>
            </c:ext>
          </c:extLst>
        </c:ser>
        <c:ser>
          <c:idx val="12"/>
          <c:order val="8"/>
          <c:tx>
            <c:strRef>
              <c:f>' '!$A$124</c:f>
              <c:strCache>
                <c:ptCount val="1"/>
              </c:strCache>
            </c:strRef>
          </c:tx>
          <c:spPr>
            <a:noFill/>
            <a:ln w="25400">
              <a:noFill/>
            </a:ln>
          </c:spPr>
          <c:invertIfNegative val="0"/>
          <c:cat>
            <c:numRef>
              <c:f>' '!$B$115:$BB$115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'!$B$124:$BB$124</c:f>
              <c:numCache>
                <c:formatCode>0.0</c:formatCode>
                <c:ptCount val="41"/>
              </c:numCache>
            </c:numRef>
          </c:val>
          <c:extLst>
            <c:ext xmlns:c16="http://schemas.microsoft.com/office/drawing/2014/chart" uri="{C3380CC4-5D6E-409C-BE32-E72D297353CC}">
              <c16:uniqueId val="{00000008-DB37-4165-8690-4B1FF1A65B98}"/>
            </c:ext>
          </c:extLst>
        </c:ser>
        <c:ser>
          <c:idx val="13"/>
          <c:order val="9"/>
          <c:tx>
            <c:strRef>
              <c:f>' '!$A$125</c:f>
              <c:strCache>
                <c:ptCount val="1"/>
              </c:strCache>
            </c:strRef>
          </c:tx>
          <c:spPr>
            <a:noFill/>
            <a:ln w="25400">
              <a:noFill/>
            </a:ln>
          </c:spPr>
          <c:invertIfNegative val="0"/>
          <c:cat>
            <c:numRef>
              <c:f>' '!$B$115:$BB$115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'!$B$125:$BB$125</c:f>
              <c:numCache>
                <c:formatCode>General</c:formatCode>
                <c:ptCount val="41"/>
              </c:numCache>
            </c:numRef>
          </c:val>
          <c:extLst>
            <c:ext xmlns:c16="http://schemas.microsoft.com/office/drawing/2014/chart" uri="{C3380CC4-5D6E-409C-BE32-E72D297353CC}">
              <c16:uniqueId val="{00000009-DB37-4165-8690-4B1FF1A65B98}"/>
            </c:ext>
          </c:extLst>
        </c:ser>
        <c:ser>
          <c:idx val="14"/>
          <c:order val="10"/>
          <c:tx>
            <c:strRef>
              <c:f>' '!$A$126</c:f>
              <c:strCache>
                <c:ptCount val="1"/>
              </c:strCache>
            </c:strRef>
          </c:tx>
          <c:spPr>
            <a:noFill/>
            <a:ln w="25400">
              <a:noFill/>
            </a:ln>
          </c:spPr>
          <c:invertIfNegative val="0"/>
          <c:cat>
            <c:numRef>
              <c:f>' '!$B$115:$BB$115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'!$B$126:$BB$126</c:f>
              <c:numCache>
                <c:formatCode>#,##0</c:formatCode>
                <c:ptCount val="41"/>
              </c:numCache>
            </c:numRef>
          </c:val>
          <c:extLst>
            <c:ext xmlns:c16="http://schemas.microsoft.com/office/drawing/2014/chart" uri="{C3380CC4-5D6E-409C-BE32-E72D297353CC}">
              <c16:uniqueId val="{0000000A-DB37-4165-8690-4B1FF1A65B98}"/>
            </c:ext>
          </c:extLst>
        </c:ser>
        <c:ser>
          <c:idx val="15"/>
          <c:order val="11"/>
          <c:tx>
            <c:strRef>
              <c:f>' '!$A$127</c:f>
              <c:strCache>
                <c:ptCount val="1"/>
              </c:strCache>
            </c:strRef>
          </c:tx>
          <c:spPr>
            <a:noFill/>
            <a:ln w="25400">
              <a:noFill/>
            </a:ln>
          </c:spPr>
          <c:invertIfNegative val="0"/>
          <c:cat>
            <c:numRef>
              <c:f>' '!$B$115:$BB$115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'!$B$127:$BB$127</c:f>
              <c:numCache>
                <c:formatCode>#,##0</c:formatCode>
                <c:ptCount val="41"/>
              </c:numCache>
            </c:numRef>
          </c:val>
          <c:extLst>
            <c:ext xmlns:c16="http://schemas.microsoft.com/office/drawing/2014/chart" uri="{C3380CC4-5D6E-409C-BE32-E72D297353CC}">
              <c16:uniqueId val="{0000000B-DB37-4165-8690-4B1FF1A65B98}"/>
            </c:ext>
          </c:extLst>
        </c:ser>
        <c:ser>
          <c:idx val="16"/>
          <c:order val="12"/>
          <c:tx>
            <c:strRef>
              <c:f>' '!$A$128</c:f>
              <c:strCache>
                <c:ptCount val="1"/>
              </c:strCache>
            </c:strRef>
          </c:tx>
          <c:spPr>
            <a:solidFill>
              <a:srgbClr val="00FF00"/>
            </a:solidFill>
            <a:ln w="12700">
              <a:solidFill>
                <a:srgbClr val="000000"/>
              </a:solidFill>
              <a:prstDash val="solid"/>
            </a:ln>
          </c:spPr>
          <c:invertIfNegative val="0"/>
          <c:cat>
            <c:numRef>
              <c:f>' '!$B$115:$BB$115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'!$B$128:$BB$128</c:f>
              <c:numCache>
                <c:formatCode>#,##0</c:formatCode>
                <c:ptCount val="41"/>
              </c:numCache>
            </c:numRef>
          </c:val>
          <c:extLst>
            <c:ext xmlns:c16="http://schemas.microsoft.com/office/drawing/2014/chart" uri="{C3380CC4-5D6E-409C-BE32-E72D297353CC}">
              <c16:uniqueId val="{0000000C-DB37-4165-8690-4B1FF1A65B98}"/>
            </c:ext>
          </c:extLst>
        </c:ser>
        <c:ser>
          <c:idx val="17"/>
          <c:order val="13"/>
          <c:tx>
            <c:strRef>
              <c:f>' '!$A$129</c:f>
              <c:strCache>
                <c:ptCount val="1"/>
              </c:strCache>
            </c:strRef>
          </c:tx>
          <c:spPr>
            <a:pattFill prst="dashVer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'!$B$115:$BB$115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'!$B$129:$BB$129</c:f>
              <c:numCache>
                <c:formatCode>#,##0</c:formatCode>
                <c:ptCount val="41"/>
              </c:numCache>
            </c:numRef>
          </c:val>
          <c:extLst>
            <c:ext xmlns:c16="http://schemas.microsoft.com/office/drawing/2014/chart" uri="{C3380CC4-5D6E-409C-BE32-E72D297353CC}">
              <c16:uniqueId val="{0000000D-DB37-4165-8690-4B1FF1A65B98}"/>
            </c:ext>
          </c:extLst>
        </c:ser>
        <c:ser>
          <c:idx val="18"/>
          <c:order val="14"/>
          <c:tx>
            <c:strRef>
              <c:f>' '!$A$130</c:f>
              <c:strCache>
                <c:ptCount val="1"/>
              </c:strCache>
            </c:strRef>
          </c:tx>
          <c:spPr>
            <a:pattFill prst="lgConfetti">
              <a:fgClr>
                <a:srgbClr xmlns:mc="http://schemas.openxmlformats.org/markup-compatibility/2006" xmlns:a14="http://schemas.microsoft.com/office/drawing/2010/main" val="FFFF00" mc:Ignorable="a14" a14:legacySpreadsheetColorIndex="13"/>
              </a:fgClr>
              <a:bgClr>
                <a:srgbClr xmlns:mc="http://schemas.openxmlformats.org/markup-compatibility/2006" xmlns:a14="http://schemas.microsoft.com/office/drawing/2010/main" val="800000" mc:Ignorable="a14" a14:legacySpreadsheetColorIndex="16"/>
              </a:bgClr>
            </a:pattFill>
            <a:ln w="12700">
              <a:solidFill>
                <a:srgbClr val="000000"/>
              </a:solidFill>
              <a:prstDash val="solid"/>
            </a:ln>
          </c:spPr>
          <c:invertIfNegative val="0"/>
          <c:cat>
            <c:numRef>
              <c:f>' '!$B$115:$BB$115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'!$B$130:$BB$130</c:f>
              <c:numCache>
                <c:formatCode>#,##0</c:formatCode>
                <c:ptCount val="41"/>
              </c:numCache>
            </c:numRef>
          </c:val>
          <c:extLst>
            <c:ext xmlns:c16="http://schemas.microsoft.com/office/drawing/2014/chart" uri="{C3380CC4-5D6E-409C-BE32-E72D297353CC}">
              <c16:uniqueId val="{0000000E-DB37-4165-8690-4B1FF1A65B98}"/>
            </c:ext>
          </c:extLst>
        </c:ser>
        <c:ser>
          <c:idx val="19"/>
          <c:order val="15"/>
          <c:tx>
            <c:strRef>
              <c:f>' '!$A$131</c:f>
              <c:strCache>
                <c:ptCount val="1"/>
                <c:pt idx="0">
                  <c:v>EU-28</c:v>
                </c:pt>
              </c:strCache>
            </c:strRef>
          </c:tx>
          <c:spPr>
            <a:pattFill prst="smCheck">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25400">
              <a:noFill/>
            </a:ln>
          </c:spPr>
          <c:invertIfNegative val="0"/>
          <c:cat>
            <c:numRef>
              <c:f>' '!$B$115:$BB$115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'!$B$131:$BB$131</c:f>
              <c:numCache>
                <c:formatCode>#,##0</c:formatCode>
                <c:ptCount val="41"/>
                <c:pt idx="21" formatCode="0">
                  <c:v>44.905376060676296</c:v>
                </c:pt>
                <c:pt idx="22" formatCode="0">
                  <c:v>40.192454945724009</c:v>
                </c:pt>
                <c:pt idx="23" formatCode="0">
                  <c:v>33.774940516319994</c:v>
                </c:pt>
                <c:pt idx="24" formatCode="0">
                  <c:v>42.081739933631994</c:v>
                </c:pt>
                <c:pt idx="25" formatCode="0">
                  <c:v>42.384132244671001</c:v>
                </c:pt>
                <c:pt idx="26" formatCode="0">
                  <c:v>43.444326394325998</c:v>
                </c:pt>
                <c:pt idx="27" formatCode="0">
                  <c:v>36.063332326504003</c:v>
                </c:pt>
                <c:pt idx="28" formatCode="0">
                  <c:v>39.973593040394995</c:v>
                </c:pt>
                <c:pt idx="29" formatCode="0">
                  <c:v>42.065060320080008</c:v>
                </c:pt>
                <c:pt idx="30" formatCode="0">
                  <c:v>21.167712124504</c:v>
                </c:pt>
                <c:pt idx="31" formatCode="0">
                  <c:v>20.449052113689</c:v>
                </c:pt>
                <c:pt idx="32" formatCode="0">
                  <c:v>17.848153188960001</c:v>
                </c:pt>
                <c:pt idx="33" formatCode="0">
                  <c:v>24.370850791759999</c:v>
                </c:pt>
                <c:pt idx="34" formatCode="0">
                  <c:v>15.917575768623001</c:v>
                </c:pt>
                <c:pt idx="35" formatCode="0">
                  <c:v>13.737684580240499</c:v>
                </c:pt>
                <c:pt idx="36" formatCode="0">
                  <c:v>13.027047497838996</c:v>
                </c:pt>
                <c:pt idx="37" formatCode="0">
                  <c:v>11.613292704851997</c:v>
                </c:pt>
                <c:pt idx="38" formatCode="0">
                  <c:v>9.9664059121769988</c:v>
                </c:pt>
                <c:pt idx="39" formatCode="0">
                  <c:v>13.587739175759999</c:v>
                </c:pt>
                <c:pt idx="40" formatCode="0">
                  <c:v>15.125939176250002</c:v>
                </c:pt>
              </c:numCache>
            </c:numRef>
          </c:val>
          <c:extLst>
            <c:ext xmlns:c16="http://schemas.microsoft.com/office/drawing/2014/chart" uri="{C3380CC4-5D6E-409C-BE32-E72D297353CC}">
              <c16:uniqueId val="{0000000F-DB37-4165-8690-4B1FF1A65B98}"/>
            </c:ext>
          </c:extLst>
        </c:ser>
        <c:ser>
          <c:idx val="21"/>
          <c:order val="16"/>
          <c:tx>
            <c:strRef>
              <c:f>' '!$A$132</c:f>
              <c:strCache>
                <c:ptCount val="1"/>
                <c:pt idx="0">
                  <c:v>China </c:v>
                </c:pt>
              </c:strCache>
            </c:strRef>
          </c:tx>
          <c:spPr>
            <a:pattFill prst="smConfetti">
              <a:fgClr>
                <a:srgbClr xmlns:mc="http://schemas.openxmlformats.org/markup-compatibility/2006" xmlns:a14="http://schemas.microsoft.com/office/drawing/2010/main" val="FFFF00" mc:Ignorable="a14" a14:legacySpreadsheetColorIndex="13"/>
              </a:fgClr>
              <a:bgClr>
                <a:srgbClr xmlns:mc="http://schemas.openxmlformats.org/markup-compatibility/2006" xmlns:a14="http://schemas.microsoft.com/office/drawing/2010/main" val="FF0000" mc:Ignorable="a14" a14:legacySpreadsheetColorIndex="10"/>
              </a:bgClr>
            </a:pattFill>
            <a:ln w="25400">
              <a:noFill/>
            </a:ln>
          </c:spPr>
          <c:invertIfNegative val="0"/>
          <c:cat>
            <c:numRef>
              <c:f>' '!$B$115:$BB$115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'!$B$132:$BB$132</c:f>
              <c:numCache>
                <c:formatCode>General</c:formatCode>
                <c:ptCount val="41"/>
                <c:pt idx="21" formatCode="0">
                  <c:v>1.8589228936436402</c:v>
                </c:pt>
                <c:pt idx="22" formatCode="0">
                  <c:v>2.2408046877359999</c:v>
                </c:pt>
                <c:pt idx="23" formatCode="0">
                  <c:v>1.5193098080160001</c:v>
                </c:pt>
                <c:pt idx="24" formatCode="0">
                  <c:v>0.90611815649599992</c:v>
                </c:pt>
                <c:pt idx="25" formatCode="0">
                  <c:v>0.65270817651899993</c:v>
                </c:pt>
                <c:pt idx="26" formatCode="0">
                  <c:v>1.1271742443389998</c:v>
                </c:pt>
                <c:pt idx="27" formatCode="0">
                  <c:v>1.9311491370640002</c:v>
                </c:pt>
                <c:pt idx="28" formatCode="0">
                  <c:v>1.9803315083449999</c:v>
                </c:pt>
                <c:pt idx="29" formatCode="0">
                  <c:v>1.2951450034400001</c:v>
                </c:pt>
                <c:pt idx="30" formatCode="0">
                  <c:v>1.9302485166799999</c:v>
                </c:pt>
                <c:pt idx="31" formatCode="0">
                  <c:v>5.2718647905000005</c:v>
                </c:pt>
                <c:pt idx="32" formatCode="0">
                  <c:v>5.1989723505599983</c:v>
                </c:pt>
                <c:pt idx="33" formatCode="0">
                  <c:v>10.241907607183999</c:v>
                </c:pt>
                <c:pt idx="34" formatCode="0">
                  <c:v>33.280637276028003</c:v>
                </c:pt>
                <c:pt idx="35" formatCode="0">
                  <c:v>28.625343165455497</c:v>
                </c:pt>
                <c:pt idx="36" formatCode="0">
                  <c:v>37.738425605179629</c:v>
                </c:pt>
                <c:pt idx="37" formatCode="0">
                  <c:v>103.78750296689199</c:v>
                </c:pt>
                <c:pt idx="38" formatCode="0">
                  <c:v>77.335750948884979</c:v>
                </c:pt>
                <c:pt idx="39" formatCode="0">
                  <c:v>59.694741038860002</c:v>
                </c:pt>
                <c:pt idx="40" formatCode="0">
                  <c:v>20.635567236604167</c:v>
                </c:pt>
              </c:numCache>
            </c:numRef>
          </c:val>
          <c:extLst>
            <c:ext xmlns:c16="http://schemas.microsoft.com/office/drawing/2014/chart" uri="{C3380CC4-5D6E-409C-BE32-E72D297353CC}">
              <c16:uniqueId val="{00000010-DB37-4165-8690-4B1FF1A65B98}"/>
            </c:ext>
          </c:extLst>
        </c:ser>
        <c:ser>
          <c:idx val="20"/>
          <c:order val="17"/>
          <c:tx>
            <c:strRef>
              <c:f>' '!$A$133</c:f>
              <c:strCache>
                <c:ptCount val="1"/>
                <c:pt idx="0">
                  <c:v>India </c:v>
                </c:pt>
              </c:strCache>
            </c:strRef>
          </c:tx>
          <c:spPr>
            <a:pattFill prst="dashVert">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FFCC" mc:Ignorable="a14" a14:legacySpreadsheetColorIndex="26"/>
              </a:bgClr>
            </a:pattFill>
            <a:ln w="25400">
              <a:noFill/>
            </a:ln>
          </c:spPr>
          <c:invertIfNegative val="0"/>
          <c:cat>
            <c:numRef>
              <c:f>' '!$B$115:$BB$115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'!$B$133:$BB$133</c:f>
              <c:numCache>
                <c:formatCode>General</c:formatCode>
                <c:ptCount val="41"/>
                <c:pt idx="21" formatCode="0">
                  <c:v>0.28508935262202001</c:v>
                </c:pt>
                <c:pt idx="22" formatCode="0">
                  <c:v>4.6295947818519991</c:v>
                </c:pt>
                <c:pt idx="23" formatCode="0">
                  <c:v>11.8505343696</c:v>
                </c:pt>
                <c:pt idx="24" formatCode="0">
                  <c:v>6.5288933306239993</c:v>
                </c:pt>
                <c:pt idx="25" formatCode="0">
                  <c:v>12.382781081209</c:v>
                </c:pt>
                <c:pt idx="26" formatCode="0">
                  <c:v>29.908399707185996</c:v>
                </c:pt>
                <c:pt idx="27" formatCode="0">
                  <c:v>16.926305056587996</c:v>
                </c:pt>
                <c:pt idx="28" formatCode="0">
                  <c:v>16.741391073830002</c:v>
                </c:pt>
                <c:pt idx="29" formatCode="0">
                  <c:v>12.799880785100001</c:v>
                </c:pt>
                <c:pt idx="30" formatCode="0">
                  <c:v>8.6919045831199995</c:v>
                </c:pt>
                <c:pt idx="31" formatCode="0">
                  <c:v>10.179748146455999</c:v>
                </c:pt>
                <c:pt idx="32" formatCode="0">
                  <c:v>8.9424955593599993</c:v>
                </c:pt>
                <c:pt idx="33" formatCode="0">
                  <c:v>14.785573141152</c:v>
                </c:pt>
                <c:pt idx="34" formatCode="0">
                  <c:v>22.183229637182997</c:v>
                </c:pt>
                <c:pt idx="35" formatCode="0">
                  <c:v>37.145234705058243</c:v>
                </c:pt>
                <c:pt idx="36" formatCode="0">
                  <c:v>45.068829203448388</c:v>
                </c:pt>
                <c:pt idx="37" formatCode="0">
                  <c:v>50.087703103316997</c:v>
                </c:pt>
                <c:pt idx="38" formatCode="0">
                  <c:v>51.873963327614987</c:v>
                </c:pt>
                <c:pt idx="39" formatCode="0">
                  <c:v>67.973652557619999</c:v>
                </c:pt>
                <c:pt idx="40" formatCode="0">
                  <c:v>70.708213047437496</c:v>
                </c:pt>
              </c:numCache>
            </c:numRef>
          </c:val>
          <c:extLst>
            <c:ext xmlns:c16="http://schemas.microsoft.com/office/drawing/2014/chart" uri="{C3380CC4-5D6E-409C-BE32-E72D297353CC}">
              <c16:uniqueId val="{00000011-DB37-4165-8690-4B1FF1A65B98}"/>
            </c:ext>
          </c:extLst>
        </c:ser>
        <c:ser>
          <c:idx val="6"/>
          <c:order val="18"/>
          <c:tx>
            <c:strRef>
              <c:f>' '!$A$134</c:f>
              <c:strCache>
                <c:ptCount val="1"/>
                <c:pt idx="0">
                  <c:v>Saudi Arabia </c:v>
                </c:pt>
              </c:strCache>
            </c:strRef>
          </c:tx>
          <c:spPr>
            <a:pattFill prst="lgConfetti">
              <a:fgClr>
                <a:srgbClr xmlns:mc="http://schemas.openxmlformats.org/markup-compatibility/2006" xmlns:a14="http://schemas.microsoft.com/office/drawing/2010/main" val="FFFF00" mc:Ignorable="a14" a14:legacySpreadsheetColorIndex="13"/>
              </a:fgClr>
              <a:bgClr>
                <a:srgbClr xmlns:mc="http://schemas.openxmlformats.org/markup-compatibility/2006" xmlns:a14="http://schemas.microsoft.com/office/drawing/2010/main" val="800000" mc:Ignorable="a14" a14:legacySpreadsheetColorIndex="16"/>
              </a:bgClr>
            </a:pattFill>
            <a:ln w="25400">
              <a:noFill/>
            </a:ln>
          </c:spPr>
          <c:invertIfNegative val="0"/>
          <c:cat>
            <c:numRef>
              <c:f>' '!$B$115:$BB$115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'!$B$134:$BB$134</c:f>
              <c:numCache>
                <c:formatCode>General</c:formatCode>
                <c:ptCount val="41"/>
                <c:pt idx="21" formatCode="0">
                  <c:v>5.2507040226349506</c:v>
                </c:pt>
                <c:pt idx="22" formatCode="0">
                  <c:v>3.0059660019399996</c:v>
                </c:pt>
                <c:pt idx="23" formatCode="0">
                  <c:v>4.8820301551199989</c:v>
                </c:pt>
                <c:pt idx="24" formatCode="0">
                  <c:v>4.432071429744</c:v>
                </c:pt>
                <c:pt idx="25" formatCode="0">
                  <c:v>3.7719641349529995</c:v>
                </c:pt>
                <c:pt idx="26" formatCode="0">
                  <c:v>4.4406912864599999</c:v>
                </c:pt>
                <c:pt idx="27" formatCode="0">
                  <c:v>4.966416952036</c:v>
                </c:pt>
                <c:pt idx="28" formatCode="0">
                  <c:v>4.9731247569650003</c:v>
                </c:pt>
                <c:pt idx="29" formatCode="0">
                  <c:v>4.2767174645280006</c:v>
                </c:pt>
                <c:pt idx="30" formatCode="0">
                  <c:v>3.1905063457959999</c:v>
                </c:pt>
                <c:pt idx="31" formatCode="0">
                  <c:v>1.9960435987920002</c:v>
                </c:pt>
                <c:pt idx="32" formatCode="0">
                  <c:v>1.213579008</c:v>
                </c:pt>
                <c:pt idx="33" formatCode="0">
                  <c:v>1.3406277976959999</c:v>
                </c:pt>
                <c:pt idx="34" formatCode="0">
                  <c:v>2.132341686048</c:v>
                </c:pt>
                <c:pt idx="35" formatCode="0">
                  <c:v>0.4204268620205</c:v>
                </c:pt>
                <c:pt idx="36" formatCode="0">
                  <c:v>0.709838388726314</c:v>
                </c:pt>
                <c:pt idx="37" formatCode="0">
                  <c:v>1.3162873030189999</c:v>
                </c:pt>
                <c:pt idx="38" formatCode="0">
                  <c:v>1.2042783994669997</c:v>
                </c:pt>
                <c:pt idx="39" formatCode="0">
                  <c:v>0.43724177171999995</c:v>
                </c:pt>
                <c:pt idx="40" formatCode="0">
                  <c:v>0.94555358703750003</c:v>
                </c:pt>
              </c:numCache>
            </c:numRef>
          </c:val>
          <c:extLst>
            <c:ext xmlns:c16="http://schemas.microsoft.com/office/drawing/2014/chart" uri="{C3380CC4-5D6E-409C-BE32-E72D297353CC}">
              <c16:uniqueId val="{00000012-DB37-4165-8690-4B1FF1A65B98}"/>
            </c:ext>
          </c:extLst>
        </c:ser>
        <c:ser>
          <c:idx val="7"/>
          <c:order val="19"/>
          <c:tx>
            <c:strRef>
              <c:f>' '!$A$135</c:f>
              <c:strCache>
                <c:ptCount val="1"/>
                <c:pt idx="0">
                  <c:v>Senegal </c:v>
                </c:pt>
              </c:strCache>
            </c:strRef>
          </c:tx>
          <c:spPr>
            <a:pattFill prst="wdDnDiag">
              <a:fgClr>
                <a:srgbClr xmlns:mc="http://schemas.openxmlformats.org/markup-compatibility/2006" xmlns:a14="http://schemas.microsoft.com/office/drawing/2010/main" val="FF9900" mc:Ignorable="a14" a14:legacySpreadsheetColorIndex="52"/>
              </a:fgClr>
              <a:bgClr>
                <a:srgbClr xmlns:mc="http://schemas.openxmlformats.org/markup-compatibility/2006" xmlns:a14="http://schemas.microsoft.com/office/drawing/2010/main" val="FFFFFF" mc:Ignorable="a14" a14:legacySpreadsheetColorIndex="9"/>
              </a:bgClr>
            </a:pattFill>
            <a:ln w="25400">
              <a:noFill/>
            </a:ln>
          </c:spPr>
          <c:invertIfNegative val="0"/>
          <c:cat>
            <c:numRef>
              <c:f>' '!$B$115:$BB$115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'!$B$135:$BB$135</c:f>
              <c:numCache>
                <c:formatCode>General</c:formatCode>
                <c:ptCount val="41"/>
                <c:pt idx="21" formatCode="0">
                  <c:v>2.379124566957</c:v>
                </c:pt>
                <c:pt idx="22" formatCode="0">
                  <c:v>3.4635131660239997</c:v>
                </c:pt>
                <c:pt idx="23" formatCode="0">
                  <c:v>4.4065330013279995</c:v>
                </c:pt>
                <c:pt idx="24" formatCode="0">
                  <c:v>5.5829133942399993</c:v>
                </c:pt>
                <c:pt idx="25" formatCode="0">
                  <c:v>6.4814300381179999</c:v>
                </c:pt>
                <c:pt idx="26" formatCode="0">
                  <c:v>5.8659198179009993</c:v>
                </c:pt>
                <c:pt idx="27" formatCode="0">
                  <c:v>4.2212516756599996</c:v>
                </c:pt>
                <c:pt idx="28" formatCode="0">
                  <c:v>4.05566624115</c:v>
                </c:pt>
                <c:pt idx="29" formatCode="0">
                  <c:v>5.4720207398879994</c:v>
                </c:pt>
                <c:pt idx="30" formatCode="0">
                  <c:v>4.5194549087160008</c:v>
                </c:pt>
                <c:pt idx="31" formatCode="0">
                  <c:v>3.5543523790619997</c:v>
                </c:pt>
                <c:pt idx="32" formatCode="0">
                  <c:v>2.0791431911999996</c:v>
                </c:pt>
                <c:pt idx="33" formatCode="0">
                  <c:v>2.1550466375679997</c:v>
                </c:pt>
                <c:pt idx="34" formatCode="0">
                  <c:v>1.703422706844</c:v>
                </c:pt>
                <c:pt idx="35" formatCode="0">
                  <c:v>2.313745518842</c:v>
                </c:pt>
                <c:pt idx="36" formatCode="0">
                  <c:v>0.77306530265959394</c:v>
                </c:pt>
                <c:pt idx="37" formatCode="0">
                  <c:v>0.8368485001</c:v>
                </c:pt>
                <c:pt idx="38" formatCode="0">
                  <c:v>0.44654303736899997</c:v>
                </c:pt>
                <c:pt idx="39" formatCode="0">
                  <c:v>1.0161498906100002</c:v>
                </c:pt>
                <c:pt idx="40" formatCode="0">
                  <c:v>1.1169861798958334</c:v>
                </c:pt>
              </c:numCache>
            </c:numRef>
          </c:val>
          <c:extLst>
            <c:ext xmlns:c16="http://schemas.microsoft.com/office/drawing/2014/chart" uri="{C3380CC4-5D6E-409C-BE32-E72D297353CC}">
              <c16:uniqueId val="{00000013-DB37-4165-8690-4B1FF1A65B98}"/>
            </c:ext>
          </c:extLst>
        </c:ser>
        <c:ser>
          <c:idx val="8"/>
          <c:order val="20"/>
          <c:tx>
            <c:strRef>
              <c:f>' '!$A$136</c:f>
              <c:strCache>
                <c:ptCount val="1"/>
                <c:pt idx="0">
                  <c:v>USA </c:v>
                </c:pt>
              </c:strCache>
            </c:strRef>
          </c:tx>
          <c:spPr>
            <a:pattFill prst="smGrid">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000080" mc:Ignorable="a14" a14:legacySpreadsheetColorIndex="18"/>
              </a:bgClr>
            </a:pattFill>
            <a:ln w="25400">
              <a:noFill/>
            </a:ln>
          </c:spPr>
          <c:invertIfNegative val="0"/>
          <c:cat>
            <c:numRef>
              <c:f>' '!$B$115:$BB$115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'!$B$136:$BB$136</c:f>
              <c:numCache>
                <c:formatCode>General</c:formatCode>
                <c:ptCount val="41"/>
                <c:pt idx="21" formatCode="0">
                  <c:v>7.0170147999323103</c:v>
                </c:pt>
                <c:pt idx="22" formatCode="0">
                  <c:v>6.7239721027039998</c:v>
                </c:pt>
                <c:pt idx="23" formatCode="0">
                  <c:v>7.5849665086079998</c:v>
                </c:pt>
                <c:pt idx="24" formatCode="0">
                  <c:v>8.4545287672160008</c:v>
                </c:pt>
                <c:pt idx="25" formatCode="0">
                  <c:v>11.184561144323</c:v>
                </c:pt>
                <c:pt idx="26" formatCode="0">
                  <c:v>16.636683967760998</c:v>
                </c:pt>
                <c:pt idx="27" formatCode="0">
                  <c:v>16.030522423924001</c:v>
                </c:pt>
                <c:pt idx="28" formatCode="0">
                  <c:v>18.106713009615003</c:v>
                </c:pt>
                <c:pt idx="29" formatCode="0">
                  <c:v>18.689944170344003</c:v>
                </c:pt>
                <c:pt idx="30" formatCode="0">
                  <c:v>6.5057618740400001</c:v>
                </c:pt>
                <c:pt idx="31" formatCode="0">
                  <c:v>9.7031527656659993</c:v>
                </c:pt>
                <c:pt idx="32" formatCode="0">
                  <c:v>6.3922908124799998</c:v>
                </c:pt>
                <c:pt idx="33" formatCode="0">
                  <c:v>6.8426687181599988</c:v>
                </c:pt>
                <c:pt idx="34" formatCode="0">
                  <c:v>9.9612587154239982</c:v>
                </c:pt>
                <c:pt idx="35" formatCode="0">
                  <c:v>10.12187514847925</c:v>
                </c:pt>
                <c:pt idx="36" formatCode="0">
                  <c:v>12.7167868989985</c:v>
                </c:pt>
                <c:pt idx="37" formatCode="0">
                  <c:v>7.4157318064480009</c:v>
                </c:pt>
                <c:pt idx="38" formatCode="0">
                  <c:v>6.9215871047179984</c:v>
                </c:pt>
                <c:pt idx="39" formatCode="0">
                  <c:v>9.9703186969599997</c:v>
                </c:pt>
                <c:pt idx="40" formatCode="0">
                  <c:v>8.3256499072916661</c:v>
                </c:pt>
              </c:numCache>
            </c:numRef>
          </c:val>
          <c:extLst>
            <c:ext xmlns:c16="http://schemas.microsoft.com/office/drawing/2014/chart" uri="{C3380CC4-5D6E-409C-BE32-E72D297353CC}">
              <c16:uniqueId val="{00000014-DB37-4165-8690-4B1FF1A65B98}"/>
            </c:ext>
          </c:extLst>
        </c:ser>
        <c:ser>
          <c:idx val="9"/>
          <c:order val="21"/>
          <c:tx>
            <c:strRef>
              <c:f>' '!$A$137</c:f>
              <c:strCache>
                <c:ptCount val="1"/>
                <c:pt idx="0">
                  <c:v>Others</c:v>
                </c:pt>
              </c:strCache>
            </c:strRef>
          </c:tx>
          <c:spPr>
            <a:pattFill prst="trellis">
              <a:fgClr>
                <a:srgbClr xmlns:mc="http://schemas.openxmlformats.org/markup-compatibility/2006" xmlns:a14="http://schemas.microsoft.com/office/drawing/2010/main" val="993300" mc:Ignorable="a14" a14:legacySpreadsheetColorIndex="60"/>
              </a:fgClr>
              <a:bgClr>
                <a:srgbClr xmlns:mc="http://schemas.openxmlformats.org/markup-compatibility/2006" xmlns:a14="http://schemas.microsoft.com/office/drawing/2010/main" val="FFFFFF" mc:Ignorable="a14" a14:legacySpreadsheetColorIndex="9"/>
              </a:bgClr>
            </a:pattFill>
            <a:ln w="25400">
              <a:noFill/>
            </a:ln>
          </c:spPr>
          <c:invertIfNegative val="0"/>
          <c:cat>
            <c:numRef>
              <c:f>' '!$B$115:$BB$115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'!$B$137:$BB$137</c:f>
              <c:numCache>
                <c:formatCode>General</c:formatCode>
                <c:ptCount val="41"/>
                <c:pt idx="21" formatCode="#,##0">
                  <c:v>9.0594029976713202</c:v>
                </c:pt>
                <c:pt idx="22" formatCode="#,##0">
                  <c:v>7.2627438101159925</c:v>
                </c:pt>
                <c:pt idx="23" formatCode="#,##0">
                  <c:v>7.1296645151040252</c:v>
                </c:pt>
                <c:pt idx="24" formatCode="#,##0">
                  <c:v>9.4402445243679836</c:v>
                </c:pt>
                <c:pt idx="25" formatCode="#,##0">
                  <c:v>12.317095809759977</c:v>
                </c:pt>
                <c:pt idx="26" formatCode="#,##0">
                  <c:v>11.724861528666011</c:v>
                </c:pt>
                <c:pt idx="27" formatCode="#,##0">
                  <c:v>13.57810636392</c:v>
                </c:pt>
                <c:pt idx="28" formatCode="#,##0">
                  <c:v>13.973412356474967</c:v>
                </c:pt>
                <c:pt idx="29" formatCode="#,##0">
                  <c:v>14.474699968455994</c:v>
                </c:pt>
                <c:pt idx="30" formatCode="#,##0">
                  <c:v>12.53810334035601</c:v>
                </c:pt>
                <c:pt idx="31" formatCode="#,##0">
                  <c:v>13.147382095982991</c:v>
                </c:pt>
                <c:pt idx="32" formatCode="#,##0">
                  <c:v>11.283301008479988</c:v>
                </c:pt>
                <c:pt idx="33" formatCode="#,##0">
                  <c:v>7.4424728187039833</c:v>
                </c:pt>
                <c:pt idx="34" formatCode="#,##0">
                  <c:v>7.4660934833430304</c:v>
                </c:pt>
                <c:pt idx="35" formatCode="#,##0">
                  <c:v>13.378158060311492</c:v>
                </c:pt>
                <c:pt idx="36" formatCode="#,##0">
                  <c:v>22.930973929328474</c:v>
                </c:pt>
                <c:pt idx="37" formatCode="#,##0">
                  <c:v>20.815680003429009</c:v>
                </c:pt>
                <c:pt idx="38" formatCode="#,##0">
                  <c:v>21.147071462231082</c:v>
                </c:pt>
                <c:pt idx="39" formatCode="#,##0">
                  <c:v>20.982963440929979</c:v>
                </c:pt>
                <c:pt idx="40" formatCode="#,##0">
                  <c:v>11.937775946291609</c:v>
                </c:pt>
              </c:numCache>
            </c:numRef>
          </c:val>
          <c:extLst>
            <c:ext xmlns:c16="http://schemas.microsoft.com/office/drawing/2014/chart" uri="{C3380CC4-5D6E-409C-BE32-E72D297353CC}">
              <c16:uniqueId val="{00000015-DB37-4165-8690-4B1FF1A65B98}"/>
            </c:ext>
          </c:extLst>
        </c:ser>
        <c:dLbls>
          <c:showLegendKey val="0"/>
          <c:showVal val="0"/>
          <c:showCatName val="0"/>
          <c:showSerName val="0"/>
          <c:showPercent val="0"/>
          <c:showBubbleSize val="0"/>
        </c:dLbls>
        <c:gapWidth val="0"/>
        <c:overlap val="100"/>
        <c:axId val="3"/>
        <c:axId val="4"/>
      </c:barChart>
      <c:catAx>
        <c:axId val="78870499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title>
          <c:tx>
            <c:rich>
              <a:bodyPr/>
              <a:lstStyle/>
              <a:p>
                <a:pPr>
                  <a:defRPr sz="1200" b="1" i="0" u="none" strike="noStrike" baseline="0">
                    <a:solidFill>
                      <a:srgbClr val="993300"/>
                    </a:solidFill>
                    <a:latin typeface="Arial"/>
                    <a:ea typeface="Arial"/>
                    <a:cs typeface="Arial"/>
                  </a:defRPr>
                </a:pPr>
                <a:r>
                  <a:rPr lang="en-GB" sz="1200" b="1" i="0" u="none" strike="noStrike" baseline="0">
                    <a:solidFill>
                      <a:srgbClr val="993300"/>
                    </a:solidFill>
                    <a:latin typeface="Arial"/>
                    <a:cs typeface="Arial"/>
                  </a:rPr>
                  <a:t>Volume</a:t>
                </a:r>
                <a:endParaRPr lang="en-GB" sz="1075" b="0" i="0" u="none" strike="noStrike" baseline="0">
                  <a:solidFill>
                    <a:srgbClr val="993300"/>
                  </a:solidFill>
                  <a:latin typeface="Arial"/>
                  <a:cs typeface="Arial"/>
                </a:endParaRPr>
              </a:p>
              <a:p>
                <a:pPr>
                  <a:defRPr sz="1200" b="1" i="0" u="none" strike="noStrike" baseline="0">
                    <a:solidFill>
                      <a:srgbClr val="993300"/>
                    </a:solidFill>
                    <a:latin typeface="Arial"/>
                    <a:ea typeface="Arial"/>
                    <a:cs typeface="Arial"/>
                  </a:defRPr>
                </a:pPr>
                <a:r>
                  <a:rPr lang="en-GB" sz="1075" b="0" i="0" u="none" strike="noStrike" baseline="0">
                    <a:solidFill>
                      <a:srgbClr val="FFFFFF"/>
                    </a:solidFill>
                    <a:latin typeface="Arial"/>
                    <a:cs typeface="Arial"/>
                  </a:rPr>
                  <a:t>(</a:t>
                </a:r>
                <a:r>
                  <a:rPr lang="en-GB" sz="1075" b="0" i="0" u="none" strike="noStrike" baseline="0">
                    <a:solidFill>
                      <a:srgbClr val="993300"/>
                    </a:solidFill>
                    <a:latin typeface="Arial"/>
                    <a:cs typeface="Arial"/>
                  </a:rPr>
                  <a:t> (thousand cubic metres) </a:t>
                </a:r>
                <a:r>
                  <a:rPr lang="en-GB" sz="1075" b="0" i="0" u="none" strike="noStrike" baseline="0">
                    <a:solidFill>
                      <a:srgbClr val="FFFFFF"/>
                    </a:solidFill>
                    <a:latin typeface="Arial"/>
                    <a:cs typeface="Arial"/>
                  </a:rPr>
                  <a:t>)</a:t>
                </a:r>
              </a:p>
            </c:rich>
          </c:tx>
          <c:layout>
            <c:manualLayout>
              <c:xMode val="edge"/>
              <c:yMode val="edge"/>
              <c:x val="2.6042468870555099E-2"/>
              <c:y val="0.15500508515828079"/>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993300"/>
                </a:solidFill>
                <a:latin typeface="Arial"/>
                <a:ea typeface="Arial"/>
                <a:cs typeface="Arial"/>
              </a:defRPr>
            </a:pPr>
            <a:endParaRPr lang="en-US"/>
          </a:p>
        </c:txPr>
        <c:crossAx val="788704992"/>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scaling>
        <c:delete val="0"/>
        <c:axPos val="r"/>
        <c:title>
          <c:tx>
            <c:rich>
              <a:bodyPr/>
              <a:lstStyle/>
              <a:p>
                <a:pPr>
                  <a:defRPr sz="1200" b="1" i="0" u="none" strike="noStrike" baseline="0">
                    <a:solidFill>
                      <a:srgbClr val="0000FF"/>
                    </a:solidFill>
                    <a:latin typeface="Arial"/>
                    <a:ea typeface="Arial"/>
                    <a:cs typeface="Arial"/>
                  </a:defRPr>
                </a:pPr>
                <a:r>
                  <a:rPr lang="en-GB" sz="1200" b="1" i="0" u="none" strike="noStrike" baseline="0">
                    <a:solidFill>
                      <a:srgbClr val="0000FF"/>
                    </a:solidFill>
                    <a:latin typeface="Arial"/>
                    <a:cs typeface="Arial"/>
                  </a:rPr>
                  <a:t>Export value</a:t>
                </a:r>
                <a:endParaRPr lang="en-GB" sz="1075" b="0" i="0" u="none" strike="noStrike" baseline="0">
                  <a:solidFill>
                    <a:srgbClr val="0000FF"/>
                  </a:solidFill>
                  <a:latin typeface="Arial"/>
                  <a:cs typeface="Arial"/>
                </a:endParaRPr>
              </a:p>
              <a:p>
                <a:pPr>
                  <a:defRPr sz="1200" b="1" i="0" u="none" strike="noStrike" baseline="0">
                    <a:solidFill>
                      <a:srgbClr val="0000FF"/>
                    </a:solidFill>
                    <a:latin typeface="Arial"/>
                    <a:ea typeface="Arial"/>
                    <a:cs typeface="Arial"/>
                  </a:defRPr>
                </a:pPr>
                <a:r>
                  <a:rPr lang="en-GB" sz="1075" b="0" i="0" u="none" strike="noStrike" baseline="0">
                    <a:solidFill>
                      <a:srgbClr val="FFFFFF"/>
                    </a:solidFill>
                    <a:latin typeface="Arial"/>
                    <a:cs typeface="Arial"/>
                  </a:rPr>
                  <a:t>(</a:t>
                </a:r>
                <a:r>
                  <a:rPr lang="en-GB" sz="1075" b="0" i="0" u="none" strike="noStrike" baseline="0">
                    <a:solidFill>
                      <a:srgbClr val="0000FF"/>
                    </a:solidFill>
                    <a:latin typeface="Arial"/>
                    <a:cs typeface="Arial"/>
                  </a:rPr>
                  <a:t> (US$ million, fob, nominal) </a:t>
                </a:r>
                <a:r>
                  <a:rPr lang="en-GB" sz="1075" b="0" i="0" u="none" strike="noStrike" baseline="0">
                    <a:solidFill>
                      <a:srgbClr val="FFFFFF"/>
                    </a:solidFill>
                    <a:latin typeface="Arial"/>
                    <a:cs typeface="Arial"/>
                  </a:rPr>
                  <a:t>)</a:t>
                </a:r>
              </a:p>
            </c:rich>
          </c:tx>
          <c:layout>
            <c:manualLayout>
              <c:xMode val="edge"/>
              <c:yMode val="edge"/>
              <c:x val="0.90315282043085088"/>
              <c:y val="0.1416713143919770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4.2709648947710364E-2"/>
          <c:y val="0.86836182115553007"/>
          <c:w val="0.86877676152171812"/>
          <c:h val="0.10500344478464183"/>
        </c:manualLayout>
      </c:layout>
      <c:overlay val="0"/>
      <c:spPr>
        <a:solidFill>
          <a:srgbClr val="FFFFCC"/>
        </a:solidFill>
        <a:ln w="25400">
          <a:noFill/>
        </a:ln>
      </c:spPr>
      <c:txPr>
        <a:bodyPr/>
        <a:lstStyle/>
        <a:p>
          <a:pPr>
            <a:defRPr sz="119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horizontalDpi="300" verticalDpi="300"/>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146330699744163"/>
          <c:y val="6.5002132485730654E-2"/>
          <c:w val="0.69481306946641008"/>
          <c:h val="0.63668755409100286"/>
        </c:manualLayout>
      </c:layout>
      <c:barChart>
        <c:barDir val="col"/>
        <c:grouping val="stacked"/>
        <c:varyColors val="0"/>
        <c:ser>
          <c:idx val="0"/>
          <c:order val="0"/>
          <c:tx>
            <c:strRef>
              <c:f>' '!$A$160</c:f>
              <c:strCache>
                <c:ptCount val="1"/>
                <c:pt idx="0">
                  <c:v>EU-28</c:v>
                </c:pt>
              </c:strCache>
            </c:strRef>
          </c:tx>
          <c:spPr>
            <a:pattFill prst="smCheck">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25400">
              <a:noFill/>
            </a:ln>
          </c:spPr>
          <c:invertIfNegative val="0"/>
          <c:cat>
            <c:numRef>
              <c:f>' '!$B$159:$BB$159</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'!$B$160:$BB$160</c:f>
              <c:numCache>
                <c:formatCode>#,##0</c:formatCode>
                <c:ptCount val="41"/>
                <c:pt idx="0">
                  <c:v>28.616390999999997</c:v>
                </c:pt>
                <c:pt idx="1">
                  <c:v>27.384743</c:v>
                </c:pt>
                <c:pt idx="2">
                  <c:v>28.111930999999998</c:v>
                </c:pt>
                <c:pt idx="3">
                  <c:v>23.757197999999995</c:v>
                </c:pt>
                <c:pt idx="4">
                  <c:v>25.641956</c:v>
                </c:pt>
                <c:pt idx="5">
                  <c:v>16.509542999999997</c:v>
                </c:pt>
                <c:pt idx="6">
                  <c:v>13.795787999999998</c:v>
                </c:pt>
                <c:pt idx="7">
                  <c:v>11.003709000000001</c:v>
                </c:pt>
                <c:pt idx="8">
                  <c:v>6.0691549999999985</c:v>
                </c:pt>
                <c:pt idx="9">
                  <c:v>4.0883119999999993</c:v>
                </c:pt>
                <c:pt idx="10">
                  <c:v>2.5902389999999995</c:v>
                </c:pt>
                <c:pt idx="11">
                  <c:v>1.4291959999999999</c:v>
                </c:pt>
                <c:pt idx="12">
                  <c:v>1.2503089999999999</c:v>
                </c:pt>
                <c:pt idx="13">
                  <c:v>1.0527439999999999</c:v>
                </c:pt>
                <c:pt idx="14">
                  <c:v>1.1893369999999999</c:v>
                </c:pt>
                <c:pt idx="15">
                  <c:v>0.3088131527475228</c:v>
                </c:pt>
                <c:pt idx="16">
                  <c:v>0.19534399999999999</c:v>
                </c:pt>
                <c:pt idx="17">
                  <c:v>5.4278E-2</c:v>
                </c:pt>
                <c:pt idx="18">
                  <c:v>0</c:v>
                </c:pt>
                <c:pt idx="19">
                  <c:v>0.30862799999999996</c:v>
                </c:pt>
              </c:numCache>
            </c:numRef>
          </c:val>
          <c:extLst>
            <c:ext xmlns:c16="http://schemas.microsoft.com/office/drawing/2014/chart" uri="{C3380CC4-5D6E-409C-BE32-E72D297353CC}">
              <c16:uniqueId val="{00000000-F13D-40B4-A396-409DDDBBA4C5}"/>
            </c:ext>
          </c:extLst>
        </c:ser>
        <c:ser>
          <c:idx val="2"/>
          <c:order val="1"/>
          <c:tx>
            <c:strRef>
              <c:f>' '!$A$161</c:f>
              <c:strCache>
                <c:ptCount val="1"/>
                <c:pt idx="0">
                  <c:v>Burkina Faso </c:v>
                </c:pt>
              </c:strCache>
            </c:strRef>
          </c:tx>
          <c:spPr>
            <a:pattFill prst="horzBrick">
              <a:fgClr>
                <a:srgbClr xmlns:mc="http://schemas.openxmlformats.org/markup-compatibility/2006" xmlns:a14="http://schemas.microsoft.com/office/drawing/2010/main" val="000080" mc:Ignorable="a14" a14:legacySpreadsheetColorIndex="18"/>
              </a:fgClr>
              <a:bgClr>
                <a:srgbClr xmlns:mc="http://schemas.openxmlformats.org/markup-compatibility/2006" xmlns:a14="http://schemas.microsoft.com/office/drawing/2010/main" val="FFFF00" mc:Ignorable="a14" a14:legacySpreadsheetColorIndex="13"/>
              </a:bgClr>
            </a:pattFill>
            <a:ln w="25400">
              <a:noFill/>
            </a:ln>
          </c:spPr>
          <c:invertIfNegative val="0"/>
          <c:cat>
            <c:numRef>
              <c:f>' '!$B$159:$BB$159</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'!$B$161:$BB$161</c:f>
              <c:numCache>
                <c:formatCode>#,##0</c:formatCode>
                <c:ptCount val="41"/>
                <c:pt idx="0">
                  <c:v>6.2599999999999991E-3</c:v>
                </c:pt>
                <c:pt idx="1">
                  <c:v>0</c:v>
                </c:pt>
                <c:pt idx="2">
                  <c:v>0</c:v>
                </c:pt>
                <c:pt idx="3">
                  <c:v>0</c:v>
                </c:pt>
                <c:pt idx="4">
                  <c:v>0.105751</c:v>
                </c:pt>
                <c:pt idx="5">
                  <c:v>0</c:v>
                </c:pt>
                <c:pt idx="6">
                  <c:v>6.0132569999999985</c:v>
                </c:pt>
                <c:pt idx="7">
                  <c:v>8.1100189999999994</c:v>
                </c:pt>
                <c:pt idx="8">
                  <c:v>9.4863539999999986</c:v>
                </c:pt>
                <c:pt idx="9">
                  <c:v>9.8370429999999978</c:v>
                </c:pt>
                <c:pt idx="10">
                  <c:v>8.8825069999999986</c:v>
                </c:pt>
                <c:pt idx="11">
                  <c:v>9.566691999999998</c:v>
                </c:pt>
                <c:pt idx="12">
                  <c:v>8.7622769999999992</c:v>
                </c:pt>
                <c:pt idx="13">
                  <c:v>8.1124960000000002</c:v>
                </c:pt>
                <c:pt idx="14">
                  <c:v>9.1290709999999979</c:v>
                </c:pt>
                <c:pt idx="15">
                  <c:v>14.026603135514947</c:v>
                </c:pt>
                <c:pt idx="16">
                  <c:v>7.5917720000000006</c:v>
                </c:pt>
                <c:pt idx="17">
                  <c:v>3.9952449999999997</c:v>
                </c:pt>
                <c:pt idx="18">
                  <c:v>7.5056579999999995</c:v>
                </c:pt>
                <c:pt idx="19">
                  <c:v>7.247800999999999</c:v>
                </c:pt>
              </c:numCache>
            </c:numRef>
          </c:val>
          <c:extLst>
            <c:ext xmlns:c16="http://schemas.microsoft.com/office/drawing/2014/chart" uri="{C3380CC4-5D6E-409C-BE32-E72D297353CC}">
              <c16:uniqueId val="{00000001-F13D-40B4-A396-409DDDBBA4C5}"/>
            </c:ext>
          </c:extLst>
        </c:ser>
        <c:ser>
          <c:idx val="3"/>
          <c:order val="2"/>
          <c:tx>
            <c:strRef>
              <c:f>' '!$A$162</c:f>
              <c:strCache>
                <c:ptCount val="1"/>
                <c:pt idx="0">
                  <c:v>Niger </c:v>
                </c:pt>
              </c:strCache>
            </c:strRef>
          </c:tx>
          <c:spPr>
            <a:pattFill prst="wave">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339966" mc:Ignorable="a14" a14:legacySpreadsheetColorIndex="57"/>
              </a:bgClr>
            </a:pattFill>
            <a:ln w="25400">
              <a:noFill/>
            </a:ln>
          </c:spPr>
          <c:invertIfNegative val="0"/>
          <c:cat>
            <c:numRef>
              <c:f>' '!$B$159:$BB$159</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'!$B$162:$BB$162</c:f>
              <c:numCache>
                <c:formatCode>#,##0</c:formatCode>
                <c:ptCount val="41"/>
                <c:pt idx="0">
                  <c:v>0.128775</c:v>
                </c:pt>
                <c:pt idx="1">
                  <c:v>0</c:v>
                </c:pt>
                <c:pt idx="2">
                  <c:v>0</c:v>
                </c:pt>
                <c:pt idx="3">
                  <c:v>0</c:v>
                </c:pt>
                <c:pt idx="4">
                  <c:v>0</c:v>
                </c:pt>
                <c:pt idx="5">
                  <c:v>0.10749099999999999</c:v>
                </c:pt>
                <c:pt idx="6">
                  <c:v>7.7851999999999997</c:v>
                </c:pt>
                <c:pt idx="7">
                  <c:v>13.601414999999999</c:v>
                </c:pt>
                <c:pt idx="8">
                  <c:v>11.724778000000001</c:v>
                </c:pt>
                <c:pt idx="9">
                  <c:v>9.5677649999999996</c:v>
                </c:pt>
                <c:pt idx="10">
                  <c:v>5.2280409999999993</c:v>
                </c:pt>
                <c:pt idx="11">
                  <c:v>6.2132619999999994</c:v>
                </c:pt>
                <c:pt idx="12">
                  <c:v>4.1297110000000004</c:v>
                </c:pt>
                <c:pt idx="13">
                  <c:v>3.5065970000000002</c:v>
                </c:pt>
                <c:pt idx="14">
                  <c:v>6.4829530000000002</c:v>
                </c:pt>
                <c:pt idx="15">
                  <c:v>10.774152352980581</c:v>
                </c:pt>
                <c:pt idx="16">
                  <c:v>8.2192199999999982</c:v>
                </c:pt>
                <c:pt idx="17">
                  <c:v>4.4880219999999991</c:v>
                </c:pt>
                <c:pt idx="18">
                  <c:v>6.374782999999999</c:v>
                </c:pt>
                <c:pt idx="19">
                  <c:v>7.3111579999999998</c:v>
                </c:pt>
              </c:numCache>
            </c:numRef>
          </c:val>
          <c:extLst>
            <c:ext xmlns:c16="http://schemas.microsoft.com/office/drawing/2014/chart" uri="{C3380CC4-5D6E-409C-BE32-E72D297353CC}">
              <c16:uniqueId val="{00000002-F13D-40B4-A396-409DDDBBA4C5}"/>
            </c:ext>
          </c:extLst>
        </c:ser>
        <c:ser>
          <c:idx val="6"/>
          <c:order val="3"/>
          <c:tx>
            <c:strRef>
              <c:f>' '!$A$163</c:f>
              <c:strCache>
                <c:ptCount val="1"/>
                <c:pt idx="0">
                  <c:v>Nigeria</c:v>
                </c:pt>
              </c:strCache>
            </c:strRef>
          </c:tx>
          <c:spPr>
            <a:pattFill prst="ltVert">
              <a:fgClr>
                <a:srgbClr xmlns:mc="http://schemas.openxmlformats.org/markup-compatibility/2006" xmlns:a14="http://schemas.microsoft.com/office/drawing/2010/main" val="339966" mc:Ignorable="a14" a14:legacySpreadsheetColorIndex="57"/>
              </a:fgClr>
              <a:bgClr>
                <a:srgbClr xmlns:mc="http://schemas.openxmlformats.org/markup-compatibility/2006" xmlns:a14="http://schemas.microsoft.com/office/drawing/2010/main" val="FFFFFF" mc:Ignorable="a14" a14:legacySpreadsheetColorIndex="9"/>
              </a:bgClr>
            </a:pattFill>
            <a:ln w="25400">
              <a:noFill/>
            </a:ln>
          </c:spPr>
          <c:invertIfNegative val="0"/>
          <c:cat>
            <c:numRef>
              <c:f>' '!$B$159:$BB$159</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'!$B$163:$BB$163</c:f>
              <c:numCache>
                <c:formatCode>#,##0</c:formatCode>
                <c:ptCount val="41"/>
                <c:pt idx="0">
                  <c:v>0</c:v>
                </c:pt>
                <c:pt idx="1">
                  <c:v>0</c:v>
                </c:pt>
                <c:pt idx="2">
                  <c:v>0.19272699999999998</c:v>
                </c:pt>
                <c:pt idx="3">
                  <c:v>17.471432</c:v>
                </c:pt>
                <c:pt idx="4">
                  <c:v>17.063328999999996</c:v>
                </c:pt>
                <c:pt idx="5">
                  <c:v>22.441050000000001</c:v>
                </c:pt>
                <c:pt idx="6">
                  <c:v>61.237759000000004</c:v>
                </c:pt>
                <c:pt idx="7">
                  <c:v>74.538705999999976</c:v>
                </c:pt>
                <c:pt idx="8">
                  <c:v>94.750572999999974</c:v>
                </c:pt>
                <c:pt idx="9">
                  <c:v>109.72210299999998</c:v>
                </c:pt>
                <c:pt idx="10">
                  <c:v>113.04670799999997</c:v>
                </c:pt>
                <c:pt idx="11">
                  <c:v>83.391839000000004</c:v>
                </c:pt>
                <c:pt idx="12">
                  <c:v>68.359470999999999</c:v>
                </c:pt>
                <c:pt idx="13">
                  <c:v>40.926341000000001</c:v>
                </c:pt>
                <c:pt idx="14">
                  <c:v>37.758489999999988</c:v>
                </c:pt>
                <c:pt idx="15">
                  <c:v>23.217052748050754</c:v>
                </c:pt>
                <c:pt idx="16">
                  <c:v>7.6070519999999977</c:v>
                </c:pt>
                <c:pt idx="17">
                  <c:v>1.9958739999999997</c:v>
                </c:pt>
                <c:pt idx="18">
                  <c:v>0.73179400000000006</c:v>
                </c:pt>
                <c:pt idx="19">
                  <c:v>0.59472599999999998</c:v>
                </c:pt>
              </c:numCache>
            </c:numRef>
          </c:val>
          <c:extLst>
            <c:ext xmlns:c16="http://schemas.microsoft.com/office/drawing/2014/chart" uri="{C3380CC4-5D6E-409C-BE32-E72D297353CC}">
              <c16:uniqueId val="{00000003-F13D-40B4-A396-409DDDBBA4C5}"/>
            </c:ext>
          </c:extLst>
        </c:ser>
        <c:ser>
          <c:idx val="7"/>
          <c:order val="4"/>
          <c:tx>
            <c:strRef>
              <c:f>' '!$A$164</c:f>
              <c:strCache>
                <c:ptCount val="1"/>
                <c:pt idx="0">
                  <c:v>USA</c:v>
                </c:pt>
              </c:strCache>
            </c:strRef>
          </c:tx>
          <c:spPr>
            <a:pattFill prst="smGrid">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000080" mc:Ignorable="a14" a14:legacySpreadsheetColorIndex="18"/>
              </a:bgClr>
            </a:pattFill>
            <a:ln w="25400">
              <a:noFill/>
            </a:ln>
          </c:spPr>
          <c:invertIfNegative val="0"/>
          <c:cat>
            <c:numRef>
              <c:f>' '!$B$159:$BB$159</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'!$B$164:$BB$164</c:f>
              <c:numCache>
                <c:formatCode>#,##0</c:formatCode>
                <c:ptCount val="41"/>
                <c:pt idx="0">
                  <c:v>10.996112999999999</c:v>
                </c:pt>
                <c:pt idx="1">
                  <c:v>19.248954999999999</c:v>
                </c:pt>
                <c:pt idx="2">
                  <c:v>33.799027999999993</c:v>
                </c:pt>
                <c:pt idx="3">
                  <c:v>26.511189999999996</c:v>
                </c:pt>
                <c:pt idx="4">
                  <c:v>18.239235000000001</c:v>
                </c:pt>
                <c:pt idx="5">
                  <c:v>10.540258999999999</c:v>
                </c:pt>
                <c:pt idx="6">
                  <c:v>2.4651099999999997</c:v>
                </c:pt>
                <c:pt idx="7">
                  <c:v>8.5018569999999993</c:v>
                </c:pt>
                <c:pt idx="8">
                  <c:v>4.4407830000000006</c:v>
                </c:pt>
                <c:pt idx="9">
                  <c:v>0.24672499999999997</c:v>
                </c:pt>
                <c:pt idx="10">
                  <c:v>0.98839399999999988</c:v>
                </c:pt>
                <c:pt idx="11">
                  <c:v>0.38293999999999995</c:v>
                </c:pt>
                <c:pt idx="12">
                  <c:v>0.52619399999999994</c:v>
                </c:pt>
                <c:pt idx="13">
                  <c:v>0.24268000000000001</c:v>
                </c:pt>
                <c:pt idx="14">
                  <c:v>5.1577999999999999E-2</c:v>
                </c:pt>
                <c:pt idx="15">
                  <c:v>0</c:v>
                </c:pt>
                <c:pt idx="16">
                  <c:v>0</c:v>
                </c:pt>
                <c:pt idx="17">
                  <c:v>0</c:v>
                </c:pt>
                <c:pt idx="18">
                  <c:v>0</c:v>
                </c:pt>
                <c:pt idx="19">
                  <c:v>0</c:v>
                </c:pt>
              </c:numCache>
            </c:numRef>
          </c:val>
          <c:extLst>
            <c:ext xmlns:c16="http://schemas.microsoft.com/office/drawing/2014/chart" uri="{C3380CC4-5D6E-409C-BE32-E72D297353CC}">
              <c16:uniqueId val="{00000004-F13D-40B4-A396-409DDDBBA4C5}"/>
            </c:ext>
          </c:extLst>
        </c:ser>
        <c:ser>
          <c:idx val="8"/>
          <c:order val="5"/>
          <c:tx>
            <c:strRef>
              <c:f>' '!$A$165</c:f>
              <c:strCache>
                <c:ptCount val="1"/>
                <c:pt idx="0">
                  <c:v>Others</c:v>
                </c:pt>
              </c:strCache>
            </c:strRef>
          </c:tx>
          <c:spPr>
            <a:pattFill prst="trellis">
              <a:fgClr>
                <a:srgbClr xmlns:mc="http://schemas.openxmlformats.org/markup-compatibility/2006" xmlns:a14="http://schemas.microsoft.com/office/drawing/2010/main" val="993300" mc:Ignorable="a14" a14:legacySpreadsheetColorIndex="60"/>
              </a:fgClr>
              <a:bgClr>
                <a:srgbClr xmlns:mc="http://schemas.openxmlformats.org/markup-compatibility/2006" xmlns:a14="http://schemas.microsoft.com/office/drawing/2010/main" val="FFFFFF" mc:Ignorable="a14" a14:legacySpreadsheetColorIndex="9"/>
              </a:bgClr>
            </a:pattFill>
            <a:ln w="25400">
              <a:noFill/>
            </a:ln>
          </c:spPr>
          <c:invertIfNegative val="0"/>
          <c:cat>
            <c:numRef>
              <c:f>' '!$B$159:$BB$159</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'!$B$165:$BB$165</c:f>
              <c:numCache>
                <c:formatCode>#,##0</c:formatCode>
                <c:ptCount val="41"/>
                <c:pt idx="0">
                  <c:v>7.043299999999995</c:v>
                </c:pt>
                <c:pt idx="1">
                  <c:v>6.634391000000015</c:v>
                </c:pt>
                <c:pt idx="2">
                  <c:v>13.090407999999982</c:v>
                </c:pt>
                <c:pt idx="3">
                  <c:v>11.934519999999992</c:v>
                </c:pt>
                <c:pt idx="4">
                  <c:v>13.416997000000016</c:v>
                </c:pt>
                <c:pt idx="5">
                  <c:v>8.1060620000000085</c:v>
                </c:pt>
                <c:pt idx="6">
                  <c:v>12.604968</c:v>
                </c:pt>
                <c:pt idx="7">
                  <c:v>13.375576999999993</c:v>
                </c:pt>
                <c:pt idx="8">
                  <c:v>13.175337999999982</c:v>
                </c:pt>
                <c:pt idx="9">
                  <c:v>15.115909999999985</c:v>
                </c:pt>
                <c:pt idx="10">
                  <c:v>13.253841999999992</c:v>
                </c:pt>
                <c:pt idx="11">
                  <c:v>11.503204999999994</c:v>
                </c:pt>
                <c:pt idx="12">
                  <c:v>8.4182109999999852</c:v>
                </c:pt>
                <c:pt idx="13">
                  <c:v>5.6014969999999948</c:v>
                </c:pt>
                <c:pt idx="14">
                  <c:v>5.3268129999999871</c:v>
                </c:pt>
                <c:pt idx="15">
                  <c:v>4.9136442795347861</c:v>
                </c:pt>
                <c:pt idx="16">
                  <c:v>7.5193860000000079</c:v>
                </c:pt>
                <c:pt idx="17">
                  <c:v>6.0127950000000006</c:v>
                </c:pt>
                <c:pt idx="18">
                  <c:v>8.9740180000000045</c:v>
                </c:pt>
                <c:pt idx="19">
                  <c:v>7.1342940000000006</c:v>
                </c:pt>
              </c:numCache>
            </c:numRef>
          </c:val>
          <c:extLst>
            <c:ext xmlns:c16="http://schemas.microsoft.com/office/drawing/2014/chart" uri="{C3380CC4-5D6E-409C-BE32-E72D297353CC}">
              <c16:uniqueId val="{00000005-F13D-40B4-A396-409DDDBBA4C5}"/>
            </c:ext>
          </c:extLst>
        </c:ser>
        <c:ser>
          <c:idx val="9"/>
          <c:order val="6"/>
          <c:tx>
            <c:strRef>
              <c:f>' '!$A$166</c:f>
              <c:strCache>
                <c:ptCount val="1"/>
              </c:strCache>
            </c:strRef>
          </c:tx>
          <c:spPr>
            <a:noFill/>
            <a:ln w="25400">
              <a:noFill/>
            </a:ln>
          </c:spPr>
          <c:invertIfNegative val="0"/>
          <c:cat>
            <c:numRef>
              <c:f>' '!$B$159:$BB$159</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'!$B$166:$BB$166</c:f>
              <c:numCache>
                <c:formatCode>0.0</c:formatCode>
                <c:ptCount val="41"/>
              </c:numCache>
            </c:numRef>
          </c:val>
          <c:extLst>
            <c:ext xmlns:c16="http://schemas.microsoft.com/office/drawing/2014/chart" uri="{C3380CC4-5D6E-409C-BE32-E72D297353CC}">
              <c16:uniqueId val="{00000006-F13D-40B4-A396-409DDDBBA4C5}"/>
            </c:ext>
          </c:extLst>
        </c:ser>
        <c:dLbls>
          <c:showLegendKey val="0"/>
          <c:showVal val="0"/>
          <c:showCatName val="0"/>
          <c:showSerName val="0"/>
          <c:showPercent val="0"/>
          <c:showBubbleSize val="0"/>
        </c:dLbls>
        <c:gapWidth val="0"/>
        <c:overlap val="100"/>
        <c:axId val="788707392"/>
        <c:axId val="1"/>
      </c:barChart>
      <c:barChart>
        <c:barDir val="col"/>
        <c:grouping val="stacked"/>
        <c:varyColors val="0"/>
        <c:ser>
          <c:idx val="13"/>
          <c:order val="7"/>
          <c:tx>
            <c:strRef>
              <c:f>' '!$A$167</c:f>
              <c:strCache>
                <c:ptCount val="1"/>
              </c:strCache>
            </c:strRef>
          </c:tx>
          <c:spPr>
            <a:noFill/>
            <a:ln w="25400">
              <a:noFill/>
            </a:ln>
          </c:spPr>
          <c:invertIfNegative val="0"/>
          <c:cat>
            <c:numRef>
              <c:f>' '!$B$159:$BB$159</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'!$B$167:$BB$167</c:f>
              <c:numCache>
                <c:formatCode>0.0</c:formatCode>
                <c:ptCount val="41"/>
              </c:numCache>
            </c:numRef>
          </c:val>
          <c:extLst>
            <c:ext xmlns:c16="http://schemas.microsoft.com/office/drawing/2014/chart" uri="{C3380CC4-5D6E-409C-BE32-E72D297353CC}">
              <c16:uniqueId val="{00000007-F13D-40B4-A396-409DDDBBA4C5}"/>
            </c:ext>
          </c:extLst>
        </c:ser>
        <c:ser>
          <c:idx val="14"/>
          <c:order val="8"/>
          <c:tx>
            <c:strRef>
              <c:f>' '!$A$168</c:f>
              <c:strCache>
                <c:ptCount val="1"/>
              </c:strCache>
            </c:strRef>
          </c:tx>
          <c:spPr>
            <a:solidFill>
              <a:srgbClr val="00FF00"/>
            </a:solidFill>
            <a:ln w="12700">
              <a:solidFill>
                <a:srgbClr val="000000"/>
              </a:solidFill>
              <a:prstDash val="solid"/>
            </a:ln>
          </c:spPr>
          <c:invertIfNegative val="0"/>
          <c:cat>
            <c:numRef>
              <c:f>' '!$B$159:$BB$159</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'!$B$168:$BB$168</c:f>
              <c:numCache>
                <c:formatCode>0.0</c:formatCode>
                <c:ptCount val="41"/>
              </c:numCache>
            </c:numRef>
          </c:val>
          <c:extLst>
            <c:ext xmlns:c16="http://schemas.microsoft.com/office/drawing/2014/chart" uri="{C3380CC4-5D6E-409C-BE32-E72D297353CC}">
              <c16:uniqueId val="{00000008-F13D-40B4-A396-409DDDBBA4C5}"/>
            </c:ext>
          </c:extLst>
        </c:ser>
        <c:ser>
          <c:idx val="15"/>
          <c:order val="9"/>
          <c:tx>
            <c:strRef>
              <c:f>' '!$A$169</c:f>
              <c:strCache>
                <c:ptCount val="1"/>
              </c:strCache>
            </c:strRef>
          </c:tx>
          <c:spPr>
            <a:pattFill prst="ltVert">
              <a:fgClr>
                <a:srgbClr xmlns:mc="http://schemas.openxmlformats.org/markup-compatibility/2006" xmlns:a14="http://schemas.microsoft.com/office/drawing/2010/main" val="339966" mc:Ignorable="a14" a14:legacySpreadsheetColorIndex="57"/>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 '!$B$159:$BB$159</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'!$B$169:$BB$169</c:f>
              <c:numCache>
                <c:formatCode>General</c:formatCode>
                <c:ptCount val="41"/>
              </c:numCache>
            </c:numRef>
          </c:val>
          <c:extLst>
            <c:ext xmlns:c16="http://schemas.microsoft.com/office/drawing/2014/chart" uri="{C3380CC4-5D6E-409C-BE32-E72D297353CC}">
              <c16:uniqueId val="{00000009-F13D-40B4-A396-409DDDBBA4C5}"/>
            </c:ext>
          </c:extLst>
        </c:ser>
        <c:ser>
          <c:idx val="1"/>
          <c:order val="10"/>
          <c:tx>
            <c:strRef>
              <c:f>' '!$A$170</c:f>
              <c:strCache>
                <c:ptCount val="1"/>
              </c:strCache>
            </c:strRef>
          </c:tx>
          <c:spPr>
            <a:pattFill prst="smGrid">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333333" mc:Ignorable="a14" a14:legacySpreadsheetColorIndex="63"/>
              </a:bgClr>
            </a:pattFill>
            <a:ln w="12700">
              <a:solidFill>
                <a:srgbClr val="000000"/>
              </a:solidFill>
              <a:prstDash val="solid"/>
            </a:ln>
          </c:spPr>
          <c:invertIfNegative val="0"/>
          <c:cat>
            <c:numRef>
              <c:f>' '!$B$159:$BB$159</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'!$B$170:$BB$170</c:f>
              <c:numCache>
                <c:formatCode>General</c:formatCode>
                <c:ptCount val="41"/>
              </c:numCache>
            </c:numRef>
          </c:val>
          <c:extLst>
            <c:ext xmlns:c16="http://schemas.microsoft.com/office/drawing/2014/chart" uri="{C3380CC4-5D6E-409C-BE32-E72D297353CC}">
              <c16:uniqueId val="{0000000A-F13D-40B4-A396-409DDDBBA4C5}"/>
            </c:ext>
          </c:extLst>
        </c:ser>
        <c:ser>
          <c:idx val="4"/>
          <c:order val="11"/>
          <c:tx>
            <c:strRef>
              <c:f>' '!$A$171</c:f>
              <c:strCache>
                <c:ptCount val="1"/>
                <c:pt idx="0">
                  <c:v>EU-28</c:v>
                </c:pt>
              </c:strCache>
            </c:strRef>
          </c:tx>
          <c:spPr>
            <a:pattFill prst="smCheck">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25400">
              <a:noFill/>
            </a:ln>
          </c:spPr>
          <c:invertIfNegative val="0"/>
          <c:cat>
            <c:numRef>
              <c:f>' '!$B$159:$BB$159</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'!$B$171:$BB$171</c:f>
              <c:numCache>
                <c:formatCode>#,##0</c:formatCode>
                <c:ptCount val="41"/>
                <c:pt idx="21">
                  <c:v>6.6472485612896408</c:v>
                </c:pt>
                <c:pt idx="22">
                  <c:v>6.190094589568</c:v>
                </c:pt>
                <c:pt idx="23">
                  <c:v>7.1676232441919998</c:v>
                </c:pt>
                <c:pt idx="24">
                  <c:v>7.0474282953759992</c:v>
                </c:pt>
                <c:pt idx="25">
                  <c:v>8.410731327361999</c:v>
                </c:pt>
                <c:pt idx="26">
                  <c:v>5.4917484074309986</c:v>
                </c:pt>
                <c:pt idx="27">
                  <c:v>4.7890074522759996</c:v>
                </c:pt>
                <c:pt idx="28">
                  <c:v>4.4250471700249996</c:v>
                </c:pt>
                <c:pt idx="29">
                  <c:v>3.0061424692480001</c:v>
                </c:pt>
                <c:pt idx="30">
                  <c:v>1.7622905642760001</c:v>
                </c:pt>
                <c:pt idx="31">
                  <c:v>0.90686575266300007</c:v>
                </c:pt>
                <c:pt idx="32">
                  <c:v>0.67426680143999984</c:v>
                </c:pt>
                <c:pt idx="33">
                  <c:v>0.67597734863999992</c:v>
                </c:pt>
                <c:pt idx="34">
                  <c:v>0.58493750014199997</c:v>
                </c:pt>
                <c:pt idx="35">
                  <c:v>0.86399169002974985</c:v>
                </c:pt>
                <c:pt idx="36">
                  <c:v>0.21697236884372562</c:v>
                </c:pt>
                <c:pt idx="37">
                  <c:v>0.104716968358</c:v>
                </c:pt>
                <c:pt idx="38">
                  <c:v>2.8833547742999996E-2</c:v>
                </c:pt>
                <c:pt idx="39">
                  <c:v>0</c:v>
                </c:pt>
                <c:pt idx="40">
                  <c:v>0.19399315986666668</c:v>
                </c:pt>
              </c:numCache>
            </c:numRef>
          </c:val>
          <c:extLst>
            <c:ext xmlns:c16="http://schemas.microsoft.com/office/drawing/2014/chart" uri="{C3380CC4-5D6E-409C-BE32-E72D297353CC}">
              <c16:uniqueId val="{0000000B-F13D-40B4-A396-409DDDBBA4C5}"/>
            </c:ext>
          </c:extLst>
        </c:ser>
        <c:ser>
          <c:idx val="5"/>
          <c:order val="12"/>
          <c:tx>
            <c:strRef>
              <c:f>' '!$A$172</c:f>
              <c:strCache>
                <c:ptCount val="1"/>
                <c:pt idx="0">
                  <c:v>Burkina Faso </c:v>
                </c:pt>
              </c:strCache>
            </c:strRef>
          </c:tx>
          <c:spPr>
            <a:pattFill prst="horzBrick">
              <a:fgClr>
                <a:srgbClr xmlns:mc="http://schemas.openxmlformats.org/markup-compatibility/2006" xmlns:a14="http://schemas.microsoft.com/office/drawing/2010/main" val="000080" mc:Ignorable="a14" a14:legacySpreadsheetColorIndex="18"/>
              </a:fgClr>
              <a:bgClr>
                <a:srgbClr xmlns:mc="http://schemas.openxmlformats.org/markup-compatibility/2006" xmlns:a14="http://schemas.microsoft.com/office/drawing/2010/main" val="FFFF00" mc:Ignorable="a14" a14:legacySpreadsheetColorIndex="13"/>
              </a:bgClr>
            </a:pattFill>
            <a:ln w="25400">
              <a:noFill/>
            </a:ln>
          </c:spPr>
          <c:invertIfNegative val="0"/>
          <c:cat>
            <c:numRef>
              <c:f>' '!$B$159:$BB$159</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'!$B$172:$BB$172</c:f>
              <c:numCache>
                <c:formatCode>General</c:formatCode>
                <c:ptCount val="41"/>
                <c:pt idx="21" formatCode="#,##0">
                  <c:v>1.8218266424999999E-3</c:v>
                </c:pt>
                <c:pt idx="22" formatCode="#,##0">
                  <c:v>0</c:v>
                </c:pt>
                <c:pt idx="23" formatCode="#,##0">
                  <c:v>0</c:v>
                </c:pt>
                <c:pt idx="24" formatCode="#,##0">
                  <c:v>0</c:v>
                </c:pt>
                <c:pt idx="25" formatCode="#,##0">
                  <c:v>2.6464781035000003E-2</c:v>
                </c:pt>
                <c:pt idx="26" formatCode="#,##0">
                  <c:v>0</c:v>
                </c:pt>
                <c:pt idx="27" formatCode="#,##0">
                  <c:v>2.241844305956</c:v>
                </c:pt>
                <c:pt idx="28" formatCode="#,##0">
                  <c:v>2.0165229596850001</c:v>
                </c:pt>
                <c:pt idx="29" formatCode="#,##0">
                  <c:v>3.007154982676</c:v>
                </c:pt>
                <c:pt idx="30" formatCode="#,##0">
                  <c:v>3.0296740360479997</c:v>
                </c:pt>
                <c:pt idx="31" formatCode="#,##0">
                  <c:v>3.2422097916180004</c:v>
                </c:pt>
                <c:pt idx="32" formatCode="#,##0">
                  <c:v>3.4855525209599993</c:v>
                </c:pt>
                <c:pt idx="33" formatCode="#,##0">
                  <c:v>3.2120240129119995</c:v>
                </c:pt>
                <c:pt idx="34" formatCode="#,##0">
                  <c:v>3.3114311902229998</c:v>
                </c:pt>
                <c:pt idx="35" formatCode="#,##0">
                  <c:v>3.7384949007822499</c:v>
                </c:pt>
                <c:pt idx="36" formatCode="#,##0">
                  <c:v>4.6037739814165652</c:v>
                </c:pt>
                <c:pt idx="37" formatCode="#,##0">
                  <c:v>2.5885570450499999</c:v>
                </c:pt>
                <c:pt idx="38" formatCode="#,##0">
                  <c:v>1.9329542512279998</c:v>
                </c:pt>
                <c:pt idx="39" formatCode="#,##0">
                  <c:v>3.6407433273900001</c:v>
                </c:pt>
                <c:pt idx="40" formatCode="#,##0">
                  <c:v>2.7901736906458332</c:v>
                </c:pt>
              </c:numCache>
            </c:numRef>
          </c:val>
          <c:extLst>
            <c:ext xmlns:c16="http://schemas.microsoft.com/office/drawing/2014/chart" uri="{C3380CC4-5D6E-409C-BE32-E72D297353CC}">
              <c16:uniqueId val="{0000000C-F13D-40B4-A396-409DDDBBA4C5}"/>
            </c:ext>
          </c:extLst>
        </c:ser>
        <c:ser>
          <c:idx val="10"/>
          <c:order val="13"/>
          <c:tx>
            <c:strRef>
              <c:f>' '!$A$173</c:f>
              <c:strCache>
                <c:ptCount val="1"/>
                <c:pt idx="0">
                  <c:v>Niger </c:v>
                </c:pt>
              </c:strCache>
            </c:strRef>
          </c:tx>
          <c:spPr>
            <a:pattFill prst="wave">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339966" mc:Ignorable="a14" a14:legacySpreadsheetColorIndex="57"/>
              </a:bgClr>
            </a:pattFill>
            <a:ln w="25400">
              <a:noFill/>
            </a:ln>
          </c:spPr>
          <c:invertIfNegative val="0"/>
          <c:cat>
            <c:numRef>
              <c:f>' '!$B$159:$BB$159</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'!$B$173:$BB$173</c:f>
              <c:numCache>
                <c:formatCode>General</c:formatCode>
                <c:ptCount val="41"/>
                <c:pt idx="21" formatCode="#,##0">
                  <c:v>1.6227529437059997E-2</c:v>
                </c:pt>
                <c:pt idx="22" formatCode="#,##0">
                  <c:v>0</c:v>
                </c:pt>
                <c:pt idx="23" formatCode="#,##0">
                  <c:v>0</c:v>
                </c:pt>
                <c:pt idx="24" formatCode="#,##0">
                  <c:v>0</c:v>
                </c:pt>
                <c:pt idx="25" formatCode="#,##0">
                  <c:v>0</c:v>
                </c:pt>
                <c:pt idx="26" formatCode="#,##0">
                  <c:v>2.1824785982999997E-2</c:v>
                </c:pt>
                <c:pt idx="27" formatCode="#,##0">
                  <c:v>1.964968810956</c:v>
                </c:pt>
                <c:pt idx="28" formatCode="#,##0">
                  <c:v>2.7527070302799999</c:v>
                </c:pt>
                <c:pt idx="29" formatCode="#,##0">
                  <c:v>3.0526506213399998</c:v>
                </c:pt>
                <c:pt idx="30" formatCode="#,##0">
                  <c:v>2.3583532951000001</c:v>
                </c:pt>
                <c:pt idx="31" formatCode="#,##0">
                  <c:v>1.5449424763049999</c:v>
                </c:pt>
                <c:pt idx="32" formatCode="#,##0">
                  <c:v>2.2875607948799992</c:v>
                </c:pt>
                <c:pt idx="33" formatCode="#,##0">
                  <c:v>1.639065715584</c:v>
                </c:pt>
                <c:pt idx="34" formatCode="#,##0">
                  <c:v>1.6079435924129999</c:v>
                </c:pt>
                <c:pt idx="35" formatCode="#,##0">
                  <c:v>2.4210299858425</c:v>
                </c:pt>
                <c:pt idx="36" formatCode="#,##0">
                  <c:v>3.2991027720208388</c:v>
                </c:pt>
                <c:pt idx="37" formatCode="#,##0">
                  <c:v>2.1897462217559998</c:v>
                </c:pt>
                <c:pt idx="38" formatCode="#,##0">
                  <c:v>1.536226261713</c:v>
                </c:pt>
                <c:pt idx="39" formatCode="#,##0">
                  <c:v>2.3904844208999996</c:v>
                </c:pt>
                <c:pt idx="40" formatCode="#,##0">
                  <c:v>2.5070058414333336</c:v>
                </c:pt>
              </c:numCache>
            </c:numRef>
          </c:val>
          <c:extLst>
            <c:ext xmlns:c16="http://schemas.microsoft.com/office/drawing/2014/chart" uri="{C3380CC4-5D6E-409C-BE32-E72D297353CC}">
              <c16:uniqueId val="{0000000D-F13D-40B4-A396-409DDDBBA4C5}"/>
            </c:ext>
          </c:extLst>
        </c:ser>
        <c:ser>
          <c:idx val="11"/>
          <c:order val="14"/>
          <c:tx>
            <c:strRef>
              <c:f>' '!$A$174</c:f>
              <c:strCache>
                <c:ptCount val="1"/>
                <c:pt idx="0">
                  <c:v>Nigeria</c:v>
                </c:pt>
              </c:strCache>
            </c:strRef>
          </c:tx>
          <c:spPr>
            <a:pattFill prst="ltVert">
              <a:fgClr>
                <a:srgbClr xmlns:mc="http://schemas.openxmlformats.org/markup-compatibility/2006" xmlns:a14="http://schemas.microsoft.com/office/drawing/2010/main" val="339966" mc:Ignorable="a14" a14:legacySpreadsheetColorIndex="57"/>
              </a:fgClr>
              <a:bgClr>
                <a:srgbClr xmlns:mc="http://schemas.openxmlformats.org/markup-compatibility/2006" xmlns:a14="http://schemas.microsoft.com/office/drawing/2010/main" val="FFFFFF" mc:Ignorable="a14" a14:legacySpreadsheetColorIndex="9"/>
              </a:bgClr>
            </a:pattFill>
            <a:ln w="25400">
              <a:noFill/>
            </a:ln>
          </c:spPr>
          <c:invertIfNegative val="0"/>
          <c:cat>
            <c:numRef>
              <c:f>' '!$B$159:$BB$159</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'!$B$174:$BB$174</c:f>
              <c:numCache>
                <c:formatCode>General</c:formatCode>
                <c:ptCount val="41"/>
                <c:pt idx="21" formatCode="#,##0">
                  <c:v>0</c:v>
                </c:pt>
                <c:pt idx="22" formatCode="#,##0">
                  <c:v>0</c:v>
                </c:pt>
                <c:pt idx="23" formatCode="#,##0">
                  <c:v>4.3949833199999996E-2</c:v>
                </c:pt>
                <c:pt idx="24" formatCode="#,##0">
                  <c:v>5.3502759831359992</c:v>
                </c:pt>
                <c:pt idx="25" formatCode="#,##0">
                  <c:v>5.6322985579630007</c:v>
                </c:pt>
                <c:pt idx="26" formatCode="#,##0">
                  <c:v>8.4222103439759994</c:v>
                </c:pt>
                <c:pt idx="27" formatCode="#,##0">
                  <c:v>24.437819755724004</c:v>
                </c:pt>
                <c:pt idx="28" formatCode="#,##0">
                  <c:v>30.908617237864998</c:v>
                </c:pt>
                <c:pt idx="29" formatCode="#,##0">
                  <c:v>44.509897193548007</c:v>
                </c:pt>
                <c:pt idx="30" formatCode="#,##0">
                  <c:v>45.483004383431997</c:v>
                </c:pt>
                <c:pt idx="31" formatCode="#,##0">
                  <c:v>47.27521320790499</c:v>
                </c:pt>
                <c:pt idx="32" formatCode="#,##0">
                  <c:v>35.856195827039997</c:v>
                </c:pt>
                <c:pt idx="33" formatCode="#,##0">
                  <c:v>27.872945526799999</c:v>
                </c:pt>
                <c:pt idx="34" formatCode="#,##0">
                  <c:v>17.69608437534</c:v>
                </c:pt>
                <c:pt idx="35" formatCode="#,##0">
                  <c:v>16.344458030212749</c:v>
                </c:pt>
                <c:pt idx="36" formatCode="#,##0">
                  <c:v>11.862907110079282</c:v>
                </c:pt>
                <c:pt idx="37" formatCode="#,##0">
                  <c:v>3.4841393305689996</c:v>
                </c:pt>
                <c:pt idx="38" formatCode="#,##0">
                  <c:v>1.0106999551219999</c:v>
                </c:pt>
                <c:pt idx="39" formatCode="#,##0">
                  <c:v>0.44612911559000001</c:v>
                </c:pt>
                <c:pt idx="40" formatCode="#,##0">
                  <c:v>0.30562427257916669</c:v>
                </c:pt>
              </c:numCache>
            </c:numRef>
          </c:val>
          <c:extLst>
            <c:ext xmlns:c16="http://schemas.microsoft.com/office/drawing/2014/chart" uri="{C3380CC4-5D6E-409C-BE32-E72D297353CC}">
              <c16:uniqueId val="{0000000E-F13D-40B4-A396-409DDDBBA4C5}"/>
            </c:ext>
          </c:extLst>
        </c:ser>
        <c:ser>
          <c:idx val="12"/>
          <c:order val="15"/>
          <c:tx>
            <c:strRef>
              <c:f>' '!$A$175</c:f>
              <c:strCache>
                <c:ptCount val="1"/>
                <c:pt idx="0">
                  <c:v>USA</c:v>
                </c:pt>
              </c:strCache>
            </c:strRef>
          </c:tx>
          <c:spPr>
            <a:pattFill prst="smGrid">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000080" mc:Ignorable="a14" a14:legacySpreadsheetColorIndex="18"/>
              </a:bgClr>
            </a:pattFill>
            <a:ln w="25400">
              <a:noFill/>
            </a:ln>
          </c:spPr>
          <c:invertIfNegative val="0"/>
          <c:cat>
            <c:numRef>
              <c:f>' '!$B$159:$BB$159</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'!$B$175:$BB$175</c:f>
              <c:numCache>
                <c:formatCode>General</c:formatCode>
                <c:ptCount val="41"/>
                <c:pt idx="21" formatCode="#,##0">
                  <c:v>2.7956298720194699</c:v>
                </c:pt>
                <c:pt idx="22" formatCode="#,##0">
                  <c:v>4.4742546903599996</c:v>
                </c:pt>
                <c:pt idx="23" formatCode="#,##0">
                  <c:v>7.2457845071519991</c:v>
                </c:pt>
                <c:pt idx="24" formatCode="#,##0">
                  <c:v>6.6230904925920004</c:v>
                </c:pt>
                <c:pt idx="25" formatCode="#,##0">
                  <c:v>4.7386255688030001</c:v>
                </c:pt>
                <c:pt idx="26" formatCode="#,##0">
                  <c:v>3.054061231221</c:v>
                </c:pt>
                <c:pt idx="27" formatCode="#,##0">
                  <c:v>0.7495866959919999</c:v>
                </c:pt>
                <c:pt idx="28" formatCode="#,##0">
                  <c:v>2.6087030584600002</c:v>
                </c:pt>
                <c:pt idx="29" formatCode="#,##0">
                  <c:v>1.442614044748</c:v>
                </c:pt>
                <c:pt idx="30" formatCode="#,##0">
                  <c:v>8.5833481360000005E-2</c:v>
                </c:pt>
                <c:pt idx="31" formatCode="#,##0">
                  <c:v>0.41301471599100004</c:v>
                </c:pt>
                <c:pt idx="32" formatCode="#,##0">
                  <c:v>0.15103534079999997</c:v>
                </c:pt>
                <c:pt idx="33" formatCode="#,##0">
                  <c:v>0.22465489886399997</c:v>
                </c:pt>
                <c:pt idx="34" formatCode="#,##0">
                  <c:v>0.10139406011999999</c:v>
                </c:pt>
                <c:pt idx="35" formatCode="#,##0">
                  <c:v>2.9752989721249998E-2</c:v>
                </c:pt>
                <c:pt idx="36" formatCode="#,##0">
                  <c:v>0</c:v>
                </c:pt>
                <c:pt idx="37" formatCode="#,##0">
                  <c:v>0</c:v>
                </c:pt>
                <c:pt idx="38" formatCode="#,##0">
                  <c:v>0</c:v>
                </c:pt>
                <c:pt idx="39" formatCode="#,##0">
                  <c:v>0</c:v>
                </c:pt>
                <c:pt idx="40" formatCode="#,##0">
                  <c:v>0</c:v>
                </c:pt>
              </c:numCache>
            </c:numRef>
          </c:val>
          <c:extLst>
            <c:ext xmlns:c16="http://schemas.microsoft.com/office/drawing/2014/chart" uri="{C3380CC4-5D6E-409C-BE32-E72D297353CC}">
              <c16:uniqueId val="{0000000F-F13D-40B4-A396-409DDDBBA4C5}"/>
            </c:ext>
          </c:extLst>
        </c:ser>
        <c:ser>
          <c:idx val="16"/>
          <c:order val="16"/>
          <c:tx>
            <c:strRef>
              <c:f>' '!$A$176</c:f>
              <c:strCache>
                <c:ptCount val="1"/>
                <c:pt idx="0">
                  <c:v>Others</c:v>
                </c:pt>
              </c:strCache>
            </c:strRef>
          </c:tx>
          <c:spPr>
            <a:pattFill prst="trellis">
              <a:fgClr>
                <a:srgbClr xmlns:mc="http://schemas.openxmlformats.org/markup-compatibility/2006" xmlns:a14="http://schemas.microsoft.com/office/drawing/2010/main" val="993300" mc:Ignorable="a14" a14:legacySpreadsheetColorIndex="60"/>
              </a:fgClr>
              <a:bgClr>
                <a:srgbClr xmlns:mc="http://schemas.openxmlformats.org/markup-compatibility/2006" xmlns:a14="http://schemas.microsoft.com/office/drawing/2010/main" val="FFFFFF" mc:Ignorable="a14" a14:legacySpreadsheetColorIndex="9"/>
              </a:bgClr>
            </a:pattFill>
            <a:ln w="25400">
              <a:noFill/>
            </a:ln>
          </c:spPr>
          <c:invertIfNegative val="0"/>
          <c:cat>
            <c:numRef>
              <c:f>' '!$B$159:$BB$159</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'!$B$176:$BB$176</c:f>
              <c:numCache>
                <c:formatCode>General</c:formatCode>
                <c:ptCount val="41"/>
                <c:pt idx="21" formatCode="#,##0">
                  <c:v>1.7012462868723031</c:v>
                </c:pt>
                <c:pt idx="22" formatCode="#,##0">
                  <c:v>1.4248256144839981</c:v>
                </c:pt>
                <c:pt idx="23" formatCode="#,##0">
                  <c:v>3.0526908437759985</c:v>
                </c:pt>
                <c:pt idx="24" formatCode="#,##0">
                  <c:v>3.3097286918079973</c:v>
                </c:pt>
                <c:pt idx="25" formatCode="#,##0">
                  <c:v>3.4636349848870047</c:v>
                </c:pt>
                <c:pt idx="26" formatCode="#,##0">
                  <c:v>2.5481955406050005</c:v>
                </c:pt>
                <c:pt idx="27" formatCode="#,##0">
                  <c:v>3.8353410443680005</c:v>
                </c:pt>
                <c:pt idx="28" formatCode="#,##0">
                  <c:v>4.8348882328850067</c:v>
                </c:pt>
                <c:pt idx="29" formatCode="#,##0">
                  <c:v>5.8325169526919893</c:v>
                </c:pt>
                <c:pt idx="30" formatCode="#,##0">
                  <c:v>5.1706238442760011</c:v>
                </c:pt>
                <c:pt idx="31" formatCode="#,##0">
                  <c:v>5.0250865309199995</c:v>
                </c:pt>
                <c:pt idx="32" formatCode="#,##0">
                  <c:v>4.5085927732800073</c:v>
                </c:pt>
                <c:pt idx="33" formatCode="#,##0">
                  <c:v>3.3113202819840026</c:v>
                </c:pt>
                <c:pt idx="34" formatCode="#,##0">
                  <c:v>2.6533166417759979</c:v>
                </c:pt>
                <c:pt idx="35" formatCode="#,##0">
                  <c:v>2.6346261933669943</c:v>
                </c:pt>
                <c:pt idx="36" formatCode="#,##0">
                  <c:v>2.078992257033768</c:v>
                </c:pt>
                <c:pt idx="37" formatCode="#,##0">
                  <c:v>3.7776429089419992</c:v>
                </c:pt>
                <c:pt idx="38" formatCode="#,##0">
                  <c:v>2.2116463044390002</c:v>
                </c:pt>
                <c:pt idx="39" formatCode="#,##0">
                  <c:v>4.0305349755900002</c:v>
                </c:pt>
                <c:pt idx="40" formatCode="#,##0">
                  <c:v>2.8110371932374996</c:v>
                </c:pt>
              </c:numCache>
            </c:numRef>
          </c:val>
          <c:extLst>
            <c:ext xmlns:c16="http://schemas.microsoft.com/office/drawing/2014/chart" uri="{C3380CC4-5D6E-409C-BE32-E72D297353CC}">
              <c16:uniqueId val="{00000010-F13D-40B4-A396-409DDDBBA4C5}"/>
            </c:ext>
          </c:extLst>
        </c:ser>
        <c:dLbls>
          <c:showLegendKey val="0"/>
          <c:showVal val="0"/>
          <c:showCatName val="0"/>
          <c:showSerName val="0"/>
          <c:showPercent val="0"/>
          <c:showBubbleSize val="0"/>
        </c:dLbls>
        <c:gapWidth val="0"/>
        <c:overlap val="100"/>
        <c:axId val="3"/>
        <c:axId val="4"/>
      </c:barChart>
      <c:catAx>
        <c:axId val="78870739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title>
          <c:tx>
            <c:rich>
              <a:bodyPr/>
              <a:lstStyle/>
              <a:p>
                <a:pPr>
                  <a:defRPr sz="1150" b="1" i="0" u="none" strike="noStrike" baseline="0">
                    <a:solidFill>
                      <a:srgbClr val="993300"/>
                    </a:solidFill>
                    <a:latin typeface="Arial"/>
                    <a:ea typeface="Arial"/>
                    <a:cs typeface="Arial"/>
                  </a:defRPr>
                </a:pPr>
                <a:r>
                  <a:rPr lang="en-GB" sz="1150" b="1" i="0" u="none" strike="noStrike" baseline="0">
                    <a:solidFill>
                      <a:srgbClr val="993300"/>
                    </a:solidFill>
                    <a:latin typeface="Arial"/>
                    <a:cs typeface="Arial"/>
                  </a:rPr>
                  <a:t>Volume</a:t>
                </a:r>
                <a:endParaRPr lang="en-GB" sz="1050" b="0" i="0" u="none" strike="noStrike" baseline="0">
                  <a:solidFill>
                    <a:srgbClr val="993300"/>
                  </a:solidFill>
                  <a:latin typeface="Arial"/>
                  <a:cs typeface="Arial"/>
                </a:endParaRPr>
              </a:p>
              <a:p>
                <a:pPr>
                  <a:defRPr sz="1150" b="1" i="0" u="none" strike="noStrike" baseline="0">
                    <a:solidFill>
                      <a:srgbClr val="993300"/>
                    </a:solidFill>
                    <a:latin typeface="Arial"/>
                    <a:ea typeface="Arial"/>
                    <a:cs typeface="Arial"/>
                  </a:defRPr>
                </a:pPr>
                <a:r>
                  <a:rPr lang="en-GB" sz="1050" b="0" i="0" u="none" strike="noStrike" baseline="0">
                    <a:solidFill>
                      <a:srgbClr val="FFFFFF"/>
                    </a:solidFill>
                    <a:latin typeface="Arial"/>
                    <a:cs typeface="Arial"/>
                  </a:rPr>
                  <a:t>(</a:t>
                </a:r>
                <a:r>
                  <a:rPr lang="en-GB" sz="1050" b="0" i="0" u="none" strike="noStrike" baseline="0">
                    <a:solidFill>
                      <a:srgbClr val="993300"/>
                    </a:solidFill>
                    <a:latin typeface="Arial"/>
                    <a:cs typeface="Arial"/>
                  </a:rPr>
                  <a:t> (thousand cubic metres) </a:t>
                </a:r>
                <a:r>
                  <a:rPr lang="en-GB" sz="1050" b="0" i="0" u="none" strike="noStrike" baseline="0">
                    <a:solidFill>
                      <a:srgbClr val="FFFFFF"/>
                    </a:solidFill>
                    <a:latin typeface="Arial"/>
                    <a:cs typeface="Arial"/>
                  </a:rPr>
                  <a:t>)</a:t>
                </a:r>
              </a:p>
            </c:rich>
          </c:tx>
          <c:layout>
            <c:manualLayout>
              <c:xMode val="edge"/>
              <c:yMode val="edge"/>
              <c:x val="2.6042468870555099E-2"/>
              <c:y val="0.1733390199619484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50" b="0" i="0" u="none" strike="noStrike" baseline="0">
                <a:solidFill>
                  <a:srgbClr val="993300"/>
                </a:solidFill>
                <a:latin typeface="Arial"/>
                <a:ea typeface="Arial"/>
                <a:cs typeface="Arial"/>
              </a:defRPr>
            </a:pPr>
            <a:endParaRPr lang="en-US"/>
          </a:p>
        </c:txPr>
        <c:crossAx val="788707392"/>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150" b="1" i="0" u="none" strike="noStrike" baseline="0">
                    <a:solidFill>
                      <a:srgbClr val="0000FF"/>
                    </a:solidFill>
                    <a:latin typeface="Arial"/>
                    <a:ea typeface="Arial"/>
                    <a:cs typeface="Arial"/>
                  </a:defRPr>
                </a:pPr>
                <a:r>
                  <a:rPr lang="en-GB" sz="1150" b="1" i="0" u="none" strike="noStrike" baseline="0">
                    <a:solidFill>
                      <a:srgbClr val="0000FF"/>
                    </a:solidFill>
                    <a:latin typeface="Arial"/>
                    <a:cs typeface="Arial"/>
                  </a:rPr>
                  <a:t>Export value</a:t>
                </a:r>
                <a:endParaRPr lang="en-GB" sz="1050" b="0" i="0" u="none" strike="noStrike" baseline="0">
                  <a:solidFill>
                    <a:srgbClr val="0000FF"/>
                  </a:solidFill>
                  <a:latin typeface="Arial"/>
                  <a:cs typeface="Arial"/>
                </a:endParaRPr>
              </a:p>
              <a:p>
                <a:pPr>
                  <a:defRPr sz="1150" b="1" i="0" u="none" strike="noStrike" baseline="0">
                    <a:solidFill>
                      <a:srgbClr val="0000FF"/>
                    </a:solidFill>
                    <a:latin typeface="Arial"/>
                    <a:ea typeface="Arial"/>
                    <a:cs typeface="Arial"/>
                  </a:defRPr>
                </a:pPr>
                <a:r>
                  <a:rPr lang="en-GB" sz="1050" b="0" i="0" u="none" strike="noStrike" baseline="0">
                    <a:solidFill>
                      <a:srgbClr val="FFFFFF"/>
                    </a:solidFill>
                    <a:latin typeface="Arial"/>
                    <a:cs typeface="Arial"/>
                  </a:rPr>
                  <a:t>(</a:t>
                </a:r>
                <a:r>
                  <a:rPr lang="en-GB" sz="1050" b="0" i="0" u="none" strike="noStrike" baseline="0">
                    <a:solidFill>
                      <a:srgbClr val="0000FF"/>
                    </a:solidFill>
                    <a:latin typeface="Arial"/>
                    <a:cs typeface="Arial"/>
                  </a:rPr>
                  <a:t> (US$ million, fob, nominal) </a:t>
                </a:r>
                <a:r>
                  <a:rPr lang="en-GB" sz="1050" b="0" i="0" u="none" strike="noStrike" baseline="0">
                    <a:solidFill>
                      <a:srgbClr val="FFFFFF"/>
                    </a:solidFill>
                    <a:latin typeface="Arial"/>
                    <a:cs typeface="Arial"/>
                  </a:rPr>
                  <a:t>)</a:t>
                </a:r>
              </a:p>
            </c:rich>
          </c:tx>
          <c:layout>
            <c:manualLayout>
              <c:xMode val="edge"/>
              <c:yMode val="edge"/>
              <c:x val="0.91044471171460628"/>
              <c:y val="0.15167164246670486"/>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50"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0.14479593175853017"/>
          <c:y val="0.86669527559055115"/>
          <c:w val="0.71252230971128605"/>
          <c:h val="0.10500344478464183"/>
        </c:manualLayout>
      </c:layout>
      <c:overlay val="0"/>
      <c:spPr>
        <a:solidFill>
          <a:srgbClr val="FFFFCC"/>
        </a:solidFill>
        <a:ln w="25400">
          <a:noFill/>
        </a:ln>
      </c:spPr>
      <c:txPr>
        <a:bodyPr/>
        <a:lstStyle/>
        <a:p>
          <a:pPr>
            <a:defRPr sz="119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horizontalDpi="300" verticalDpi="300"/>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042160824261942"/>
          <c:y val="7.8335903252034378E-2"/>
          <c:w val="0.68752117818265468"/>
          <c:h val="0.64668788216573059"/>
        </c:manualLayout>
      </c:layout>
      <c:barChart>
        <c:barDir val="col"/>
        <c:grouping val="stacked"/>
        <c:varyColors val="0"/>
        <c:ser>
          <c:idx val="0"/>
          <c:order val="0"/>
          <c:tx>
            <c:strRef>
              <c:f>' '!$A$183</c:f>
              <c:strCache>
                <c:ptCount val="1"/>
                <c:pt idx="0">
                  <c:v>EU-28</c:v>
                </c:pt>
              </c:strCache>
            </c:strRef>
          </c:tx>
          <c:spPr>
            <a:pattFill prst="smCheck">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25400">
              <a:noFill/>
            </a:ln>
          </c:spPr>
          <c:invertIfNegative val="0"/>
          <c:cat>
            <c:numRef>
              <c:f>' '!$B$182:$BB$182</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'!$B$183:$BB$183</c:f>
              <c:numCache>
                <c:formatCode>#,##0</c:formatCode>
                <c:ptCount val="41"/>
                <c:pt idx="0">
                  <c:v>46.562230899999996</c:v>
                </c:pt>
                <c:pt idx="1">
                  <c:v>65.225777199999982</c:v>
                </c:pt>
                <c:pt idx="2">
                  <c:v>98.955012300000007</c:v>
                </c:pt>
                <c:pt idx="3">
                  <c:v>77.916922299999996</c:v>
                </c:pt>
                <c:pt idx="4">
                  <c:v>83.273792599999979</c:v>
                </c:pt>
                <c:pt idx="5">
                  <c:v>72.352347299999977</c:v>
                </c:pt>
                <c:pt idx="6">
                  <c:v>62.369983699999992</c:v>
                </c:pt>
                <c:pt idx="7">
                  <c:v>57.2514039</c:v>
                </c:pt>
                <c:pt idx="8">
                  <c:v>50.101378699999998</c:v>
                </c:pt>
                <c:pt idx="9">
                  <c:v>26.878752699999996</c:v>
                </c:pt>
                <c:pt idx="10">
                  <c:v>33.794119399999992</c:v>
                </c:pt>
                <c:pt idx="11">
                  <c:v>31.391319300000006</c:v>
                </c:pt>
                <c:pt idx="12">
                  <c:v>25.016664099999993</c:v>
                </c:pt>
                <c:pt idx="13">
                  <c:v>23.704590499999998</c:v>
                </c:pt>
                <c:pt idx="14">
                  <c:v>20.551541899999997</c:v>
                </c:pt>
                <c:pt idx="15">
                  <c:v>26.491970574581064</c:v>
                </c:pt>
                <c:pt idx="16">
                  <c:v>16.637298700000002</c:v>
                </c:pt>
                <c:pt idx="17">
                  <c:v>17.739759500000002</c:v>
                </c:pt>
                <c:pt idx="18">
                  <c:v>14.2691748</c:v>
                </c:pt>
                <c:pt idx="19">
                  <c:v>17.026815799999994</c:v>
                </c:pt>
              </c:numCache>
            </c:numRef>
          </c:val>
          <c:extLst>
            <c:ext xmlns:c16="http://schemas.microsoft.com/office/drawing/2014/chart" uri="{C3380CC4-5D6E-409C-BE32-E72D297353CC}">
              <c16:uniqueId val="{00000000-6939-4A1A-A400-2095E61B134A}"/>
            </c:ext>
          </c:extLst>
        </c:ser>
        <c:ser>
          <c:idx val="8"/>
          <c:order val="1"/>
          <c:tx>
            <c:strRef>
              <c:f>' '!$A$184</c:f>
              <c:strCache>
                <c:ptCount val="1"/>
                <c:pt idx="0">
                  <c:v>Others</c:v>
                </c:pt>
              </c:strCache>
            </c:strRef>
          </c:tx>
          <c:spPr>
            <a:pattFill prst="trellis">
              <a:fgClr>
                <a:srgbClr xmlns:mc="http://schemas.openxmlformats.org/markup-compatibility/2006" xmlns:a14="http://schemas.microsoft.com/office/drawing/2010/main" val="993300" mc:Ignorable="a14" a14:legacySpreadsheetColorIndex="60"/>
              </a:fgClr>
              <a:bgClr>
                <a:srgbClr xmlns:mc="http://schemas.openxmlformats.org/markup-compatibility/2006" xmlns:a14="http://schemas.microsoft.com/office/drawing/2010/main" val="FFFFFF" mc:Ignorable="a14" a14:legacySpreadsheetColorIndex="9"/>
              </a:bgClr>
            </a:pattFill>
            <a:ln w="25400">
              <a:noFill/>
            </a:ln>
          </c:spPr>
          <c:invertIfNegative val="0"/>
          <c:cat>
            <c:numRef>
              <c:f>' '!$B$182:$BB$182</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'!$B$184:$BB$184</c:f>
              <c:numCache>
                <c:formatCode>#,##0</c:formatCode>
                <c:ptCount val="41"/>
                <c:pt idx="0">
                  <c:v>2.9528923000000091</c:v>
                </c:pt>
                <c:pt idx="1">
                  <c:v>5.4239587999999941</c:v>
                </c:pt>
                <c:pt idx="2">
                  <c:v>14.015949799999987</c:v>
                </c:pt>
                <c:pt idx="3">
                  <c:v>6.7347311999999988</c:v>
                </c:pt>
                <c:pt idx="4">
                  <c:v>11.3148743</c:v>
                </c:pt>
                <c:pt idx="5">
                  <c:v>8.4160600999999957</c:v>
                </c:pt>
                <c:pt idx="6">
                  <c:v>5.0033053000000081</c:v>
                </c:pt>
                <c:pt idx="7">
                  <c:v>6.1519205999999969</c:v>
                </c:pt>
                <c:pt idx="8">
                  <c:v>4.1748541999999844</c:v>
                </c:pt>
                <c:pt idx="9">
                  <c:v>3.0625600000000013</c:v>
                </c:pt>
                <c:pt idx="10">
                  <c:v>2.1078612000000021</c:v>
                </c:pt>
                <c:pt idx="11">
                  <c:v>1.1250249999999937</c:v>
                </c:pt>
                <c:pt idx="12">
                  <c:v>0.64196850000000083</c:v>
                </c:pt>
                <c:pt idx="13">
                  <c:v>1.5371095999999973</c:v>
                </c:pt>
                <c:pt idx="14">
                  <c:v>1.0269561000000031</c:v>
                </c:pt>
                <c:pt idx="15">
                  <c:v>0.73282988966677465</c:v>
                </c:pt>
                <c:pt idx="16">
                  <c:v>0.74070739999999802</c:v>
                </c:pt>
                <c:pt idx="17">
                  <c:v>0.65528010000000236</c:v>
                </c:pt>
                <c:pt idx="18">
                  <c:v>0.6201124999999994</c:v>
                </c:pt>
                <c:pt idx="19">
                  <c:v>1.1335057999999982</c:v>
                </c:pt>
              </c:numCache>
            </c:numRef>
          </c:val>
          <c:extLst>
            <c:ext xmlns:c16="http://schemas.microsoft.com/office/drawing/2014/chart" uri="{C3380CC4-5D6E-409C-BE32-E72D297353CC}">
              <c16:uniqueId val="{00000001-6939-4A1A-A400-2095E61B134A}"/>
            </c:ext>
          </c:extLst>
        </c:ser>
        <c:ser>
          <c:idx val="9"/>
          <c:order val="2"/>
          <c:tx>
            <c:strRef>
              <c:f>' '!$A$185</c:f>
              <c:strCache>
                <c:ptCount val="1"/>
              </c:strCache>
            </c:strRef>
          </c:tx>
          <c:spPr>
            <a:noFill/>
            <a:ln w="25400">
              <a:noFill/>
            </a:ln>
          </c:spPr>
          <c:invertIfNegative val="0"/>
          <c:cat>
            <c:numRef>
              <c:f>' '!$B$182:$BB$182</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'!$B$185:$BB$185</c:f>
              <c:numCache>
                <c:formatCode>0.0</c:formatCode>
                <c:ptCount val="41"/>
              </c:numCache>
            </c:numRef>
          </c:val>
          <c:extLst>
            <c:ext xmlns:c16="http://schemas.microsoft.com/office/drawing/2014/chart" uri="{C3380CC4-5D6E-409C-BE32-E72D297353CC}">
              <c16:uniqueId val="{00000002-6939-4A1A-A400-2095E61B134A}"/>
            </c:ext>
          </c:extLst>
        </c:ser>
        <c:dLbls>
          <c:showLegendKey val="0"/>
          <c:showVal val="0"/>
          <c:showCatName val="0"/>
          <c:showSerName val="0"/>
          <c:showPercent val="0"/>
          <c:showBubbleSize val="0"/>
        </c:dLbls>
        <c:gapWidth val="0"/>
        <c:overlap val="100"/>
        <c:axId val="788705392"/>
        <c:axId val="1"/>
      </c:barChart>
      <c:barChart>
        <c:barDir val="col"/>
        <c:grouping val="stacked"/>
        <c:varyColors val="0"/>
        <c:ser>
          <c:idx val="10"/>
          <c:order val="3"/>
          <c:tx>
            <c:strRef>
              <c:f>' '!$A$186</c:f>
              <c:strCache>
                <c:ptCount val="1"/>
              </c:strCache>
            </c:strRef>
          </c:tx>
          <c:spPr>
            <a:noFill/>
            <a:ln w="25400">
              <a:noFill/>
            </a:ln>
          </c:spPr>
          <c:invertIfNegative val="0"/>
          <c:cat>
            <c:numRef>
              <c:f>' '!$B$182:$BB$182</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'!$B$186:$BB$186</c:f>
              <c:numCache>
                <c:formatCode>0.0</c:formatCode>
                <c:ptCount val="41"/>
              </c:numCache>
            </c:numRef>
          </c:val>
          <c:extLst>
            <c:ext xmlns:c16="http://schemas.microsoft.com/office/drawing/2014/chart" uri="{C3380CC4-5D6E-409C-BE32-E72D297353CC}">
              <c16:uniqueId val="{00000003-6939-4A1A-A400-2095E61B134A}"/>
            </c:ext>
          </c:extLst>
        </c:ser>
        <c:ser>
          <c:idx val="1"/>
          <c:order val="4"/>
          <c:tx>
            <c:strRef>
              <c:f>' '!$A$187</c:f>
              <c:strCache>
                <c:ptCount val="1"/>
                <c:pt idx="0">
                  <c:v>EU-28</c:v>
                </c:pt>
              </c:strCache>
            </c:strRef>
          </c:tx>
          <c:spPr>
            <a:pattFill prst="smCheck">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25400">
              <a:noFill/>
            </a:ln>
          </c:spPr>
          <c:invertIfNegative val="0"/>
          <c:cat>
            <c:numRef>
              <c:f>' '!$B$182:$BB$182</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'!$B$187:$BB$187</c:f>
              <c:numCache>
                <c:formatCode>#,##0</c:formatCode>
                <c:ptCount val="41"/>
                <c:pt idx="21">
                  <c:v>9.139128791552551</c:v>
                </c:pt>
                <c:pt idx="22">
                  <c:v>11.343908904320001</c:v>
                </c:pt>
                <c:pt idx="23">
                  <c:v>19.663474211088001</c:v>
                </c:pt>
                <c:pt idx="24">
                  <c:v>18.832829669695997</c:v>
                </c:pt>
                <c:pt idx="25">
                  <c:v>23.856883348290996</c:v>
                </c:pt>
                <c:pt idx="26">
                  <c:v>21.894736077786</c:v>
                </c:pt>
                <c:pt idx="27">
                  <c:v>18.587824615580001</c:v>
                </c:pt>
                <c:pt idx="28">
                  <c:v>19.245878982440004</c:v>
                </c:pt>
                <c:pt idx="29">
                  <c:v>18.720834309059999</c:v>
                </c:pt>
                <c:pt idx="30">
                  <c:v>10.130799218451999</c:v>
                </c:pt>
                <c:pt idx="31">
                  <c:v>12.115668293937</c:v>
                </c:pt>
                <c:pt idx="32">
                  <c:v>12.133242232799997</c:v>
                </c:pt>
                <c:pt idx="33">
                  <c:v>9.7477825593279981</c:v>
                </c:pt>
                <c:pt idx="34">
                  <c:v>9.2313645322109998</c:v>
                </c:pt>
                <c:pt idx="35">
                  <c:v>7.827780971438</c:v>
                </c:pt>
                <c:pt idx="36">
                  <c:v>5.7007273847765632</c:v>
                </c:pt>
                <c:pt idx="37">
                  <c:v>5.6510974478170004</c:v>
                </c:pt>
                <c:pt idx="38">
                  <c:v>5.3319627468589985</c:v>
                </c:pt>
                <c:pt idx="39">
                  <c:v>5.5743012693400003</c:v>
                </c:pt>
                <c:pt idx="40">
                  <c:v>6.430689104991667</c:v>
                </c:pt>
              </c:numCache>
            </c:numRef>
          </c:val>
          <c:extLst>
            <c:ext xmlns:c16="http://schemas.microsoft.com/office/drawing/2014/chart" uri="{C3380CC4-5D6E-409C-BE32-E72D297353CC}">
              <c16:uniqueId val="{00000004-6939-4A1A-A400-2095E61B134A}"/>
            </c:ext>
          </c:extLst>
        </c:ser>
        <c:ser>
          <c:idx val="2"/>
          <c:order val="5"/>
          <c:tx>
            <c:strRef>
              <c:f>' '!$A$188</c:f>
              <c:strCache>
                <c:ptCount val="1"/>
                <c:pt idx="0">
                  <c:v>Others</c:v>
                </c:pt>
              </c:strCache>
            </c:strRef>
          </c:tx>
          <c:spPr>
            <a:pattFill prst="trellis">
              <a:fgClr>
                <a:srgbClr xmlns:mc="http://schemas.openxmlformats.org/markup-compatibility/2006" xmlns:a14="http://schemas.microsoft.com/office/drawing/2010/main" val="993300" mc:Ignorable="a14" a14:legacySpreadsheetColorIndex="60"/>
              </a:fgClr>
              <a:bgClr>
                <a:srgbClr xmlns:mc="http://schemas.openxmlformats.org/markup-compatibility/2006" xmlns:a14="http://schemas.microsoft.com/office/drawing/2010/main" val="FFFFFF" mc:Ignorable="a14" a14:legacySpreadsheetColorIndex="9"/>
              </a:bgClr>
            </a:pattFill>
            <a:ln w="25400">
              <a:noFill/>
            </a:ln>
          </c:spPr>
          <c:invertIfNegative val="0"/>
          <c:cat>
            <c:numRef>
              <c:f>' '!$B$182:$BB$182</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'!$B$188:$BB$188</c:f>
              <c:numCache>
                <c:formatCode>General</c:formatCode>
                <c:ptCount val="41"/>
                <c:pt idx="21" formatCode="#,##0">
                  <c:v>0.73631823939243013</c:v>
                </c:pt>
                <c:pt idx="22" formatCode="#,##0">
                  <c:v>0.96736531464399711</c:v>
                </c:pt>
                <c:pt idx="23" formatCode="#,##0">
                  <c:v>2.5403753734080006</c:v>
                </c:pt>
                <c:pt idx="24" formatCode="#,##0">
                  <c:v>1.480929269232</c:v>
                </c:pt>
                <c:pt idx="25" formatCode="#,##0">
                  <c:v>3.2169485059039999</c:v>
                </c:pt>
                <c:pt idx="26" formatCode="#,##0">
                  <c:v>1.7114391482759999</c:v>
                </c:pt>
                <c:pt idx="27" formatCode="#,##0">
                  <c:v>1.207662585716001</c:v>
                </c:pt>
                <c:pt idx="28" formatCode="#,##0">
                  <c:v>0.99432576302000086</c:v>
                </c:pt>
                <c:pt idx="29" formatCode="#,##0">
                  <c:v>1.1904339566320061</c:v>
                </c:pt>
                <c:pt idx="30" formatCode="#,##0">
                  <c:v>0.86745343018400156</c:v>
                </c:pt>
                <c:pt idx="31" formatCode="#,##0">
                  <c:v>0.73719264437099774</c:v>
                </c:pt>
                <c:pt idx="32" formatCode="#,##0">
                  <c:v>0.48900586943999791</c:v>
                </c:pt>
                <c:pt idx="33" formatCode="#,##0">
                  <c:v>0.23459376476800209</c:v>
                </c:pt>
                <c:pt idx="34" formatCode="#,##0">
                  <c:v>0.69171360582600094</c:v>
                </c:pt>
                <c:pt idx="35" formatCode="#,##0">
                  <c:v>0.45345793013424984</c:v>
                </c:pt>
                <c:pt idx="36" formatCode="#,##0">
                  <c:v>0.38206118103491882</c:v>
                </c:pt>
                <c:pt idx="37" formatCode="#,##0">
                  <c:v>0.4302430087650011</c:v>
                </c:pt>
                <c:pt idx="38" formatCode="#,##0">
                  <c:v>0.27539929738999991</c:v>
                </c:pt>
                <c:pt idx="39" formatCode="#,##0">
                  <c:v>0.3298264913000013</c:v>
                </c:pt>
                <c:pt idx="40" formatCode="#,##0">
                  <c:v>0.48353049779583301</c:v>
                </c:pt>
              </c:numCache>
            </c:numRef>
          </c:val>
          <c:extLst>
            <c:ext xmlns:c16="http://schemas.microsoft.com/office/drawing/2014/chart" uri="{C3380CC4-5D6E-409C-BE32-E72D297353CC}">
              <c16:uniqueId val="{00000005-6939-4A1A-A400-2095E61B134A}"/>
            </c:ext>
          </c:extLst>
        </c:ser>
        <c:dLbls>
          <c:showLegendKey val="0"/>
          <c:showVal val="0"/>
          <c:showCatName val="0"/>
          <c:showSerName val="0"/>
          <c:showPercent val="0"/>
          <c:showBubbleSize val="0"/>
        </c:dLbls>
        <c:gapWidth val="0"/>
        <c:overlap val="100"/>
        <c:axId val="3"/>
        <c:axId val="4"/>
      </c:barChart>
      <c:catAx>
        <c:axId val="78870539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min val="0"/>
        </c:scaling>
        <c:delete val="0"/>
        <c:axPos val="l"/>
        <c:title>
          <c:tx>
            <c:rich>
              <a:bodyPr/>
              <a:lstStyle/>
              <a:p>
                <a:pPr>
                  <a:defRPr sz="1200" b="1" i="0" u="none" strike="noStrike" baseline="0">
                    <a:solidFill>
                      <a:srgbClr val="993300"/>
                    </a:solidFill>
                    <a:latin typeface="Arial"/>
                    <a:ea typeface="Arial"/>
                    <a:cs typeface="Arial"/>
                  </a:defRPr>
                </a:pPr>
                <a:r>
                  <a:rPr lang="en-GB" sz="1200" b="1" i="0" u="none" strike="noStrike" baseline="0">
                    <a:solidFill>
                      <a:srgbClr val="993300"/>
                    </a:solidFill>
                    <a:latin typeface="Arial"/>
                    <a:cs typeface="Arial"/>
                  </a:rPr>
                  <a:t>Estimated RWE volume</a:t>
                </a:r>
                <a:endParaRPr lang="en-GB" sz="1100" b="0" i="0" u="none" strike="noStrike" baseline="0">
                  <a:solidFill>
                    <a:srgbClr val="993300"/>
                  </a:solidFill>
                  <a:latin typeface="Arial"/>
                  <a:cs typeface="Arial"/>
                </a:endParaRPr>
              </a:p>
              <a:p>
                <a:pPr>
                  <a:defRPr sz="1200" b="1" i="0" u="none" strike="noStrike" baseline="0">
                    <a:solidFill>
                      <a:srgbClr val="993300"/>
                    </a:solidFill>
                    <a:latin typeface="Arial"/>
                    <a:ea typeface="Arial"/>
                    <a:cs typeface="Arial"/>
                  </a:defRPr>
                </a:pPr>
                <a:r>
                  <a:rPr lang="en-GB" sz="1100" b="0" i="0" u="none" strike="noStrike" baseline="0">
                    <a:solidFill>
                      <a:srgbClr val="FFFFFF"/>
                    </a:solidFill>
                    <a:latin typeface="Arial"/>
                    <a:cs typeface="Arial"/>
                  </a:rPr>
                  <a:t>(</a:t>
                </a:r>
                <a:r>
                  <a:rPr lang="en-GB" sz="1100" b="0" i="0" u="none" strike="noStrike" baseline="0">
                    <a:solidFill>
                      <a:srgbClr val="993300"/>
                    </a:solidFill>
                    <a:latin typeface="Arial"/>
                    <a:cs typeface="Arial"/>
                  </a:rPr>
                  <a:t> (thousand cubic metres) </a:t>
                </a:r>
                <a:r>
                  <a:rPr lang="en-GB" sz="1100" b="0" i="0" u="none" strike="noStrike" baseline="0">
                    <a:solidFill>
                      <a:srgbClr val="FFFFFF"/>
                    </a:solidFill>
                    <a:latin typeface="Arial"/>
                    <a:cs typeface="Arial"/>
                  </a:rPr>
                  <a:t>)</a:t>
                </a:r>
              </a:p>
            </c:rich>
          </c:tx>
          <c:layout>
            <c:manualLayout>
              <c:xMode val="edge"/>
              <c:yMode val="edge"/>
              <c:x val="2.291737260608849E-2"/>
              <c:y val="0.1666721345787965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993300"/>
                </a:solidFill>
                <a:latin typeface="Arial"/>
                <a:ea typeface="Arial"/>
                <a:cs typeface="Arial"/>
              </a:defRPr>
            </a:pPr>
            <a:endParaRPr lang="en-US"/>
          </a:p>
        </c:txPr>
        <c:crossAx val="788705392"/>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in val="0"/>
        </c:scaling>
        <c:delete val="0"/>
        <c:axPos val="r"/>
        <c:title>
          <c:tx>
            <c:rich>
              <a:bodyPr/>
              <a:lstStyle/>
              <a:p>
                <a:pPr>
                  <a:defRPr sz="1200" b="1" i="0" u="none" strike="noStrike" baseline="0">
                    <a:solidFill>
                      <a:srgbClr val="0000FF"/>
                    </a:solidFill>
                    <a:latin typeface="Arial"/>
                    <a:ea typeface="Arial"/>
                    <a:cs typeface="Arial"/>
                  </a:defRPr>
                </a:pPr>
                <a:r>
                  <a:rPr lang="en-GB" sz="1200" b="1" i="0" u="none" strike="noStrike" baseline="0">
                    <a:solidFill>
                      <a:srgbClr val="0000FF"/>
                    </a:solidFill>
                    <a:latin typeface="Arial"/>
                    <a:cs typeface="Arial"/>
                  </a:rPr>
                  <a:t>Export value</a:t>
                </a:r>
                <a:endParaRPr lang="en-GB" sz="1100" b="0" i="0" u="none" strike="noStrike" baseline="0">
                  <a:solidFill>
                    <a:srgbClr val="0000FF"/>
                  </a:solidFill>
                  <a:latin typeface="Arial"/>
                  <a:cs typeface="Arial"/>
                </a:endParaRPr>
              </a:p>
              <a:p>
                <a:pPr>
                  <a:defRPr sz="1200" b="1" i="0" u="none" strike="noStrike" baseline="0">
                    <a:solidFill>
                      <a:srgbClr val="0000FF"/>
                    </a:solidFill>
                    <a:latin typeface="Arial"/>
                    <a:ea typeface="Arial"/>
                    <a:cs typeface="Arial"/>
                  </a:defRPr>
                </a:pPr>
                <a:r>
                  <a:rPr lang="en-GB" sz="1100" b="0" i="0" u="none" strike="noStrike" baseline="0">
                    <a:solidFill>
                      <a:srgbClr val="FFFFFF"/>
                    </a:solidFill>
                    <a:latin typeface="Arial"/>
                    <a:cs typeface="Arial"/>
                  </a:rPr>
                  <a:t>(</a:t>
                </a:r>
                <a:r>
                  <a:rPr lang="en-GB" sz="1100" b="0" i="0" u="none" strike="noStrike" baseline="0">
                    <a:solidFill>
                      <a:srgbClr val="0000FF"/>
                    </a:solidFill>
                    <a:latin typeface="Arial"/>
                    <a:cs typeface="Arial"/>
                  </a:rPr>
                  <a:t> (US$ million, fob, nominal) </a:t>
                </a:r>
                <a:r>
                  <a:rPr lang="en-GB" sz="1100" b="0" i="0" u="none" strike="noStrike" baseline="0">
                    <a:solidFill>
                      <a:srgbClr val="FFFFFF"/>
                    </a:solidFill>
                    <a:latin typeface="Arial"/>
                    <a:cs typeface="Arial"/>
                  </a:rPr>
                  <a:t>)</a:t>
                </a:r>
              </a:p>
            </c:rich>
          </c:tx>
          <c:layout>
            <c:manualLayout>
              <c:xMode val="edge"/>
              <c:yMode val="edge"/>
              <c:x val="0.90836131420496191"/>
              <c:y val="0.1450047570835530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0.3583443716588382"/>
          <c:y val="0.91002985480022924"/>
          <c:w val="0.31459302395630562"/>
          <c:h val="6.1668689794154727E-2"/>
        </c:manualLayout>
      </c:layout>
      <c:overlay val="0"/>
      <c:spPr>
        <a:solidFill>
          <a:srgbClr val="FFFFCC"/>
        </a:solidFill>
        <a:ln w="25400">
          <a:noFill/>
        </a:ln>
      </c:spPr>
      <c:txPr>
        <a:bodyPr/>
        <a:lstStyle/>
        <a:p>
          <a:pPr>
            <a:defRPr sz="119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875519828119706"/>
          <c:y val="7.1669017868882523E-2"/>
          <c:w val="0.66460380557656618"/>
          <c:h val="0.60501984852103152"/>
        </c:manualLayout>
      </c:layout>
      <c:barChart>
        <c:barDir val="col"/>
        <c:grouping val="stacked"/>
        <c:varyColors val="0"/>
        <c:ser>
          <c:idx val="0"/>
          <c:order val="0"/>
          <c:tx>
            <c:strRef>
              <c:f>' '!$A$76</c:f>
              <c:strCache>
                <c:ptCount val="1"/>
                <c:pt idx="0">
                  <c:v>EU-28</c:v>
                </c:pt>
              </c:strCache>
            </c:strRef>
          </c:tx>
          <c:spPr>
            <a:pattFill prst="smCheck">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25400">
              <a:noFill/>
            </a:ln>
          </c:spPr>
          <c:invertIfNegative val="0"/>
          <c:cat>
            <c:numRef>
              <c:f>' '!$B$75:$BB$75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'!$B$76:$BB$76</c:f>
              <c:numCache>
                <c:formatCode>0.0</c:formatCode>
                <c:ptCount val="41"/>
                <c:pt idx="0">
                  <c:v>0.48909644660486001</c:v>
                </c:pt>
                <c:pt idx="1">
                  <c:v>0.46028612451670003</c:v>
                </c:pt>
                <c:pt idx="2">
                  <c:v>0.37537714896417984</c:v>
                </c:pt>
                <c:pt idx="3">
                  <c:v>0.37112666872687994</c:v>
                </c:pt>
                <c:pt idx="4">
                  <c:v>0.33507815823522002</c:v>
                </c:pt>
                <c:pt idx="5">
                  <c:v>0.30794828351203996</c:v>
                </c:pt>
                <c:pt idx="6">
                  <c:v>0.23143486484327999</c:v>
                </c:pt>
                <c:pt idx="7">
                  <c:v>0.22522016232923997</c:v>
                </c:pt>
                <c:pt idx="8">
                  <c:v>0.20507018358026005</c:v>
                </c:pt>
                <c:pt idx="9">
                  <c:v>0.11473317068703999</c:v>
                </c:pt>
                <c:pt idx="10">
                  <c:v>0.11860733251126002</c:v>
                </c:pt>
                <c:pt idx="11">
                  <c:v>9.2935463209199987E-2</c:v>
                </c:pt>
                <c:pt idx="12">
                  <c:v>0.1017852503543</c:v>
                </c:pt>
                <c:pt idx="13">
                  <c:v>6.8387812306679993E-2</c:v>
                </c:pt>
                <c:pt idx="14">
                  <c:v>6.6466796201739994E-2</c:v>
                </c:pt>
                <c:pt idx="15">
                  <c:v>6.4886958390460006E-2</c:v>
                </c:pt>
                <c:pt idx="16">
                  <c:v>5.9007470279999974E-2</c:v>
                </c:pt>
                <c:pt idx="17">
                  <c:v>5.2358376620000001E-2</c:v>
                </c:pt>
                <c:pt idx="18">
                  <c:v>5.8993838119999989E-2</c:v>
                </c:pt>
                <c:pt idx="19">
                  <c:v>6.4024421080000005E-2</c:v>
                </c:pt>
              </c:numCache>
            </c:numRef>
          </c:val>
          <c:extLst>
            <c:ext xmlns:c16="http://schemas.microsoft.com/office/drawing/2014/chart" uri="{C3380CC4-5D6E-409C-BE32-E72D297353CC}">
              <c16:uniqueId val="{00000000-88AA-45C0-91AF-D9AD70AA61CF}"/>
            </c:ext>
          </c:extLst>
        </c:ser>
        <c:ser>
          <c:idx val="1"/>
          <c:order val="1"/>
          <c:tx>
            <c:strRef>
              <c:f>' '!$A$77</c:f>
              <c:strCache>
                <c:ptCount val="1"/>
                <c:pt idx="0">
                  <c:v>China </c:v>
                </c:pt>
              </c:strCache>
            </c:strRef>
          </c:tx>
          <c:spPr>
            <a:pattFill prst="smConfetti">
              <a:fgClr>
                <a:srgbClr xmlns:mc="http://schemas.openxmlformats.org/markup-compatibility/2006" xmlns:a14="http://schemas.microsoft.com/office/drawing/2010/main" val="FFFF00" mc:Ignorable="a14" a14:legacySpreadsheetColorIndex="13"/>
              </a:fgClr>
              <a:bgClr>
                <a:srgbClr xmlns:mc="http://schemas.openxmlformats.org/markup-compatibility/2006" xmlns:a14="http://schemas.microsoft.com/office/drawing/2010/main" val="FF0000" mc:Ignorable="a14" a14:legacySpreadsheetColorIndex="10"/>
              </a:bgClr>
            </a:pattFill>
            <a:ln w="25400">
              <a:noFill/>
            </a:ln>
          </c:spPr>
          <c:invertIfNegative val="0"/>
          <c:cat>
            <c:numRef>
              <c:f>' '!$B$75:$BB$75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'!$B$77:$BB$77</c:f>
              <c:numCache>
                <c:formatCode>#,##0.00</c:formatCode>
                <c:ptCount val="41"/>
                <c:pt idx="0">
                  <c:v>1.2877910500000001E-2</c:v>
                </c:pt>
                <c:pt idx="1">
                  <c:v>1.48739358E-2</c:v>
                </c:pt>
                <c:pt idx="2">
                  <c:v>9.5284091378000004E-3</c:v>
                </c:pt>
                <c:pt idx="3">
                  <c:v>4.8583889754000003E-3</c:v>
                </c:pt>
                <c:pt idx="4">
                  <c:v>3.7831899564000002E-3</c:v>
                </c:pt>
                <c:pt idx="5">
                  <c:v>7.9203159352000015E-3</c:v>
                </c:pt>
                <c:pt idx="6">
                  <c:v>1.0509379232799999E-2</c:v>
                </c:pt>
                <c:pt idx="7">
                  <c:v>1.0671586939E-2</c:v>
                </c:pt>
                <c:pt idx="8">
                  <c:v>1.1729268016199999E-2</c:v>
                </c:pt>
                <c:pt idx="9">
                  <c:v>1.0231377373839999E-2</c:v>
                </c:pt>
                <c:pt idx="10">
                  <c:v>2.5028464321799997E-2</c:v>
                </c:pt>
                <c:pt idx="11">
                  <c:v>2.2896387661199998E-2</c:v>
                </c:pt>
                <c:pt idx="12">
                  <c:v>4.0435391236599991E-2</c:v>
                </c:pt>
                <c:pt idx="13">
                  <c:v>0.10413667124608</c:v>
                </c:pt>
                <c:pt idx="14">
                  <c:v>9.1613516516800012E-2</c:v>
                </c:pt>
                <c:pt idx="15">
                  <c:v>9.0278725710312521E-2</c:v>
                </c:pt>
                <c:pt idx="16">
                  <c:v>0.25159897263999997</c:v>
                </c:pt>
                <c:pt idx="17">
                  <c:v>0.18194263812000003</c:v>
                </c:pt>
                <c:pt idx="18">
                  <c:v>0.13244279202000001</c:v>
                </c:pt>
                <c:pt idx="19">
                  <c:v>5.8129944720000007E-2</c:v>
                </c:pt>
              </c:numCache>
            </c:numRef>
          </c:val>
          <c:extLst>
            <c:ext xmlns:c16="http://schemas.microsoft.com/office/drawing/2014/chart" uri="{C3380CC4-5D6E-409C-BE32-E72D297353CC}">
              <c16:uniqueId val="{00000001-88AA-45C0-91AF-D9AD70AA61CF}"/>
            </c:ext>
          </c:extLst>
        </c:ser>
        <c:ser>
          <c:idx val="2"/>
          <c:order val="2"/>
          <c:tx>
            <c:strRef>
              <c:f>' '!$A$78</c:f>
              <c:strCache>
                <c:ptCount val="1"/>
                <c:pt idx="0">
                  <c:v>India</c:v>
                </c:pt>
              </c:strCache>
            </c:strRef>
          </c:tx>
          <c:spPr>
            <a:pattFill prst="dashVert">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FFCC" mc:Ignorable="a14" a14:legacySpreadsheetColorIndex="26"/>
              </a:bgClr>
            </a:pattFill>
            <a:ln w="25400">
              <a:noFill/>
            </a:ln>
          </c:spPr>
          <c:invertIfNegative val="0"/>
          <c:cat>
            <c:numRef>
              <c:f>' '!$B$75:$BB$75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'!$B$78:$BB$78</c:f>
              <c:numCache>
                <c:formatCode>#,##0.00</c:formatCode>
                <c:ptCount val="41"/>
                <c:pt idx="0">
                  <c:v>4.3390408301800007E-2</c:v>
                </c:pt>
                <c:pt idx="1">
                  <c:v>3.5893808993000001E-2</c:v>
                </c:pt>
                <c:pt idx="2">
                  <c:v>4.8165393059999999E-2</c:v>
                </c:pt>
                <c:pt idx="3">
                  <c:v>2.8522194259999998E-2</c:v>
                </c:pt>
                <c:pt idx="4">
                  <c:v>6.0067350796000001E-2</c:v>
                </c:pt>
                <c:pt idx="5">
                  <c:v>0.13771804841079999</c:v>
                </c:pt>
                <c:pt idx="6">
                  <c:v>0.10737440669079999</c:v>
                </c:pt>
                <c:pt idx="7">
                  <c:v>0.15930229916760003</c:v>
                </c:pt>
                <c:pt idx="8">
                  <c:v>0.16801721644519998</c:v>
                </c:pt>
                <c:pt idx="9">
                  <c:v>0.1051532259855</c:v>
                </c:pt>
                <c:pt idx="10">
                  <c:v>7.8419079005400003E-2</c:v>
                </c:pt>
                <c:pt idx="11">
                  <c:v>6.6578497566799982E-2</c:v>
                </c:pt>
                <c:pt idx="12">
                  <c:v>6.3833005317119995E-2</c:v>
                </c:pt>
                <c:pt idx="13">
                  <c:v>7.8303584979199994E-2</c:v>
                </c:pt>
                <c:pt idx="14">
                  <c:v>0.19983152287640002</c:v>
                </c:pt>
                <c:pt idx="15">
                  <c:v>0.21857310927548226</c:v>
                </c:pt>
                <c:pt idx="16">
                  <c:v>0.21718490669999999</c:v>
                </c:pt>
                <c:pt idx="17">
                  <c:v>0.2177695727</c:v>
                </c:pt>
                <c:pt idx="18">
                  <c:v>0.24963548231999999</c:v>
                </c:pt>
                <c:pt idx="19">
                  <c:v>0.28059415685999994</c:v>
                </c:pt>
              </c:numCache>
            </c:numRef>
          </c:val>
          <c:extLst>
            <c:ext xmlns:c16="http://schemas.microsoft.com/office/drawing/2014/chart" uri="{C3380CC4-5D6E-409C-BE32-E72D297353CC}">
              <c16:uniqueId val="{00000002-88AA-45C0-91AF-D9AD70AA61CF}"/>
            </c:ext>
          </c:extLst>
        </c:ser>
        <c:ser>
          <c:idx val="5"/>
          <c:order val="3"/>
          <c:tx>
            <c:strRef>
              <c:f>' '!$A$79</c:f>
              <c:strCache>
                <c:ptCount val="1"/>
                <c:pt idx="0">
                  <c:v>Nigeria</c:v>
                </c:pt>
              </c:strCache>
            </c:strRef>
          </c:tx>
          <c:spPr>
            <a:pattFill prst="ltVert">
              <a:fgClr>
                <a:srgbClr xmlns:mc="http://schemas.openxmlformats.org/markup-compatibility/2006" xmlns:a14="http://schemas.microsoft.com/office/drawing/2010/main" val="339966" mc:Ignorable="a14" a14:legacySpreadsheetColorIndex="57"/>
              </a:fgClr>
              <a:bgClr>
                <a:srgbClr xmlns:mc="http://schemas.openxmlformats.org/markup-compatibility/2006" xmlns:a14="http://schemas.microsoft.com/office/drawing/2010/main" val="FFFFFF" mc:Ignorable="a14" a14:legacySpreadsheetColorIndex="9"/>
              </a:bgClr>
            </a:pattFill>
            <a:ln w="25400">
              <a:noFill/>
            </a:ln>
          </c:spPr>
          <c:invertIfNegative val="0"/>
          <c:dPt>
            <c:idx val="8"/>
            <c:invertIfNegative val="0"/>
            <c:bubble3D val="0"/>
            <c:extLst>
              <c:ext xmlns:c16="http://schemas.microsoft.com/office/drawing/2014/chart" uri="{C3380CC4-5D6E-409C-BE32-E72D297353CC}">
                <c16:uniqueId val="{00000003-88AA-45C0-91AF-D9AD70AA61CF}"/>
              </c:ext>
            </c:extLst>
          </c:dPt>
          <c:cat>
            <c:numRef>
              <c:f>' '!$B$75:$BB$75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'!$B$79:$BB$79</c:f>
              <c:numCache>
                <c:formatCode>#,##0.00</c:formatCode>
                <c:ptCount val="41"/>
                <c:pt idx="0">
                  <c:v>0</c:v>
                </c:pt>
                <c:pt idx="1">
                  <c:v>4.7516533799999988E-5</c:v>
                </c:pt>
                <c:pt idx="2">
                  <c:v>4.6699538599999997E-4</c:v>
                </c:pt>
                <c:pt idx="3">
                  <c:v>4.0184293599999997E-2</c:v>
                </c:pt>
                <c:pt idx="4">
                  <c:v>3.9332618749999992E-2</c:v>
                </c:pt>
                <c:pt idx="5">
                  <c:v>5.1648607384799997E-2</c:v>
                </c:pt>
                <c:pt idx="6">
                  <c:v>0.1408468457</c:v>
                </c:pt>
                <c:pt idx="7">
                  <c:v>0.17143902379999995</c:v>
                </c:pt>
                <c:pt idx="8">
                  <c:v>0.21820708030599995</c:v>
                </c:pt>
                <c:pt idx="9">
                  <c:v>0.25253577529999993</c:v>
                </c:pt>
                <c:pt idx="10">
                  <c:v>0.26069457689999992</c:v>
                </c:pt>
                <c:pt idx="11">
                  <c:v>0.19208055965999998</c:v>
                </c:pt>
                <c:pt idx="12">
                  <c:v>0.15748515049999998</c:v>
                </c:pt>
                <c:pt idx="13">
                  <c:v>9.4223950299999998E-2</c:v>
                </c:pt>
                <c:pt idx="14">
                  <c:v>8.6844526999999977E-2</c:v>
                </c:pt>
                <c:pt idx="15">
                  <c:v>5.3399221320516735E-2</c:v>
                </c:pt>
                <c:pt idx="16">
                  <c:v>1.7496219599999994E-2</c:v>
                </c:pt>
                <c:pt idx="17">
                  <c:v>4.5905101999999991E-3</c:v>
                </c:pt>
                <c:pt idx="18">
                  <c:v>1.6831262000000001E-3</c:v>
                </c:pt>
                <c:pt idx="19">
                  <c:v>1.3678697999999999E-3</c:v>
                </c:pt>
              </c:numCache>
            </c:numRef>
          </c:val>
          <c:extLst>
            <c:ext xmlns:c16="http://schemas.microsoft.com/office/drawing/2014/chart" uri="{C3380CC4-5D6E-409C-BE32-E72D297353CC}">
              <c16:uniqueId val="{00000004-88AA-45C0-91AF-D9AD70AA61CF}"/>
            </c:ext>
          </c:extLst>
        </c:ser>
        <c:ser>
          <c:idx val="6"/>
          <c:order val="4"/>
          <c:tx>
            <c:strRef>
              <c:f>' '!$A$80</c:f>
              <c:strCache>
                <c:ptCount val="1"/>
                <c:pt idx="0">
                  <c:v>Saudi Arabia</c:v>
                </c:pt>
              </c:strCache>
            </c:strRef>
          </c:tx>
          <c:spPr>
            <a:pattFill prst="lgConfetti">
              <a:fgClr>
                <a:srgbClr xmlns:mc="http://schemas.openxmlformats.org/markup-compatibility/2006" xmlns:a14="http://schemas.microsoft.com/office/drawing/2010/main" val="FFFF00" mc:Ignorable="a14" a14:legacySpreadsheetColorIndex="13"/>
              </a:fgClr>
              <a:bgClr>
                <a:srgbClr xmlns:mc="http://schemas.openxmlformats.org/markup-compatibility/2006" xmlns:a14="http://schemas.microsoft.com/office/drawing/2010/main" val="800000" mc:Ignorable="a14" a14:legacySpreadsheetColorIndex="16"/>
              </a:bgClr>
            </a:pattFill>
            <a:ln w="25400">
              <a:noFill/>
            </a:ln>
          </c:spPr>
          <c:invertIfNegative val="0"/>
          <c:cat>
            <c:numRef>
              <c:f>' '!$B$75:$BB$75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'!$B$80:$BB$80</c:f>
              <c:numCache>
                <c:formatCode>#,##0.00</c:formatCode>
                <c:ptCount val="41"/>
                <c:pt idx="0">
                  <c:v>3.5954485840000001E-2</c:v>
                </c:pt>
                <c:pt idx="1">
                  <c:v>2.163007938E-2</c:v>
                </c:pt>
                <c:pt idx="2">
                  <c:v>3.50415433842E-2</c:v>
                </c:pt>
                <c:pt idx="3">
                  <c:v>2.7449930654600004E-2</c:v>
                </c:pt>
                <c:pt idx="4">
                  <c:v>2.3522986426999997E-2</c:v>
                </c:pt>
                <c:pt idx="5">
                  <c:v>2.7010771942399994E-2</c:v>
                </c:pt>
                <c:pt idx="6">
                  <c:v>2.9221474230599995E-2</c:v>
                </c:pt>
                <c:pt idx="7">
                  <c:v>2.6649353190599998E-2</c:v>
                </c:pt>
                <c:pt idx="8">
                  <c:v>2.0424145113199999E-2</c:v>
                </c:pt>
                <c:pt idx="9">
                  <c:v>1.6562976844800001E-2</c:v>
                </c:pt>
                <c:pt idx="10">
                  <c:v>1.0542642925800001E-2</c:v>
                </c:pt>
                <c:pt idx="11">
                  <c:v>5.9520442799999998E-3</c:v>
                </c:pt>
                <c:pt idx="12">
                  <c:v>7.0074309827999996E-3</c:v>
                </c:pt>
                <c:pt idx="13">
                  <c:v>9.999632986E-3</c:v>
                </c:pt>
                <c:pt idx="14">
                  <c:v>1.8628955451999998E-3</c:v>
                </c:pt>
                <c:pt idx="15">
                  <c:v>2.9988425470196304E-3</c:v>
                </c:pt>
                <c:pt idx="16">
                  <c:v>4.6265866800000001E-3</c:v>
                </c:pt>
                <c:pt idx="17">
                  <c:v>4.1956387199999995E-3</c:v>
                </c:pt>
                <c:pt idx="18">
                  <c:v>1.2310115999999999E-3</c:v>
                </c:pt>
                <c:pt idx="19">
                  <c:v>2.9232821799999999E-3</c:v>
                </c:pt>
              </c:numCache>
            </c:numRef>
          </c:val>
          <c:extLst>
            <c:ext xmlns:c16="http://schemas.microsoft.com/office/drawing/2014/chart" uri="{C3380CC4-5D6E-409C-BE32-E72D297353CC}">
              <c16:uniqueId val="{00000005-88AA-45C0-91AF-D9AD70AA61CF}"/>
            </c:ext>
          </c:extLst>
        </c:ser>
        <c:ser>
          <c:idx val="7"/>
          <c:order val="5"/>
          <c:tx>
            <c:strRef>
              <c:f>' '!$A$81</c:f>
              <c:strCache>
                <c:ptCount val="1"/>
                <c:pt idx="0">
                  <c:v>Senegal</c:v>
                </c:pt>
              </c:strCache>
            </c:strRef>
          </c:tx>
          <c:spPr>
            <a:pattFill prst="wdDnDiag">
              <a:fgClr>
                <a:srgbClr xmlns:mc="http://schemas.openxmlformats.org/markup-compatibility/2006" xmlns:a14="http://schemas.microsoft.com/office/drawing/2010/main" val="FF9900" mc:Ignorable="a14" a14:legacySpreadsheetColorIndex="52"/>
              </a:fgClr>
              <a:bgClr>
                <a:srgbClr xmlns:mc="http://schemas.openxmlformats.org/markup-compatibility/2006" xmlns:a14="http://schemas.microsoft.com/office/drawing/2010/main" val="FFFFFF" mc:Ignorable="a14" a14:legacySpreadsheetColorIndex="9"/>
              </a:bgClr>
            </a:pattFill>
            <a:ln w="25400">
              <a:noFill/>
            </a:ln>
          </c:spPr>
          <c:invertIfNegative val="0"/>
          <c:cat>
            <c:numRef>
              <c:f>' '!$B$75:$BB$75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'!$B$81:$BB$81</c:f>
              <c:numCache>
                <c:formatCode>#,##0.00</c:formatCode>
                <c:ptCount val="41"/>
                <c:pt idx="0">
                  <c:v>2.7268050400000004E-2</c:v>
                </c:pt>
                <c:pt idx="1">
                  <c:v>4.2067074679999997E-2</c:v>
                </c:pt>
                <c:pt idx="2">
                  <c:v>5.16966632E-2</c:v>
                </c:pt>
                <c:pt idx="3">
                  <c:v>4.7508277948399999E-2</c:v>
                </c:pt>
                <c:pt idx="4">
                  <c:v>4.7900825799999998E-2</c:v>
                </c:pt>
                <c:pt idx="5">
                  <c:v>4.1928944539999999E-2</c:v>
                </c:pt>
                <c:pt idx="6">
                  <c:v>2.701656832E-2</c:v>
                </c:pt>
                <c:pt idx="7">
                  <c:v>2.3078301359999998E-2</c:v>
                </c:pt>
                <c:pt idx="8">
                  <c:v>2.7134445520000001E-2</c:v>
                </c:pt>
                <c:pt idx="9">
                  <c:v>2.4526340019999999E-2</c:v>
                </c:pt>
                <c:pt idx="10">
                  <c:v>1.9803896840000002E-2</c:v>
                </c:pt>
                <c:pt idx="11">
                  <c:v>1.048019518E-2</c:v>
                </c:pt>
                <c:pt idx="12">
                  <c:v>1.0964023980000001E-2</c:v>
                </c:pt>
                <c:pt idx="13">
                  <c:v>8.3384427400000002E-3</c:v>
                </c:pt>
                <c:pt idx="14">
                  <c:v>9.5570053800000006E-3</c:v>
                </c:pt>
                <c:pt idx="15">
                  <c:v>4.1860619068487624E-3</c:v>
                </c:pt>
                <c:pt idx="16">
                  <c:v>4.2591658199999998E-3</c:v>
                </c:pt>
                <c:pt idx="17">
                  <c:v>2.8523898399999996E-3</c:v>
                </c:pt>
                <c:pt idx="18">
                  <c:v>6.0650560400000008E-3</c:v>
                </c:pt>
                <c:pt idx="19">
                  <c:v>9.8229062000000002E-3</c:v>
                </c:pt>
              </c:numCache>
            </c:numRef>
          </c:val>
          <c:extLst>
            <c:ext xmlns:c16="http://schemas.microsoft.com/office/drawing/2014/chart" uri="{C3380CC4-5D6E-409C-BE32-E72D297353CC}">
              <c16:uniqueId val="{00000006-88AA-45C0-91AF-D9AD70AA61CF}"/>
            </c:ext>
          </c:extLst>
        </c:ser>
        <c:ser>
          <c:idx val="4"/>
          <c:order val="6"/>
          <c:tx>
            <c:strRef>
              <c:f>' '!$A$82</c:f>
              <c:strCache>
                <c:ptCount val="1"/>
                <c:pt idx="0">
                  <c:v>USA</c:v>
                </c:pt>
              </c:strCache>
            </c:strRef>
          </c:tx>
          <c:spPr>
            <a:pattFill prst="smGrid">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000080" mc:Ignorable="a14" a14:legacySpreadsheetColorIndex="18"/>
              </a:bgClr>
            </a:pattFill>
            <a:ln w="25400">
              <a:noFill/>
            </a:ln>
          </c:spPr>
          <c:invertIfNegative val="0"/>
          <c:cat>
            <c:numRef>
              <c:f>' '!$B$75:$BB$75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'!$B$82:$BB$82</c:f>
              <c:numCache>
                <c:formatCode>#,##0.00</c:formatCode>
                <c:ptCount val="41"/>
                <c:pt idx="0">
                  <c:v>0.11935862347079999</c:v>
                </c:pt>
                <c:pt idx="1">
                  <c:v>0.15243643039939997</c:v>
                </c:pt>
                <c:pt idx="2">
                  <c:v>0.19189190726681998</c:v>
                </c:pt>
                <c:pt idx="3">
                  <c:v>0.15263318155099997</c:v>
                </c:pt>
                <c:pt idx="4">
                  <c:v>0.14602978438977998</c:v>
                </c:pt>
                <c:pt idx="5">
                  <c:v>0.1268179718496</c:v>
                </c:pt>
                <c:pt idx="6">
                  <c:v>9.4109622380799979E-2</c:v>
                </c:pt>
                <c:pt idx="7">
                  <c:v>9.7392780481099991E-2</c:v>
                </c:pt>
                <c:pt idx="8">
                  <c:v>8.8800889098200012E-2</c:v>
                </c:pt>
                <c:pt idx="9">
                  <c:v>3.0180801724399998E-2</c:v>
                </c:pt>
                <c:pt idx="10">
                  <c:v>3.6533439854119998E-2</c:v>
                </c:pt>
                <c:pt idx="11">
                  <c:v>2.4802608797519998E-2</c:v>
                </c:pt>
                <c:pt idx="12">
                  <c:v>2.4037682794179997E-2</c:v>
                </c:pt>
                <c:pt idx="13">
                  <c:v>3.1222136381039996E-2</c:v>
                </c:pt>
                <c:pt idx="14">
                  <c:v>3.3040099466199999E-2</c:v>
                </c:pt>
                <c:pt idx="15">
                  <c:v>3.3558113842902415E-2</c:v>
                </c:pt>
                <c:pt idx="16">
                  <c:v>1.8996490759999998E-2</c:v>
                </c:pt>
                <c:pt idx="17">
                  <c:v>1.5375229959999999E-2</c:v>
                </c:pt>
                <c:pt idx="18">
                  <c:v>1.7607750759999999E-2</c:v>
                </c:pt>
                <c:pt idx="19">
                  <c:v>1.6769569200000001E-2</c:v>
                </c:pt>
              </c:numCache>
            </c:numRef>
          </c:val>
          <c:extLst>
            <c:ext xmlns:c16="http://schemas.microsoft.com/office/drawing/2014/chart" uri="{C3380CC4-5D6E-409C-BE32-E72D297353CC}">
              <c16:uniqueId val="{00000007-88AA-45C0-91AF-D9AD70AA61CF}"/>
            </c:ext>
          </c:extLst>
        </c:ser>
        <c:ser>
          <c:idx val="10"/>
          <c:order val="7"/>
          <c:tx>
            <c:strRef>
              <c:f>' '!$A$83</c:f>
              <c:strCache>
                <c:ptCount val="1"/>
                <c:pt idx="0">
                  <c:v>Others</c:v>
                </c:pt>
              </c:strCache>
            </c:strRef>
          </c:tx>
          <c:spPr>
            <a:pattFill prst="trellis">
              <a:fgClr>
                <a:srgbClr xmlns:mc="http://schemas.openxmlformats.org/markup-compatibility/2006" xmlns:a14="http://schemas.microsoft.com/office/drawing/2010/main" val="993300" mc:Ignorable="a14" a14:legacySpreadsheetColorIndex="60"/>
              </a:fgClr>
              <a:bgClr>
                <a:srgbClr xmlns:mc="http://schemas.openxmlformats.org/markup-compatibility/2006" xmlns:a14="http://schemas.microsoft.com/office/drawing/2010/main" val="FFFFFF" mc:Ignorable="a14" a14:legacySpreadsheetColorIndex="9"/>
              </a:bgClr>
            </a:pattFill>
            <a:ln w="25400">
              <a:noFill/>
            </a:ln>
          </c:spPr>
          <c:invertIfNegative val="0"/>
          <c:cat>
            <c:numRef>
              <c:f>' '!$B$75:$BB$75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'!$B$83:$BB$83</c:f>
              <c:numCache>
                <c:formatCode>#,##0.00</c:formatCode>
                <c:ptCount val="41"/>
                <c:pt idx="0">
                  <c:v>0.10243386834529999</c:v>
                </c:pt>
                <c:pt idx="1">
                  <c:v>7.7375569443219994E-2</c:v>
                </c:pt>
                <c:pt idx="2">
                  <c:v>7.1656067565079917E-2</c:v>
                </c:pt>
                <c:pt idx="3">
                  <c:v>8.9658204815860176E-2</c:v>
                </c:pt>
                <c:pt idx="4">
                  <c:v>0.10904049383937986</c:v>
                </c:pt>
                <c:pt idx="5">
                  <c:v>9.2971621442320074E-2</c:v>
                </c:pt>
                <c:pt idx="6">
                  <c:v>0.14710847805373994</c:v>
                </c:pt>
                <c:pt idx="7">
                  <c:v>0.17972869123779989</c:v>
                </c:pt>
                <c:pt idx="8">
                  <c:v>0.18044925422204006</c:v>
                </c:pt>
                <c:pt idx="9">
                  <c:v>0.21254460696330002</c:v>
                </c:pt>
                <c:pt idx="10">
                  <c:v>0.18873786452995955</c:v>
                </c:pt>
                <c:pt idx="11">
                  <c:v>0.1659032831765398</c:v>
                </c:pt>
                <c:pt idx="12">
                  <c:v>0.10327120582597993</c:v>
                </c:pt>
                <c:pt idx="13">
                  <c:v>9.7122870263499972E-2</c:v>
                </c:pt>
                <c:pt idx="14">
                  <c:v>0.11861397895214038</c:v>
                </c:pt>
                <c:pt idx="15">
                  <c:v>0.14928901432895664</c:v>
                </c:pt>
                <c:pt idx="16">
                  <c:v>0.11547617785999997</c:v>
                </c:pt>
                <c:pt idx="17">
                  <c:v>9.5526491539999814E-2</c:v>
                </c:pt>
                <c:pt idx="18">
                  <c:v>0.1085006465199998</c:v>
                </c:pt>
                <c:pt idx="19">
                  <c:v>8.3192686200000199E-2</c:v>
                </c:pt>
              </c:numCache>
            </c:numRef>
          </c:val>
          <c:extLst>
            <c:ext xmlns:c16="http://schemas.microsoft.com/office/drawing/2014/chart" uri="{C3380CC4-5D6E-409C-BE32-E72D297353CC}">
              <c16:uniqueId val="{00000008-88AA-45C0-91AF-D9AD70AA61CF}"/>
            </c:ext>
          </c:extLst>
        </c:ser>
        <c:dLbls>
          <c:showLegendKey val="0"/>
          <c:showVal val="0"/>
          <c:showCatName val="0"/>
          <c:showSerName val="0"/>
          <c:showPercent val="0"/>
          <c:showBubbleSize val="0"/>
        </c:dLbls>
        <c:gapWidth val="0"/>
        <c:overlap val="100"/>
        <c:axId val="893959040"/>
        <c:axId val="1"/>
      </c:barChart>
      <c:barChart>
        <c:barDir val="col"/>
        <c:grouping val="stacked"/>
        <c:varyColors val="0"/>
        <c:ser>
          <c:idx val="11"/>
          <c:order val="8"/>
          <c:tx>
            <c:strRef>
              <c:f>' '!$A$84</c:f>
              <c:strCache>
                <c:ptCount val="1"/>
              </c:strCache>
            </c:strRef>
          </c:tx>
          <c:spPr>
            <a:noFill/>
            <a:ln w="25400">
              <a:noFill/>
            </a:ln>
          </c:spPr>
          <c:invertIfNegative val="0"/>
          <c:cat>
            <c:numRef>
              <c:f>' '!$B$75:$BB$75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'!$B$84:$BB$84</c:f>
              <c:numCache>
                <c:formatCode>0.0</c:formatCode>
                <c:ptCount val="41"/>
              </c:numCache>
            </c:numRef>
          </c:val>
          <c:extLst>
            <c:ext xmlns:c16="http://schemas.microsoft.com/office/drawing/2014/chart" uri="{C3380CC4-5D6E-409C-BE32-E72D297353CC}">
              <c16:uniqueId val="{00000009-88AA-45C0-91AF-D9AD70AA61CF}"/>
            </c:ext>
          </c:extLst>
        </c:ser>
        <c:ser>
          <c:idx val="12"/>
          <c:order val="9"/>
          <c:tx>
            <c:strRef>
              <c:f>' '!$A$85</c:f>
              <c:strCache>
                <c:ptCount val="1"/>
              </c:strCache>
            </c:strRef>
          </c:tx>
          <c:spPr>
            <a:noFill/>
            <a:ln w="25400">
              <a:noFill/>
            </a:ln>
          </c:spPr>
          <c:invertIfNegative val="0"/>
          <c:cat>
            <c:numRef>
              <c:f>' '!$B$75:$BB$75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'!$B$85:$BB$85</c:f>
              <c:numCache>
                <c:formatCode>0.0</c:formatCode>
                <c:ptCount val="41"/>
              </c:numCache>
            </c:numRef>
          </c:val>
          <c:extLst>
            <c:ext xmlns:c16="http://schemas.microsoft.com/office/drawing/2014/chart" uri="{C3380CC4-5D6E-409C-BE32-E72D297353CC}">
              <c16:uniqueId val="{0000000A-88AA-45C0-91AF-D9AD70AA61CF}"/>
            </c:ext>
          </c:extLst>
        </c:ser>
        <c:ser>
          <c:idx val="13"/>
          <c:order val="10"/>
          <c:tx>
            <c:strRef>
              <c:f>' '!$A$86</c:f>
              <c:strCache>
                <c:ptCount val="1"/>
              </c:strCache>
            </c:strRef>
          </c:tx>
          <c:spPr>
            <a:noFill/>
            <a:ln w="25400">
              <a:noFill/>
            </a:ln>
          </c:spPr>
          <c:invertIfNegative val="0"/>
          <c:cat>
            <c:numRef>
              <c:f>' '!$B$75:$BB$75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'!$B$86:$BB$86</c:f>
              <c:numCache>
                <c:formatCode>General</c:formatCode>
                <c:ptCount val="41"/>
              </c:numCache>
            </c:numRef>
          </c:val>
          <c:extLst>
            <c:ext xmlns:c16="http://schemas.microsoft.com/office/drawing/2014/chart" uri="{C3380CC4-5D6E-409C-BE32-E72D297353CC}">
              <c16:uniqueId val="{0000000B-88AA-45C0-91AF-D9AD70AA61CF}"/>
            </c:ext>
          </c:extLst>
        </c:ser>
        <c:ser>
          <c:idx val="14"/>
          <c:order val="11"/>
          <c:tx>
            <c:strRef>
              <c:f>' '!$A$87</c:f>
              <c:strCache>
                <c:ptCount val="1"/>
              </c:strCache>
            </c:strRef>
          </c:tx>
          <c:spPr>
            <a:noFill/>
            <a:ln w="25400">
              <a:noFill/>
            </a:ln>
          </c:spPr>
          <c:invertIfNegative val="0"/>
          <c:cat>
            <c:numRef>
              <c:f>' '!$B$75:$BB$75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'!$B$87:$BB$87</c:f>
              <c:numCache>
                <c:formatCode>#,##0</c:formatCode>
                <c:ptCount val="41"/>
              </c:numCache>
            </c:numRef>
          </c:val>
          <c:extLst>
            <c:ext xmlns:c16="http://schemas.microsoft.com/office/drawing/2014/chart" uri="{C3380CC4-5D6E-409C-BE32-E72D297353CC}">
              <c16:uniqueId val="{0000000C-88AA-45C0-91AF-D9AD70AA61CF}"/>
            </c:ext>
          </c:extLst>
        </c:ser>
        <c:ser>
          <c:idx val="15"/>
          <c:order val="12"/>
          <c:tx>
            <c:strRef>
              <c:f>' '!$A$88</c:f>
              <c:strCache>
                <c:ptCount val="1"/>
                <c:pt idx="0">
                  <c:v>EU-28</c:v>
                </c:pt>
              </c:strCache>
            </c:strRef>
          </c:tx>
          <c:spPr>
            <a:pattFill prst="smCheck">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25400">
              <a:noFill/>
            </a:ln>
          </c:spPr>
          <c:invertIfNegative val="0"/>
          <c:cat>
            <c:numRef>
              <c:f>' '!$B$75:$BB$75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'!$B$88:$BB$88</c:f>
              <c:numCache>
                <c:formatCode>#,##0</c:formatCode>
                <c:ptCount val="41"/>
                <c:pt idx="21">
                  <c:v>88.927767989026364</c:v>
                </c:pt>
                <c:pt idx="22">
                  <c:v>82.02244678408799</c:v>
                </c:pt>
                <c:pt idx="23">
                  <c:v>80.155790355167994</c:v>
                </c:pt>
                <c:pt idx="24">
                  <c:v>90.459672202031996</c:v>
                </c:pt>
                <c:pt idx="25">
                  <c:v>94.703767068413981</c:v>
                </c:pt>
                <c:pt idx="26">
                  <c:v>94.459372988409001</c:v>
                </c:pt>
                <c:pt idx="27">
                  <c:v>74.011517419875986</c:v>
                </c:pt>
                <c:pt idx="28">
                  <c:v>82.744165633430001</c:v>
                </c:pt>
                <c:pt idx="29">
                  <c:v>80.842435664040025</c:v>
                </c:pt>
                <c:pt idx="30">
                  <c:v>41.114132459312003</c:v>
                </c:pt>
                <c:pt idx="31">
                  <c:v>43.173820931732998</c:v>
                </c:pt>
                <c:pt idx="32">
                  <c:v>36.519968577119997</c:v>
                </c:pt>
                <c:pt idx="33">
                  <c:v>39.036809117152004</c:v>
                </c:pt>
                <c:pt idx="34">
                  <c:v>27.065577894927006</c:v>
                </c:pt>
                <c:pt idx="35">
                  <c:v>29.127863347691992</c:v>
                </c:pt>
                <c:pt idx="36">
                  <c:v>24.65248922151472</c:v>
                </c:pt>
                <c:pt idx="37">
                  <c:v>22.034276895013996</c:v>
                </c:pt>
                <c:pt idx="38">
                  <c:v>19.270789006897996</c:v>
                </c:pt>
                <c:pt idx="39">
                  <c:v>22.041975187390005</c:v>
                </c:pt>
                <c:pt idx="40">
                  <c:v>22.575879963829166</c:v>
                </c:pt>
              </c:numCache>
            </c:numRef>
          </c:val>
          <c:extLst>
            <c:ext xmlns:c16="http://schemas.microsoft.com/office/drawing/2014/chart" uri="{C3380CC4-5D6E-409C-BE32-E72D297353CC}">
              <c16:uniqueId val="{0000000D-88AA-45C0-91AF-D9AD70AA61CF}"/>
            </c:ext>
          </c:extLst>
        </c:ser>
        <c:ser>
          <c:idx val="16"/>
          <c:order val="13"/>
          <c:tx>
            <c:strRef>
              <c:f>' '!$A$89</c:f>
              <c:strCache>
                <c:ptCount val="1"/>
                <c:pt idx="0">
                  <c:v>China </c:v>
                </c:pt>
              </c:strCache>
            </c:strRef>
          </c:tx>
          <c:spPr>
            <a:pattFill prst="smConfetti">
              <a:fgClr>
                <a:srgbClr xmlns:mc="http://schemas.openxmlformats.org/markup-compatibility/2006" xmlns:a14="http://schemas.microsoft.com/office/drawing/2010/main" val="FFFF00" mc:Ignorable="a14" a14:legacySpreadsheetColorIndex="13"/>
              </a:fgClr>
              <a:bgClr>
                <a:srgbClr xmlns:mc="http://schemas.openxmlformats.org/markup-compatibility/2006" xmlns:a14="http://schemas.microsoft.com/office/drawing/2010/main" val="FF0000" mc:Ignorable="a14" a14:legacySpreadsheetColorIndex="10"/>
              </a:bgClr>
            </a:pattFill>
            <a:ln w="25400">
              <a:noFill/>
            </a:ln>
          </c:spPr>
          <c:invertIfNegative val="0"/>
          <c:cat>
            <c:numRef>
              <c:f>' '!$B$75:$BB$75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'!$B$89:$BB$89</c:f>
              <c:numCache>
                <c:formatCode>#,##0</c:formatCode>
                <c:ptCount val="41"/>
                <c:pt idx="21">
                  <c:v>1.8589228936436402</c:v>
                </c:pt>
                <c:pt idx="22">
                  <c:v>2.2613768257240001</c:v>
                </c:pt>
                <c:pt idx="23">
                  <c:v>1.6112210689440001</c:v>
                </c:pt>
                <c:pt idx="24">
                  <c:v>0.99593399987199993</c:v>
                </c:pt>
                <c:pt idx="25">
                  <c:v>0.9863827220100001</c:v>
                </c:pt>
                <c:pt idx="26">
                  <c:v>1.2590809047959999</c:v>
                </c:pt>
                <c:pt idx="27">
                  <c:v>2.4269483736359998</c:v>
                </c:pt>
                <c:pt idx="28">
                  <c:v>2.73109939836</c:v>
                </c:pt>
                <c:pt idx="29">
                  <c:v>4.0521608683280004</c:v>
                </c:pt>
                <c:pt idx="30">
                  <c:v>2.5873754380760001</c:v>
                </c:pt>
                <c:pt idx="31">
                  <c:v>6.2909004329370006</c:v>
                </c:pt>
                <c:pt idx="32">
                  <c:v>5.8544471798399984</c:v>
                </c:pt>
                <c:pt idx="33">
                  <c:v>11.669318454287998</c:v>
                </c:pt>
                <c:pt idx="34">
                  <c:v>35.369617612680003</c:v>
                </c:pt>
                <c:pt idx="35">
                  <c:v>30.871505322498248</c:v>
                </c:pt>
                <c:pt idx="36">
                  <c:v>38.469893969757074</c:v>
                </c:pt>
                <c:pt idx="37">
                  <c:v>104.83504450245799</c:v>
                </c:pt>
                <c:pt idx="38">
                  <c:v>78.869480020044975</c:v>
                </c:pt>
                <c:pt idx="39">
                  <c:v>60.978736166959997</c:v>
                </c:pt>
                <c:pt idx="40">
                  <c:v>22.078849922054168</c:v>
                </c:pt>
              </c:numCache>
            </c:numRef>
          </c:val>
          <c:extLst>
            <c:ext xmlns:c16="http://schemas.microsoft.com/office/drawing/2014/chart" uri="{C3380CC4-5D6E-409C-BE32-E72D297353CC}">
              <c16:uniqueId val="{0000000E-88AA-45C0-91AF-D9AD70AA61CF}"/>
            </c:ext>
          </c:extLst>
        </c:ser>
        <c:ser>
          <c:idx val="18"/>
          <c:order val="14"/>
          <c:tx>
            <c:strRef>
              <c:f>' '!$A$90</c:f>
              <c:strCache>
                <c:ptCount val="1"/>
                <c:pt idx="0">
                  <c:v>India</c:v>
                </c:pt>
              </c:strCache>
            </c:strRef>
          </c:tx>
          <c:spPr>
            <a:pattFill prst="dashVert">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FFCC" mc:Ignorable="a14" a14:legacySpreadsheetColorIndex="26"/>
              </a:bgClr>
            </a:pattFill>
            <a:ln w="25400">
              <a:noFill/>
            </a:ln>
          </c:spPr>
          <c:invertIfNegative val="0"/>
          <c:cat>
            <c:numRef>
              <c:f>' '!$B$75:$BB$75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'!$B$90:$BB$90</c:f>
              <c:numCache>
                <c:formatCode>General</c:formatCode>
                <c:ptCount val="41"/>
                <c:pt idx="21" formatCode="#,##0">
                  <c:v>12.75898416239712</c:v>
                </c:pt>
                <c:pt idx="22" formatCode="#,##0">
                  <c:v>8.8564936634319995</c:v>
                </c:pt>
                <c:pt idx="23" formatCode="#,##0">
                  <c:v>11.857034319984001</c:v>
                </c:pt>
                <c:pt idx="24" formatCode="#,##0">
                  <c:v>6.7792120651359991</c:v>
                </c:pt>
                <c:pt idx="25" formatCode="#,##0">
                  <c:v>12.927880687750001</c:v>
                </c:pt>
                <c:pt idx="26" formatCode="#,##0">
                  <c:v>31.078647567395997</c:v>
                </c:pt>
                <c:pt idx="27" formatCode="#,##0">
                  <c:v>22.939391901351993</c:v>
                </c:pt>
                <c:pt idx="28" formatCode="#,##0">
                  <c:v>37.660286030679998</c:v>
                </c:pt>
                <c:pt idx="29" formatCode="#,##0">
                  <c:v>41.490139558116006</c:v>
                </c:pt>
                <c:pt idx="30" formatCode="#,##0">
                  <c:v>26.655784512367998</c:v>
                </c:pt>
                <c:pt idx="31" formatCode="#,##0">
                  <c:v>19.495869041169001</c:v>
                </c:pt>
                <c:pt idx="32" formatCode="#,##0">
                  <c:v>15.837923268479999</c:v>
                </c:pt>
                <c:pt idx="33" formatCode="#,##0">
                  <c:v>18.187838980431998</c:v>
                </c:pt>
                <c:pt idx="34" formatCode="#,##0">
                  <c:v>25.242002140454996</c:v>
                </c:pt>
                <c:pt idx="35" formatCode="#,##0">
                  <c:v>49.509167177137492</c:v>
                </c:pt>
                <c:pt idx="36" formatCode="#,##0">
                  <c:v>63.792480491067145</c:v>
                </c:pt>
                <c:pt idx="37" formatCode="#,##0">
                  <c:v>62.663413036688993</c:v>
                </c:pt>
                <c:pt idx="38" formatCode="#,##0">
                  <c:v>64.47174170651499</c:v>
                </c:pt>
                <c:pt idx="39" formatCode="#,##0">
                  <c:v>81.417300757779998</c:v>
                </c:pt>
                <c:pt idx="40" formatCode="#,##0">
                  <c:v>81.012816634049997</c:v>
                </c:pt>
              </c:numCache>
            </c:numRef>
          </c:val>
          <c:extLst>
            <c:ext xmlns:c16="http://schemas.microsoft.com/office/drawing/2014/chart" uri="{C3380CC4-5D6E-409C-BE32-E72D297353CC}">
              <c16:uniqueId val="{0000000F-88AA-45C0-91AF-D9AD70AA61CF}"/>
            </c:ext>
          </c:extLst>
        </c:ser>
        <c:ser>
          <c:idx val="3"/>
          <c:order val="15"/>
          <c:tx>
            <c:strRef>
              <c:f>' '!$A$91</c:f>
              <c:strCache>
                <c:ptCount val="1"/>
                <c:pt idx="0">
                  <c:v>Nigeria</c:v>
                </c:pt>
              </c:strCache>
            </c:strRef>
          </c:tx>
          <c:spPr>
            <a:pattFill prst="ltVert">
              <a:fgClr>
                <a:srgbClr xmlns:mc="http://schemas.openxmlformats.org/markup-compatibility/2006" xmlns:a14="http://schemas.microsoft.com/office/drawing/2010/main" val="339966" mc:Ignorable="a14" a14:legacySpreadsheetColorIndex="57"/>
              </a:fgClr>
              <a:bgClr>
                <a:srgbClr xmlns:mc="http://schemas.openxmlformats.org/markup-compatibility/2006" xmlns:a14="http://schemas.microsoft.com/office/drawing/2010/main" val="FFFFFF" mc:Ignorable="a14" a14:legacySpreadsheetColorIndex="9"/>
              </a:bgClr>
            </a:pattFill>
            <a:ln w="25400">
              <a:noFill/>
            </a:ln>
          </c:spPr>
          <c:invertIfNegative val="0"/>
          <c:cat>
            <c:numRef>
              <c:f>' '!$B$75:$BB$75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'!$B$91:$BB$91</c:f>
              <c:numCache>
                <c:formatCode>General</c:formatCode>
                <c:ptCount val="41"/>
                <c:pt idx="21" formatCode="#,##0">
                  <c:v>0</c:v>
                </c:pt>
                <c:pt idx="22" formatCode="#,##0">
                  <c:v>1.7404750072E-2</c:v>
                </c:pt>
                <c:pt idx="23" formatCode="#,##0">
                  <c:v>5.5459638575999996E-2</c:v>
                </c:pt>
                <c:pt idx="24" formatCode="#,##0">
                  <c:v>5.3502759831359992</c:v>
                </c:pt>
                <c:pt idx="25" formatCode="#,##0">
                  <c:v>5.6883290507820004</c:v>
                </c:pt>
                <c:pt idx="26" formatCode="#,##0">
                  <c:v>8.4349312540349999</c:v>
                </c:pt>
                <c:pt idx="27" formatCode="#,##0">
                  <c:v>24.437819755724004</c:v>
                </c:pt>
                <c:pt idx="28" formatCode="#,##0">
                  <c:v>30.908617237864998</c:v>
                </c:pt>
                <c:pt idx="29" formatCode="#,##0">
                  <c:v>44.560012747384008</c:v>
                </c:pt>
                <c:pt idx="30" formatCode="#,##0">
                  <c:v>45.495943175891995</c:v>
                </c:pt>
                <c:pt idx="31" formatCode="#,##0">
                  <c:v>47.339776600856993</c:v>
                </c:pt>
                <c:pt idx="32" formatCode="#,##0">
                  <c:v>35.882285762879995</c:v>
                </c:pt>
                <c:pt idx="33" formatCode="#,##0">
                  <c:v>27.886861349775998</c:v>
                </c:pt>
                <c:pt idx="34" formatCode="#,##0">
                  <c:v>17.701916022597</c:v>
                </c:pt>
                <c:pt idx="35" formatCode="#,##0">
                  <c:v>16.344458030212749</c:v>
                </c:pt>
                <c:pt idx="36" formatCode="#,##0">
                  <c:v>11.862907110079282</c:v>
                </c:pt>
                <c:pt idx="37" formatCode="#,##0">
                  <c:v>3.4841393305689996</c:v>
                </c:pt>
                <c:pt idx="38" formatCode="#,##0">
                  <c:v>1.0106999551219999</c:v>
                </c:pt>
                <c:pt idx="39" formatCode="#,##0">
                  <c:v>0.44612911559000001</c:v>
                </c:pt>
                <c:pt idx="40" formatCode="#,##0">
                  <c:v>0.30562427257916669</c:v>
                </c:pt>
              </c:numCache>
            </c:numRef>
          </c:val>
          <c:extLst>
            <c:ext xmlns:c16="http://schemas.microsoft.com/office/drawing/2014/chart" uri="{C3380CC4-5D6E-409C-BE32-E72D297353CC}">
              <c16:uniqueId val="{00000010-88AA-45C0-91AF-D9AD70AA61CF}"/>
            </c:ext>
          </c:extLst>
        </c:ser>
        <c:ser>
          <c:idx val="17"/>
          <c:order val="16"/>
          <c:tx>
            <c:strRef>
              <c:f>' '!$A$92</c:f>
              <c:strCache>
                <c:ptCount val="1"/>
                <c:pt idx="0">
                  <c:v>Saudi Arabia</c:v>
                </c:pt>
              </c:strCache>
            </c:strRef>
          </c:tx>
          <c:spPr>
            <a:pattFill prst="lgConfetti">
              <a:fgClr>
                <a:srgbClr xmlns:mc="http://schemas.openxmlformats.org/markup-compatibility/2006" xmlns:a14="http://schemas.microsoft.com/office/drawing/2010/main" val="FFFF00" mc:Ignorable="a14" a14:legacySpreadsheetColorIndex="13"/>
              </a:fgClr>
              <a:bgClr>
                <a:srgbClr xmlns:mc="http://schemas.openxmlformats.org/markup-compatibility/2006" xmlns:a14="http://schemas.microsoft.com/office/drawing/2010/main" val="800000" mc:Ignorable="a14" a14:legacySpreadsheetColorIndex="16"/>
              </a:bgClr>
            </a:pattFill>
            <a:ln w="25400">
              <a:noFill/>
            </a:ln>
          </c:spPr>
          <c:invertIfNegative val="0"/>
          <c:cat>
            <c:numRef>
              <c:f>' '!$B$75:$BB$75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'!$B$92:$BB$92</c:f>
              <c:numCache>
                <c:formatCode>General</c:formatCode>
                <c:ptCount val="41"/>
                <c:pt idx="21" formatCode="#,##0">
                  <c:v>5.2507040226349506</c:v>
                </c:pt>
                <c:pt idx="22" formatCode="#,##0">
                  <c:v>3.0059660019399996</c:v>
                </c:pt>
                <c:pt idx="23" formatCode="#,##0">
                  <c:v>4.9215715254719985</c:v>
                </c:pt>
                <c:pt idx="24" formatCode="#,##0">
                  <c:v>4.6112286007199996</c:v>
                </c:pt>
                <c:pt idx="25" formatCode="#,##0">
                  <c:v>4.0174382468009995</c:v>
                </c:pt>
                <c:pt idx="26" formatCode="#,##0">
                  <c:v>4.8171473870520005</c:v>
                </c:pt>
                <c:pt idx="27" formatCode="#,##0">
                  <c:v>5.0525345255599996</c:v>
                </c:pt>
                <c:pt idx="28" formatCode="#,##0">
                  <c:v>5.0907228393150001</c:v>
                </c:pt>
                <c:pt idx="29" formatCode="#,##0">
                  <c:v>4.6530749610280004</c:v>
                </c:pt>
                <c:pt idx="30" formatCode="#,##0">
                  <c:v>3.2795765721399999</c:v>
                </c:pt>
                <c:pt idx="31" formatCode="#,##0">
                  <c:v>2.0493000169020004</c:v>
                </c:pt>
                <c:pt idx="32" formatCode="#,##0">
                  <c:v>1.213579008</c:v>
                </c:pt>
                <c:pt idx="33" formatCode="#,##0">
                  <c:v>1.486875309744</c:v>
                </c:pt>
                <c:pt idx="34" formatCode="#,##0">
                  <c:v>2.1782117897819999</c:v>
                </c:pt>
                <c:pt idx="35" formatCode="#,##0">
                  <c:v>0.44627018282675002</c:v>
                </c:pt>
                <c:pt idx="36" formatCode="#,##0">
                  <c:v>0.99592918264913377</c:v>
                </c:pt>
                <c:pt idx="37" formatCode="#,##0">
                  <c:v>1.3707572764309999</c:v>
                </c:pt>
                <c:pt idx="38" formatCode="#,##0">
                  <c:v>1.2042783994669997</c:v>
                </c:pt>
                <c:pt idx="39" formatCode="#,##0">
                  <c:v>0.43724177171999995</c:v>
                </c:pt>
                <c:pt idx="40" formatCode="#,##0">
                  <c:v>0.94555358703750003</c:v>
                </c:pt>
              </c:numCache>
            </c:numRef>
          </c:val>
          <c:extLst>
            <c:ext xmlns:c16="http://schemas.microsoft.com/office/drawing/2014/chart" uri="{C3380CC4-5D6E-409C-BE32-E72D297353CC}">
              <c16:uniqueId val="{00000011-88AA-45C0-91AF-D9AD70AA61CF}"/>
            </c:ext>
          </c:extLst>
        </c:ser>
        <c:ser>
          <c:idx val="19"/>
          <c:order val="17"/>
          <c:tx>
            <c:strRef>
              <c:f>' '!$A$93</c:f>
              <c:strCache>
                <c:ptCount val="1"/>
                <c:pt idx="0">
                  <c:v>Senegal</c:v>
                </c:pt>
              </c:strCache>
            </c:strRef>
          </c:tx>
          <c:spPr>
            <a:pattFill prst="wdDnDiag">
              <a:fgClr>
                <a:srgbClr xmlns:mc="http://schemas.openxmlformats.org/markup-compatibility/2006" xmlns:a14="http://schemas.microsoft.com/office/drawing/2010/main" val="FF9900" mc:Ignorable="a14" a14:legacySpreadsheetColorIndex="52"/>
              </a:fgClr>
              <a:bgClr>
                <a:srgbClr xmlns:mc="http://schemas.openxmlformats.org/markup-compatibility/2006" xmlns:a14="http://schemas.microsoft.com/office/drawing/2010/main" val="FFFFFF" mc:Ignorable="a14" a14:legacySpreadsheetColorIndex="9"/>
              </a:bgClr>
            </a:pattFill>
            <a:ln w="25400">
              <a:noFill/>
            </a:ln>
          </c:spPr>
          <c:invertIfNegative val="0"/>
          <c:cat>
            <c:numRef>
              <c:f>' '!$B$75:$BB$75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'!$B$93:$BB$93</c:f>
              <c:numCache>
                <c:formatCode>General</c:formatCode>
                <c:ptCount val="41"/>
                <c:pt idx="21" formatCode="#,##0">
                  <c:v>2.4315975244782302</c:v>
                </c:pt>
                <c:pt idx="22" formatCode="#,##0">
                  <c:v>3.7610113439799999</c:v>
                </c:pt>
                <c:pt idx="23" formatCode="#,##0">
                  <c:v>5.7754886458559991</c:v>
                </c:pt>
                <c:pt idx="24" formatCode="#,##0">
                  <c:v>6.4980947364479995</c:v>
                </c:pt>
                <c:pt idx="25" formatCode="#,##0">
                  <c:v>7.4066058396539995</c:v>
                </c:pt>
                <c:pt idx="26" formatCode="#,##0">
                  <c:v>6.7041994240649991</c:v>
                </c:pt>
                <c:pt idx="27" formatCode="#,##0">
                  <c:v>4.3145937204639999</c:v>
                </c:pt>
                <c:pt idx="28" formatCode="#,##0">
                  <c:v>4.1629381679049997</c:v>
                </c:pt>
                <c:pt idx="29" formatCode="#,##0">
                  <c:v>5.4720207398879994</c:v>
                </c:pt>
                <c:pt idx="30" formatCode="#,##0">
                  <c:v>4.5194549087160008</c:v>
                </c:pt>
                <c:pt idx="31" formatCode="#,##0">
                  <c:v>3.5543523790619997</c:v>
                </c:pt>
                <c:pt idx="32" formatCode="#,##0">
                  <c:v>2.0791431911999996</c:v>
                </c:pt>
                <c:pt idx="33" formatCode="#,##0">
                  <c:v>2.1550466375679997</c:v>
                </c:pt>
                <c:pt idx="34" formatCode="#,##0">
                  <c:v>1.7704631230079999</c:v>
                </c:pt>
                <c:pt idx="35" formatCode="#,##0">
                  <c:v>2.372127870441</c:v>
                </c:pt>
                <c:pt idx="36" formatCode="#,##0">
                  <c:v>0.80470421391633762</c:v>
                </c:pt>
                <c:pt idx="37" formatCode="#,##0">
                  <c:v>0.8368485001</c:v>
                </c:pt>
                <c:pt idx="38" formatCode="#,##0">
                  <c:v>0.59571303119899999</c:v>
                </c:pt>
                <c:pt idx="39" formatCode="#,##0">
                  <c:v>1.3740974445400003</c:v>
                </c:pt>
                <c:pt idx="40" formatCode="#,##0">
                  <c:v>1.8791871942416667</c:v>
                </c:pt>
              </c:numCache>
            </c:numRef>
          </c:val>
          <c:extLst>
            <c:ext xmlns:c16="http://schemas.microsoft.com/office/drawing/2014/chart" uri="{C3380CC4-5D6E-409C-BE32-E72D297353CC}">
              <c16:uniqueId val="{00000012-88AA-45C0-91AF-D9AD70AA61CF}"/>
            </c:ext>
          </c:extLst>
        </c:ser>
        <c:ser>
          <c:idx val="20"/>
          <c:order val="18"/>
          <c:tx>
            <c:strRef>
              <c:f>' '!$A$94</c:f>
              <c:strCache>
                <c:ptCount val="1"/>
                <c:pt idx="0">
                  <c:v>USA</c:v>
                </c:pt>
              </c:strCache>
            </c:strRef>
          </c:tx>
          <c:spPr>
            <a:pattFill prst="smGrid">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000080" mc:Ignorable="a14" a14:legacySpreadsheetColorIndex="18"/>
              </a:bgClr>
            </a:pattFill>
            <a:ln w="25400">
              <a:noFill/>
            </a:ln>
          </c:spPr>
          <c:invertIfNegative val="0"/>
          <c:cat>
            <c:numRef>
              <c:f>' '!$B$75:$BB$75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'!$B$94:$BB$94</c:f>
              <c:numCache>
                <c:formatCode>General</c:formatCode>
                <c:ptCount val="41"/>
                <c:pt idx="21" formatCode="#,##0">
                  <c:v>19.116671246154873</c:v>
                </c:pt>
                <c:pt idx="22" formatCode="#,##0">
                  <c:v>21.572873913915998</c:v>
                </c:pt>
                <c:pt idx="23" formatCode="#,##0">
                  <c:v>27.833689154976</c:v>
                </c:pt>
                <c:pt idx="24" formatCode="#,##0">
                  <c:v>26.283803678383997</c:v>
                </c:pt>
                <c:pt idx="25" formatCode="#,##0">
                  <c:v>28.175273161819</c:v>
                </c:pt>
                <c:pt idx="26" formatCode="#,##0">
                  <c:v>31.782539304944997</c:v>
                </c:pt>
                <c:pt idx="27" formatCode="#,##0">
                  <c:v>27.899196537332003</c:v>
                </c:pt>
                <c:pt idx="28" formatCode="#,##0">
                  <c:v>30.780734347905003</c:v>
                </c:pt>
                <c:pt idx="29" formatCode="#,##0">
                  <c:v>31.576365871424006</c:v>
                </c:pt>
                <c:pt idx="30" formatCode="#,##0">
                  <c:v>10.088129148151999</c:v>
                </c:pt>
                <c:pt idx="31" formatCode="#,##0">
                  <c:v>13.970101440662999</c:v>
                </c:pt>
                <c:pt idx="32" formatCode="#,##0">
                  <c:v>9.9993512639999995</c:v>
                </c:pt>
                <c:pt idx="33" formatCode="#,##0">
                  <c:v>9.681592746847997</c:v>
                </c:pt>
                <c:pt idx="34" formatCode="#,##0">
                  <c:v>13.603216091672998</c:v>
                </c:pt>
                <c:pt idx="35" formatCode="#,##0">
                  <c:v>14.383157364091998</c:v>
                </c:pt>
                <c:pt idx="36" formatCode="#,##0">
                  <c:v>17.911544796445007</c:v>
                </c:pt>
                <c:pt idx="37" formatCode="#,##0">
                  <c:v>10.640200831595001</c:v>
                </c:pt>
                <c:pt idx="38" formatCode="#,##0">
                  <c:v>8.7727415186839988</c:v>
                </c:pt>
                <c:pt idx="39" formatCode="#,##0">
                  <c:v>11.757124421529999</c:v>
                </c:pt>
                <c:pt idx="40" formatCode="#,##0">
                  <c:v>9.9603261920666668</c:v>
                </c:pt>
              </c:numCache>
            </c:numRef>
          </c:val>
          <c:extLst>
            <c:ext xmlns:c16="http://schemas.microsoft.com/office/drawing/2014/chart" uri="{C3380CC4-5D6E-409C-BE32-E72D297353CC}">
              <c16:uniqueId val="{00000013-88AA-45C0-91AF-D9AD70AA61CF}"/>
            </c:ext>
          </c:extLst>
        </c:ser>
        <c:ser>
          <c:idx val="23"/>
          <c:order val="19"/>
          <c:tx>
            <c:strRef>
              <c:f>' '!$A$95</c:f>
              <c:strCache>
                <c:ptCount val="1"/>
                <c:pt idx="0">
                  <c:v>Others</c:v>
                </c:pt>
              </c:strCache>
            </c:strRef>
          </c:tx>
          <c:spPr>
            <a:pattFill prst="trellis">
              <a:fgClr>
                <a:srgbClr xmlns:mc="http://schemas.openxmlformats.org/markup-compatibility/2006" xmlns:a14="http://schemas.microsoft.com/office/drawing/2010/main" val="993300" mc:Ignorable="a14" a14:legacySpreadsheetColorIndex="60"/>
              </a:fgClr>
              <a:bgClr>
                <a:srgbClr xmlns:mc="http://schemas.openxmlformats.org/markup-compatibility/2006" xmlns:a14="http://schemas.microsoft.com/office/drawing/2010/main" val="FFFFFF" mc:Ignorable="a14" a14:legacySpreadsheetColorIndex="9"/>
              </a:bgClr>
            </a:pattFill>
            <a:ln w="25400">
              <a:noFill/>
            </a:ln>
          </c:spPr>
          <c:invertIfNegative val="0"/>
          <c:cat>
            <c:numRef>
              <c:f>' '!$B$75:$BB$75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'!$B$95:$BB$95</c:f>
              <c:numCache>
                <c:formatCode>0.0</c:formatCode>
                <c:ptCount val="41"/>
                <c:pt idx="21" formatCode="#,##0">
                  <c:v>15.629950939391534</c:v>
                </c:pt>
                <c:pt idx="22" formatCode="#,##0">
                  <c:v>11.089328720228011</c:v>
                </c:pt>
                <c:pt idx="23" formatCode="#,##0">
                  <c:v>12.307482803999989</c:v>
                </c:pt>
                <c:pt idx="24" formatCode="#,##0">
                  <c:v>18.145007412336042</c:v>
                </c:pt>
                <c:pt idx="25" formatCode="#,##0">
                  <c:v>24.087085652035057</c:v>
                </c:pt>
                <c:pt idx="26" formatCode="#,##0">
                  <c:v>21.943293586928945</c:v>
                </c:pt>
                <c:pt idx="27" formatCode="#,##0">
                  <c:v>30.437694273255971</c:v>
                </c:pt>
                <c:pt idx="28" formatCode="#,##0">
                  <c:v>37.022072179994979</c:v>
                </c:pt>
                <c:pt idx="29" formatCode="#,##0">
                  <c:v>42.139707950143929</c:v>
                </c:pt>
                <c:pt idx="30" formatCode="#,##0">
                  <c:v>34.062364185783991</c:v>
                </c:pt>
                <c:pt idx="31" formatCode="#,##0">
                  <c:v>33.777825790086041</c:v>
                </c:pt>
                <c:pt idx="32" formatCode="#,##0">
                  <c:v>29.492639625120006</c:v>
                </c:pt>
                <c:pt idx="33" formatCode="#,##0">
                  <c:v>24.235653664639983</c:v>
                </c:pt>
                <c:pt idx="34" formatCode="#,##0">
                  <c:v>25.232151330572975</c:v>
                </c:pt>
                <c:pt idx="35" formatCode="#,##0">
                  <c:v>32.90124560538348</c:v>
                </c:pt>
                <c:pt idx="36" formatCode="#,##0">
                  <c:v>43.086938121080948</c:v>
                </c:pt>
                <c:pt idx="37" formatCode="#,##0">
                  <c:v>35.684225341912963</c:v>
                </c:pt>
                <c:pt idx="38" formatCode="#,##0">
                  <c:v>31.059791499880077</c:v>
                </c:pt>
                <c:pt idx="39" formatCode="#,##0">
                  <c:v>35.620418723960029</c:v>
                </c:pt>
                <c:pt idx="40" formatCode="#,##0">
                  <c:v>22.731067301758344</c:v>
                </c:pt>
              </c:numCache>
            </c:numRef>
          </c:val>
          <c:extLst>
            <c:ext xmlns:c16="http://schemas.microsoft.com/office/drawing/2014/chart" uri="{C3380CC4-5D6E-409C-BE32-E72D297353CC}">
              <c16:uniqueId val="{00000014-88AA-45C0-91AF-D9AD70AA61CF}"/>
            </c:ext>
          </c:extLst>
        </c:ser>
        <c:dLbls>
          <c:showLegendKey val="0"/>
          <c:showVal val="0"/>
          <c:showCatName val="0"/>
          <c:showSerName val="0"/>
          <c:showPercent val="0"/>
          <c:showBubbleSize val="0"/>
        </c:dLbls>
        <c:gapWidth val="0"/>
        <c:overlap val="100"/>
        <c:axId val="3"/>
        <c:axId val="4"/>
      </c:barChart>
      <c:catAx>
        <c:axId val="89395904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title>
          <c:tx>
            <c:rich>
              <a:bodyPr/>
              <a:lstStyle/>
              <a:p>
                <a:pPr>
                  <a:defRPr sz="1200" b="1" i="0" u="none" strike="noStrike" baseline="0">
                    <a:solidFill>
                      <a:srgbClr val="993300"/>
                    </a:solidFill>
                    <a:latin typeface="Arial"/>
                    <a:ea typeface="Arial"/>
                    <a:cs typeface="Arial"/>
                  </a:defRPr>
                </a:pPr>
                <a:r>
                  <a:rPr lang="en-GB" sz="1200" b="1" i="0" u="none" strike="noStrike" baseline="0">
                    <a:solidFill>
                      <a:srgbClr val="993300"/>
                    </a:solidFill>
                    <a:latin typeface="Arial"/>
                    <a:cs typeface="Arial"/>
                  </a:rPr>
                  <a:t>Estimated RWE volume</a:t>
                </a:r>
                <a:endParaRPr lang="en-GB" sz="1150" b="0" i="0" u="none" strike="noStrike" baseline="0">
                  <a:solidFill>
                    <a:srgbClr val="993300"/>
                  </a:solidFill>
                  <a:latin typeface="Arial"/>
                  <a:cs typeface="Arial"/>
                </a:endParaRPr>
              </a:p>
              <a:p>
                <a:pPr>
                  <a:defRPr sz="1200" b="1" i="0" u="none" strike="noStrike" baseline="0">
                    <a:solidFill>
                      <a:srgbClr val="993300"/>
                    </a:solidFill>
                    <a:latin typeface="Arial"/>
                    <a:ea typeface="Arial"/>
                    <a:cs typeface="Arial"/>
                  </a:defRPr>
                </a:pPr>
                <a:r>
                  <a:rPr lang="en-GB" sz="1075" b="0" i="0" u="none" strike="noStrike" baseline="0">
                    <a:solidFill>
                      <a:srgbClr val="993300"/>
                    </a:solidFill>
                    <a:latin typeface="Arial"/>
                    <a:cs typeface="Arial"/>
                  </a:rPr>
                  <a:t>(million cubic metres)</a:t>
                </a:r>
              </a:p>
            </c:rich>
          </c:tx>
          <c:layout>
            <c:manualLayout>
              <c:xMode val="edge"/>
              <c:yMode val="edge"/>
              <c:x val="3.333436015431053E-2"/>
              <c:y val="0.1350044290088252"/>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993300"/>
                </a:solidFill>
                <a:latin typeface="Arial"/>
                <a:ea typeface="Arial"/>
                <a:cs typeface="Arial"/>
              </a:defRPr>
            </a:pPr>
            <a:endParaRPr lang="en-US"/>
          </a:p>
        </c:txPr>
        <c:crossAx val="893959040"/>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ax val="270"/>
          <c:min val="0"/>
        </c:scaling>
        <c:delete val="0"/>
        <c:axPos val="r"/>
        <c:title>
          <c:tx>
            <c:rich>
              <a:bodyPr/>
              <a:lstStyle/>
              <a:p>
                <a:pPr>
                  <a:defRPr sz="1200" b="1" i="0" u="none" strike="noStrike" baseline="0">
                    <a:solidFill>
                      <a:srgbClr val="0000FF"/>
                    </a:solidFill>
                    <a:latin typeface="Arial"/>
                    <a:ea typeface="Arial"/>
                    <a:cs typeface="Arial"/>
                  </a:defRPr>
                </a:pPr>
                <a:r>
                  <a:rPr lang="en-GB" sz="1200" b="1" i="0" u="none" strike="noStrike" baseline="0">
                    <a:solidFill>
                      <a:srgbClr val="0000FF"/>
                    </a:solidFill>
                    <a:latin typeface="Arial"/>
                    <a:cs typeface="Arial"/>
                  </a:rPr>
                  <a:t>Export value</a:t>
                </a:r>
                <a:endParaRPr lang="en-GB" sz="1075" b="0" i="0" u="none" strike="noStrike" baseline="0">
                  <a:solidFill>
                    <a:srgbClr val="0000FF"/>
                  </a:solidFill>
                  <a:latin typeface="Arial"/>
                  <a:cs typeface="Arial"/>
                </a:endParaRPr>
              </a:p>
              <a:p>
                <a:pPr>
                  <a:defRPr sz="1200" b="1" i="0" u="none" strike="noStrike" baseline="0">
                    <a:solidFill>
                      <a:srgbClr val="0000FF"/>
                    </a:solidFill>
                    <a:latin typeface="Arial"/>
                    <a:ea typeface="Arial"/>
                    <a:cs typeface="Arial"/>
                  </a:defRPr>
                </a:pPr>
                <a:r>
                  <a:rPr lang="en-GB" sz="1075" b="0" i="0" u="none" strike="noStrike" baseline="0">
                    <a:solidFill>
                      <a:srgbClr val="FFFFFF"/>
                    </a:solidFill>
                    <a:latin typeface="Arial"/>
                    <a:cs typeface="Arial"/>
                  </a:rPr>
                  <a:t>(</a:t>
                </a:r>
                <a:r>
                  <a:rPr lang="en-GB" sz="1075" b="0" i="0" u="none" strike="noStrike" baseline="0">
                    <a:solidFill>
                      <a:srgbClr val="0000FF"/>
                    </a:solidFill>
                    <a:latin typeface="Arial"/>
                    <a:cs typeface="Arial"/>
                  </a:rPr>
                  <a:t> (US$ million, fob, nominal) </a:t>
                </a:r>
                <a:r>
                  <a:rPr lang="en-GB" sz="1075" b="0" i="0" u="none" strike="noStrike" baseline="0">
                    <a:solidFill>
                      <a:srgbClr val="FFFFFF"/>
                    </a:solidFill>
                    <a:latin typeface="Arial"/>
                    <a:cs typeface="Arial"/>
                  </a:rPr>
                  <a:t>)</a:t>
                </a:r>
              </a:p>
            </c:rich>
          </c:tx>
          <c:layout>
            <c:manualLayout>
              <c:xMode val="edge"/>
              <c:yMode val="edge"/>
              <c:x val="0.90523621794049536"/>
              <c:y val="0.13333770766303724"/>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0.10833667050150922"/>
          <c:y val="0.86336165711816615"/>
          <c:w val="0.770857078568431"/>
          <c:h val="0.10500344478464183"/>
        </c:manualLayout>
      </c:layout>
      <c:overlay val="0"/>
      <c:spPr>
        <a:solidFill>
          <a:srgbClr val="FFFFCC"/>
        </a:solidFill>
        <a:ln w="25400">
          <a:noFill/>
        </a:ln>
      </c:spPr>
      <c:txPr>
        <a:bodyPr/>
        <a:lstStyle/>
        <a:p>
          <a:pPr>
            <a:defRPr sz="119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083859579084146"/>
          <c:y val="7.6669181906246414E-2"/>
          <c:w val="0.6781458893892548"/>
          <c:h val="0.64668788216573059"/>
        </c:manualLayout>
      </c:layout>
      <c:barChart>
        <c:barDir val="col"/>
        <c:grouping val="stacked"/>
        <c:varyColors val="0"/>
        <c:ser>
          <c:idx val="0"/>
          <c:order val="0"/>
          <c:tx>
            <c:strRef>
              <c:f>' '!$A$196</c:f>
              <c:strCache>
                <c:ptCount val="1"/>
                <c:pt idx="0">
                  <c:v>EU-28</c:v>
                </c:pt>
              </c:strCache>
            </c:strRef>
          </c:tx>
          <c:spPr>
            <a:pattFill prst="smCheck">
              <a:fgClr>
                <a:srgbClr xmlns:mc="http://schemas.openxmlformats.org/markup-compatibility/2006" xmlns:a14="http://schemas.microsoft.com/office/drawing/2010/main" val="00FF00" mc:Ignorable="a14" a14:legacySpreadsheetColorIndex="11"/>
              </a:fgClr>
              <a:bgClr>
                <a:srgbClr xmlns:mc="http://schemas.openxmlformats.org/markup-compatibility/2006" xmlns:a14="http://schemas.microsoft.com/office/drawing/2010/main" val="FFFFFF" mc:Ignorable="a14" a14:legacySpreadsheetColorIndex="9"/>
              </a:bgClr>
            </a:pattFill>
            <a:ln w="25400">
              <a:noFill/>
            </a:ln>
          </c:spPr>
          <c:invertIfNegative val="0"/>
          <c:cat>
            <c:numRef>
              <c:f>' '!$B$195:$BB$195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'!$B$196:$BB$196</c:f>
              <c:numCache>
                <c:formatCode>#,##0.00</c:formatCode>
                <c:ptCount val="41"/>
                <c:pt idx="0">
                  <c:v>5.1817394900000015E-2</c:v>
                </c:pt>
                <c:pt idx="1">
                  <c:v>7.2276983200000006E-2</c:v>
                </c:pt>
                <c:pt idx="2">
                  <c:v>0.10487756030000003</c:v>
                </c:pt>
                <c:pt idx="3">
                  <c:v>8.2420151299999966E-2</c:v>
                </c:pt>
                <c:pt idx="4">
                  <c:v>8.8265931599999972E-2</c:v>
                </c:pt>
                <c:pt idx="5">
                  <c:v>7.6018874300000011E-2</c:v>
                </c:pt>
                <c:pt idx="6">
                  <c:v>6.3998001700000015E-2</c:v>
                </c:pt>
                <c:pt idx="7">
                  <c:v>5.8028923899999973E-2</c:v>
                </c:pt>
                <c:pt idx="8">
                  <c:v>5.0183052700000001E-2</c:v>
                </c:pt>
                <c:pt idx="9">
                  <c:v>2.6878752700000005E-2</c:v>
                </c:pt>
                <c:pt idx="10">
                  <c:v>3.3794119399999989E-2</c:v>
                </c:pt>
                <c:pt idx="11">
                  <c:v>3.1842875300000004E-2</c:v>
                </c:pt>
                <c:pt idx="12">
                  <c:v>2.5016664100000009E-2</c:v>
                </c:pt>
                <c:pt idx="13">
                  <c:v>2.4408692899999997E-2</c:v>
                </c:pt>
                <c:pt idx="14">
                  <c:v>2.1062138899999992E-2</c:v>
                </c:pt>
                <c:pt idx="15">
                  <c:v>2.7243682842940795E-2</c:v>
                </c:pt>
                <c:pt idx="16">
                  <c:v>1.7973264699999995E-2</c:v>
                </c:pt>
                <c:pt idx="17">
                  <c:v>2.0533499000000004E-2</c:v>
                </c:pt>
                <c:pt idx="18">
                  <c:v>1.5909229800000001E-2</c:v>
                </c:pt>
                <c:pt idx="19">
                  <c:v>1.7026815800000001E-2</c:v>
                </c:pt>
              </c:numCache>
            </c:numRef>
          </c:val>
          <c:extLst>
            <c:ext xmlns:c16="http://schemas.microsoft.com/office/drawing/2014/chart" uri="{C3380CC4-5D6E-409C-BE32-E72D297353CC}">
              <c16:uniqueId val="{00000000-CDFD-4CA9-991E-7EC4F6E3F701}"/>
            </c:ext>
          </c:extLst>
        </c:ser>
        <c:ser>
          <c:idx val="1"/>
          <c:order val="1"/>
          <c:tx>
            <c:strRef>
              <c:f>' '!$A$197</c:f>
              <c:strCache>
                <c:ptCount val="1"/>
                <c:pt idx="0">
                  <c:v>Others</c:v>
                </c:pt>
              </c:strCache>
            </c:strRef>
          </c:tx>
          <c:spPr>
            <a:pattFill prst="trellis">
              <a:fgClr>
                <a:srgbClr xmlns:mc="http://schemas.openxmlformats.org/markup-compatibility/2006" xmlns:a14="http://schemas.microsoft.com/office/drawing/2010/main" val="993300" mc:Ignorable="a14" a14:legacySpreadsheetColorIndex="60"/>
              </a:fgClr>
              <a:bgClr>
                <a:srgbClr xmlns:mc="http://schemas.openxmlformats.org/markup-compatibility/2006" xmlns:a14="http://schemas.microsoft.com/office/drawing/2010/main" val="FFFFFF" mc:Ignorable="a14" a14:legacySpreadsheetColorIndex="9"/>
              </a:bgClr>
            </a:pattFill>
            <a:ln w="25400">
              <a:noFill/>
            </a:ln>
          </c:spPr>
          <c:invertIfNegative val="0"/>
          <c:cat>
            <c:numRef>
              <c:f>' '!$B$195:$BB$195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'!$B$197:$BB$197</c:f>
              <c:numCache>
                <c:formatCode>#,##0.00</c:formatCode>
                <c:ptCount val="41"/>
                <c:pt idx="0">
                  <c:v>2.9528922999999888E-3</c:v>
                </c:pt>
                <c:pt idx="1">
                  <c:v>5.7426848000000086E-3</c:v>
                </c:pt>
                <c:pt idx="2">
                  <c:v>1.4097211800000009E-2</c:v>
                </c:pt>
                <c:pt idx="3">
                  <c:v>7.5847712000000067E-3</c:v>
                </c:pt>
                <c:pt idx="4">
                  <c:v>1.4113424300000024E-2</c:v>
                </c:pt>
                <c:pt idx="5">
                  <c:v>8.4160600999999974E-3</c:v>
                </c:pt>
                <c:pt idx="6">
                  <c:v>5.0109253000000104E-3</c:v>
                </c:pt>
                <c:pt idx="7">
                  <c:v>6.1519205999999993E-3</c:v>
                </c:pt>
                <c:pt idx="8">
                  <c:v>4.176354199999989E-3</c:v>
                </c:pt>
                <c:pt idx="9">
                  <c:v>3.0625599999999815E-3</c:v>
                </c:pt>
                <c:pt idx="10">
                  <c:v>2.1078612000000052E-3</c:v>
                </c:pt>
                <c:pt idx="11">
                  <c:v>2.2391085999999977E-3</c:v>
                </c:pt>
                <c:pt idx="12">
                  <c:v>7.3244949999996811E-4</c:v>
                </c:pt>
                <c:pt idx="13">
                  <c:v>9.503930000000025E-3</c:v>
                </c:pt>
                <c:pt idx="14">
                  <c:v>1.0269560999999552E-3</c:v>
                </c:pt>
                <c:pt idx="15">
                  <c:v>7.3282988966675428E-4</c:v>
                </c:pt>
                <c:pt idx="16">
                  <c:v>7.4070740000008184E-4</c:v>
                </c:pt>
                <c:pt idx="17">
                  <c:v>1.7987306000000342E-3</c:v>
                </c:pt>
                <c:pt idx="18">
                  <c:v>6.2011250000000573E-4</c:v>
                </c:pt>
                <c:pt idx="19">
                  <c:v>1.1335058000000349E-3</c:v>
                </c:pt>
              </c:numCache>
            </c:numRef>
          </c:val>
          <c:extLst>
            <c:ext xmlns:c16="http://schemas.microsoft.com/office/drawing/2014/chart" uri="{C3380CC4-5D6E-409C-BE32-E72D297353CC}">
              <c16:uniqueId val="{00000001-CDFD-4CA9-991E-7EC4F6E3F701}"/>
            </c:ext>
          </c:extLst>
        </c:ser>
        <c:ser>
          <c:idx val="2"/>
          <c:order val="2"/>
          <c:tx>
            <c:strRef>
              <c:f>' '!$A$198</c:f>
              <c:strCache>
                <c:ptCount val="1"/>
              </c:strCache>
            </c:strRef>
          </c:tx>
          <c:spPr>
            <a:noFill/>
            <a:ln w="25400">
              <a:noFill/>
            </a:ln>
          </c:spPr>
          <c:invertIfNegative val="0"/>
          <c:cat>
            <c:numRef>
              <c:f>' '!$B$195:$BB$195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'!$B$198:$BB$198</c:f>
              <c:numCache>
                <c:formatCode>0.0</c:formatCode>
                <c:ptCount val="41"/>
              </c:numCache>
            </c:numRef>
          </c:val>
          <c:extLst>
            <c:ext xmlns:c16="http://schemas.microsoft.com/office/drawing/2014/chart" uri="{C3380CC4-5D6E-409C-BE32-E72D297353CC}">
              <c16:uniqueId val="{00000002-CDFD-4CA9-991E-7EC4F6E3F701}"/>
            </c:ext>
          </c:extLst>
        </c:ser>
        <c:ser>
          <c:idx val="3"/>
          <c:order val="3"/>
          <c:tx>
            <c:strRef>
              <c:f>' '!$A$199</c:f>
              <c:strCache>
                <c:ptCount val="1"/>
              </c:strCache>
            </c:strRef>
          </c:tx>
          <c:spPr>
            <a:noFill/>
            <a:ln w="25400">
              <a:noFill/>
            </a:ln>
          </c:spPr>
          <c:invertIfNegative val="0"/>
          <c:cat>
            <c:numRef>
              <c:f>' '!$B$195:$BB$195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'!$B$199:$BB$199</c:f>
              <c:numCache>
                <c:formatCode>0.0</c:formatCode>
                <c:ptCount val="41"/>
              </c:numCache>
            </c:numRef>
          </c:val>
          <c:extLst>
            <c:ext xmlns:c16="http://schemas.microsoft.com/office/drawing/2014/chart" uri="{C3380CC4-5D6E-409C-BE32-E72D297353CC}">
              <c16:uniqueId val="{00000003-CDFD-4CA9-991E-7EC4F6E3F701}"/>
            </c:ext>
          </c:extLst>
        </c:ser>
        <c:dLbls>
          <c:showLegendKey val="0"/>
          <c:showVal val="0"/>
          <c:showCatName val="0"/>
          <c:showSerName val="0"/>
          <c:showPercent val="0"/>
          <c:showBubbleSize val="0"/>
        </c:dLbls>
        <c:gapWidth val="0"/>
        <c:overlap val="100"/>
        <c:axId val="893957840"/>
        <c:axId val="1"/>
      </c:barChart>
      <c:barChart>
        <c:barDir val="col"/>
        <c:grouping val="stacked"/>
        <c:varyColors val="0"/>
        <c:ser>
          <c:idx val="4"/>
          <c:order val="4"/>
          <c:tx>
            <c:strRef>
              <c:f>' '!$A$200</c:f>
              <c:strCache>
                <c:ptCount val="1"/>
                <c:pt idx="0">
                  <c:v>EU-28</c:v>
                </c:pt>
              </c:strCache>
            </c:strRef>
          </c:tx>
          <c:spPr>
            <a:pattFill prst="smCheck">
              <a:fgClr>
                <a:srgbClr xmlns:mc="http://schemas.openxmlformats.org/markup-compatibility/2006" xmlns:a14="http://schemas.microsoft.com/office/drawing/2010/main" val="FFFFFF" mc:Ignorable="a14" a14:legacySpreadsheetColorIndex="65"/>
              </a:fgClr>
              <a:bgClr>
                <a:srgbClr xmlns:mc="http://schemas.openxmlformats.org/markup-compatibility/2006" xmlns:a14="http://schemas.microsoft.com/office/drawing/2010/main" val="00FF00" mc:Ignorable="a14" a14:legacySpreadsheetColorIndex="11"/>
              </a:bgClr>
            </a:pattFill>
            <a:ln w="25400">
              <a:noFill/>
            </a:ln>
          </c:spPr>
          <c:invertIfNegative val="0"/>
          <c:cat>
            <c:numRef>
              <c:f>' '!$B$195:$BB$195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'!$B$200:$BB$200</c:f>
              <c:numCache>
                <c:formatCode>#,##0</c:formatCode>
                <c:ptCount val="41"/>
                <c:pt idx="21">
                  <c:v>15.14669930928391</c:v>
                </c:pt>
                <c:pt idx="22">
                  <c:v>17.763289677067991</c:v>
                </c:pt>
                <c:pt idx="23">
                  <c:v>26.281269200784003</c:v>
                </c:pt>
                <c:pt idx="24">
                  <c:v>23.600399974479991</c:v>
                </c:pt>
                <c:pt idx="25">
                  <c:v>30.235462149298016</c:v>
                </c:pt>
                <c:pt idx="26">
                  <c:v>26.322970452206999</c:v>
                </c:pt>
                <c:pt idx="27">
                  <c:v>20.846351438380005</c:v>
                </c:pt>
                <c:pt idx="28">
                  <c:v>20.253996895555005</c:v>
                </c:pt>
                <c:pt idx="29">
                  <c:v>18.829810367</c:v>
                </c:pt>
                <c:pt idx="30">
                  <c:v>10.180783299147999</c:v>
                </c:pt>
                <c:pt idx="31">
                  <c:v>12.115668293936995</c:v>
                </c:pt>
                <c:pt idx="32">
                  <c:v>13.978320576640002</c:v>
                </c:pt>
                <c:pt idx="33">
                  <c:v>9.7477825593280016</c:v>
                </c:pt>
                <c:pt idx="34">
                  <c:v>9.7776630064790027</c:v>
                </c:pt>
                <c:pt idx="35">
                  <c:v>7.8807197382715009</c:v>
                </c:pt>
                <c:pt idx="36">
                  <c:v>5.8787485190246702</c:v>
                </c:pt>
                <c:pt idx="37">
                  <c:v>5.9588522197930001</c:v>
                </c:pt>
                <c:pt idx="38">
                  <c:v>5.9889240352369981</c:v>
                </c:pt>
                <c:pt idx="39">
                  <c:v>5.97739831155</c:v>
                </c:pt>
                <c:pt idx="40">
                  <c:v>6.4306891049916679</c:v>
                </c:pt>
              </c:numCache>
            </c:numRef>
          </c:val>
          <c:extLst>
            <c:ext xmlns:c16="http://schemas.microsoft.com/office/drawing/2014/chart" uri="{C3380CC4-5D6E-409C-BE32-E72D297353CC}">
              <c16:uniqueId val="{00000004-CDFD-4CA9-991E-7EC4F6E3F701}"/>
            </c:ext>
          </c:extLst>
        </c:ser>
        <c:ser>
          <c:idx val="10"/>
          <c:order val="5"/>
          <c:tx>
            <c:strRef>
              <c:f>' '!$A$201</c:f>
              <c:strCache>
                <c:ptCount val="1"/>
                <c:pt idx="0">
                  <c:v>Others</c:v>
                </c:pt>
              </c:strCache>
            </c:strRef>
          </c:tx>
          <c:spPr>
            <a:pattFill prst="trellis">
              <a:fgClr>
                <a:srgbClr xmlns:mc="http://schemas.openxmlformats.org/markup-compatibility/2006" xmlns:a14="http://schemas.microsoft.com/office/drawing/2010/main" val="993300" mc:Ignorable="a14" a14:legacySpreadsheetColorIndex="60"/>
              </a:fgClr>
              <a:bgClr>
                <a:srgbClr xmlns:mc="http://schemas.openxmlformats.org/markup-compatibility/2006" xmlns:a14="http://schemas.microsoft.com/office/drawing/2010/main" val="FFFFFF" mc:Ignorable="a14" a14:legacySpreadsheetColorIndex="9"/>
              </a:bgClr>
            </a:pattFill>
            <a:ln w="25400">
              <a:noFill/>
            </a:ln>
          </c:spPr>
          <c:invertIfNegative val="0"/>
          <c:cat>
            <c:numRef>
              <c:f>' '!$B$195:$BB$195</c:f>
              <c:numCache>
                <c:formatCode>General</c:formatCode>
                <c:ptCount val="4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1">
                  <c:v>2000</c:v>
                </c:pt>
                <c:pt idx="22">
                  <c:v>2001</c:v>
                </c:pt>
                <c:pt idx="23">
                  <c:v>2002</c:v>
                </c:pt>
                <c:pt idx="24">
                  <c:v>2003</c:v>
                </c:pt>
                <c:pt idx="25">
                  <c:v>2004</c:v>
                </c:pt>
                <c:pt idx="26">
                  <c:v>2005</c:v>
                </c:pt>
                <c:pt idx="27">
                  <c:v>2006</c:v>
                </c:pt>
                <c:pt idx="28">
                  <c:v>2007</c:v>
                </c:pt>
                <c:pt idx="29">
                  <c:v>2008</c:v>
                </c:pt>
                <c:pt idx="30">
                  <c:v>2009</c:v>
                </c:pt>
                <c:pt idx="31">
                  <c:v>2010</c:v>
                </c:pt>
                <c:pt idx="32">
                  <c:v>2011</c:v>
                </c:pt>
                <c:pt idx="33">
                  <c:v>2012</c:v>
                </c:pt>
                <c:pt idx="34">
                  <c:v>2013</c:v>
                </c:pt>
                <c:pt idx="35">
                  <c:v>2014</c:v>
                </c:pt>
                <c:pt idx="36">
                  <c:v>2015</c:v>
                </c:pt>
                <c:pt idx="37">
                  <c:v>2016</c:v>
                </c:pt>
                <c:pt idx="38">
                  <c:v>2017</c:v>
                </c:pt>
                <c:pt idx="39">
                  <c:v>2018</c:v>
                </c:pt>
                <c:pt idx="40">
                  <c:v>2019</c:v>
                </c:pt>
              </c:numCache>
            </c:numRef>
          </c:cat>
          <c:val>
            <c:numRef>
              <c:f>' '!$B$201:$BB$201</c:f>
              <c:numCache>
                <c:formatCode>General</c:formatCode>
                <c:ptCount val="41"/>
                <c:pt idx="21" formatCode="#,##0">
                  <c:v>0.73631823939243013</c:v>
                </c:pt>
                <c:pt idx="22" formatCode="#,##0">
                  <c:v>1.0095322673039959</c:v>
                </c:pt>
                <c:pt idx="23" formatCode="#,##0">
                  <c:v>2.591727524159996</c:v>
                </c:pt>
                <c:pt idx="24" formatCode="#,##0">
                  <c:v>1.6538071716319998</c:v>
                </c:pt>
                <c:pt idx="25" formatCode="#,##0">
                  <c:v>3.8410076627440048</c:v>
                </c:pt>
                <c:pt idx="26" formatCode="#,##0">
                  <c:v>1.7114391482760034</c:v>
                </c:pt>
                <c:pt idx="27" formatCode="#,##0">
                  <c:v>1.2088781446319956</c:v>
                </c:pt>
                <c:pt idx="28" formatCode="#,##0">
                  <c:v>0.99432576302001152</c:v>
                </c:pt>
                <c:pt idx="29" formatCode="#,##0">
                  <c:v>1.1907830363039942</c:v>
                </c:pt>
                <c:pt idx="30" formatCode="#,##0">
                  <c:v>0.86745343018400511</c:v>
                </c:pt>
                <c:pt idx="31" formatCode="#,##0">
                  <c:v>0.73719264437099774</c:v>
                </c:pt>
                <c:pt idx="32" formatCode="#,##0">
                  <c:v>1.729264869439989</c:v>
                </c:pt>
                <c:pt idx="33" formatCode="#,##0">
                  <c:v>0.23984213422399847</c:v>
                </c:pt>
                <c:pt idx="34" formatCode="#,##0">
                  <c:v>2.3550846058259935</c:v>
                </c:pt>
                <c:pt idx="35" formatCode="#,##0">
                  <c:v>0.45345793013424629</c:v>
                </c:pt>
                <c:pt idx="36" formatCode="#,##0">
                  <c:v>0.3820611810349277</c:v>
                </c:pt>
                <c:pt idx="37" formatCode="#,##0">
                  <c:v>0.43024300876498067</c:v>
                </c:pt>
                <c:pt idx="38" formatCode="#,##0">
                  <c:v>3.2049361139510317</c:v>
                </c:pt>
                <c:pt idx="39" formatCode="#,##0">
                  <c:v>0.32982649130002084</c:v>
                </c:pt>
                <c:pt idx="40" formatCode="#,##0">
                  <c:v>0.4835304977958419</c:v>
                </c:pt>
              </c:numCache>
            </c:numRef>
          </c:val>
          <c:extLst>
            <c:ext xmlns:c16="http://schemas.microsoft.com/office/drawing/2014/chart" uri="{C3380CC4-5D6E-409C-BE32-E72D297353CC}">
              <c16:uniqueId val="{00000005-CDFD-4CA9-991E-7EC4F6E3F701}"/>
            </c:ext>
          </c:extLst>
        </c:ser>
        <c:dLbls>
          <c:showLegendKey val="0"/>
          <c:showVal val="0"/>
          <c:showCatName val="0"/>
          <c:showSerName val="0"/>
          <c:showPercent val="0"/>
          <c:showBubbleSize val="0"/>
        </c:dLbls>
        <c:gapWidth val="0"/>
        <c:overlap val="100"/>
        <c:axId val="3"/>
        <c:axId val="4"/>
      </c:barChart>
      <c:catAx>
        <c:axId val="89395784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97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max val="0.125"/>
          <c:min val="0"/>
        </c:scaling>
        <c:delete val="0"/>
        <c:axPos val="l"/>
        <c:title>
          <c:tx>
            <c:rich>
              <a:bodyPr/>
              <a:lstStyle/>
              <a:p>
                <a:pPr>
                  <a:defRPr sz="1200" b="1" i="0" u="none" strike="noStrike" baseline="0">
                    <a:solidFill>
                      <a:srgbClr val="993300"/>
                    </a:solidFill>
                    <a:latin typeface="Arial"/>
                    <a:ea typeface="Arial"/>
                    <a:cs typeface="Arial"/>
                  </a:defRPr>
                </a:pPr>
                <a:r>
                  <a:rPr lang="en-GB" sz="1200" b="1" i="0" u="none" strike="noStrike" baseline="0">
                    <a:solidFill>
                      <a:srgbClr val="993300"/>
                    </a:solidFill>
                    <a:latin typeface="Arial"/>
                    <a:cs typeface="Arial"/>
                  </a:rPr>
                  <a:t>Estimated RWE volume</a:t>
                </a:r>
                <a:endParaRPr lang="en-GB" sz="1150" b="0" i="0" u="none" strike="noStrike" baseline="0">
                  <a:solidFill>
                    <a:srgbClr val="993300"/>
                  </a:solidFill>
                  <a:latin typeface="Arial"/>
                  <a:cs typeface="Arial"/>
                </a:endParaRPr>
              </a:p>
              <a:p>
                <a:pPr>
                  <a:defRPr sz="1200" b="1" i="0" u="none" strike="noStrike" baseline="0">
                    <a:solidFill>
                      <a:srgbClr val="993300"/>
                    </a:solidFill>
                    <a:latin typeface="Arial"/>
                    <a:ea typeface="Arial"/>
                    <a:cs typeface="Arial"/>
                  </a:defRPr>
                </a:pPr>
                <a:r>
                  <a:rPr lang="en-GB" sz="1100" b="0" i="0" u="none" strike="noStrike" baseline="0">
                    <a:solidFill>
                      <a:srgbClr val="993300"/>
                    </a:solidFill>
                    <a:latin typeface="Arial"/>
                    <a:cs typeface="Arial"/>
                  </a:rPr>
                  <a:t>(million cubic metres)</a:t>
                </a:r>
              </a:p>
            </c:rich>
          </c:tx>
          <c:layout>
            <c:manualLayout>
              <c:xMode val="edge"/>
              <c:yMode val="edge"/>
              <c:x val="1.8750577586799672E-2"/>
              <c:y val="0.1650054132330086"/>
            </c:manualLayout>
          </c:layout>
          <c:overlay val="0"/>
          <c:spPr>
            <a:noFill/>
            <a:ln w="25400">
              <a:noFill/>
            </a:ln>
          </c:spPr>
        </c:title>
        <c:numFmt formatCode="#,##0.0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993300"/>
                </a:solidFill>
                <a:latin typeface="Arial"/>
                <a:ea typeface="Arial"/>
                <a:cs typeface="Arial"/>
              </a:defRPr>
            </a:pPr>
            <a:endParaRPr lang="en-US"/>
          </a:p>
        </c:txPr>
        <c:crossAx val="893957840"/>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ax val="35"/>
          <c:min val="0"/>
        </c:scaling>
        <c:delete val="0"/>
        <c:axPos val="r"/>
        <c:title>
          <c:tx>
            <c:rich>
              <a:bodyPr/>
              <a:lstStyle/>
              <a:p>
                <a:pPr>
                  <a:defRPr sz="1200" b="1" i="0" u="none" strike="noStrike" baseline="0">
                    <a:solidFill>
                      <a:srgbClr val="0000FF"/>
                    </a:solidFill>
                    <a:latin typeface="Arial"/>
                    <a:ea typeface="Arial"/>
                    <a:cs typeface="Arial"/>
                  </a:defRPr>
                </a:pPr>
                <a:r>
                  <a:rPr lang="en-GB" sz="1200" b="1" i="0" u="none" strike="noStrike" baseline="0">
                    <a:solidFill>
                      <a:srgbClr val="0000FF"/>
                    </a:solidFill>
                    <a:latin typeface="Arial"/>
                    <a:cs typeface="Arial"/>
                  </a:rPr>
                  <a:t>Export value</a:t>
                </a:r>
                <a:endParaRPr lang="en-GB" sz="1100" b="0" i="0" u="none" strike="noStrike" baseline="0">
                  <a:solidFill>
                    <a:srgbClr val="0000FF"/>
                  </a:solidFill>
                  <a:latin typeface="Arial"/>
                  <a:cs typeface="Arial"/>
                </a:endParaRPr>
              </a:p>
              <a:p>
                <a:pPr>
                  <a:defRPr sz="1200" b="1" i="0" u="none" strike="noStrike" baseline="0">
                    <a:solidFill>
                      <a:srgbClr val="0000FF"/>
                    </a:solidFill>
                    <a:latin typeface="Arial"/>
                    <a:ea typeface="Arial"/>
                    <a:cs typeface="Arial"/>
                  </a:defRPr>
                </a:pPr>
                <a:r>
                  <a:rPr lang="en-GB" sz="1100" b="0" i="0" u="none" strike="noStrike" baseline="0">
                    <a:solidFill>
                      <a:srgbClr val="FFFFFF"/>
                    </a:solidFill>
                    <a:latin typeface="Arial"/>
                    <a:cs typeface="Arial"/>
                  </a:rPr>
                  <a:t>(</a:t>
                </a:r>
                <a:r>
                  <a:rPr lang="en-GB" sz="1100" b="0" i="0" u="none" strike="noStrike" baseline="0">
                    <a:solidFill>
                      <a:srgbClr val="0000FF"/>
                    </a:solidFill>
                    <a:latin typeface="Arial"/>
                    <a:cs typeface="Arial"/>
                  </a:rPr>
                  <a:t> (US$ million, fob, nominal) </a:t>
                </a:r>
                <a:r>
                  <a:rPr lang="en-GB" sz="1100" b="0" i="0" u="none" strike="noStrike" baseline="0">
                    <a:solidFill>
                      <a:srgbClr val="FFFFFF"/>
                    </a:solidFill>
                    <a:latin typeface="Arial"/>
                    <a:cs typeface="Arial"/>
                  </a:rPr>
                  <a:t>)</a:t>
                </a:r>
              </a:p>
            </c:rich>
          </c:tx>
          <c:layout>
            <c:manualLayout>
              <c:xMode val="edge"/>
              <c:yMode val="edge"/>
              <c:x val="0.9094030129597841"/>
              <c:y val="0.14333803573776505"/>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0000FF"/>
                </a:solidFill>
                <a:latin typeface="Arial"/>
                <a:ea typeface="Arial"/>
                <a:cs typeface="Arial"/>
              </a:defRPr>
            </a:pPr>
            <a:endParaRPr lang="en-US"/>
          </a:p>
        </c:txPr>
        <c:crossAx val="3"/>
        <c:crosses val="max"/>
        <c:crossBetween val="between"/>
      </c:valAx>
      <c:spPr>
        <a:noFill/>
        <a:ln w="12700">
          <a:solidFill>
            <a:srgbClr val="808080"/>
          </a:solidFill>
          <a:prstDash val="solid"/>
        </a:ln>
      </c:spPr>
    </c:plotArea>
    <c:legend>
      <c:legendPos val="b"/>
      <c:layout>
        <c:manualLayout>
          <c:xMode val="edge"/>
          <c:yMode val="edge"/>
          <c:x val="0.35626097414919378"/>
          <c:y val="0.9083631334544412"/>
          <c:w val="0.27292507376341746"/>
          <c:h val="6.5002132485730654E-2"/>
        </c:manualLayout>
      </c:layout>
      <c:overlay val="0"/>
      <c:spPr>
        <a:solidFill>
          <a:srgbClr val="FFFFCC"/>
        </a:solidFill>
        <a:ln w="25400">
          <a:noFill/>
        </a:ln>
      </c:spPr>
      <c:txPr>
        <a:bodyPr/>
        <a:lstStyle/>
        <a:p>
          <a:pPr>
            <a:defRPr sz="119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xdr:col>
      <xdr:colOff>0</xdr:colOff>
      <xdr:row>158</xdr:row>
      <xdr:rowOff>0</xdr:rowOff>
    </xdr:from>
    <xdr:to>
      <xdr:col>11</xdr:col>
      <xdr:colOff>0</xdr:colOff>
      <xdr:row>182</xdr:row>
      <xdr:rowOff>0</xdr:rowOff>
    </xdr:to>
    <xdr:graphicFrame macro="">
      <xdr:nvGraphicFramePr>
        <xdr:cNvPr id="235534" name="Chart 14">
          <a:extLst>
            <a:ext uri="{FF2B5EF4-FFF2-40B4-BE49-F238E27FC236}">
              <a16:creationId xmlns:a16="http://schemas.microsoft.com/office/drawing/2014/main" id="{19373F3F-D606-45F2-9299-B21A6FBD38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2</xdr:row>
      <xdr:rowOff>0</xdr:rowOff>
    </xdr:from>
    <xdr:to>
      <xdr:col>11</xdr:col>
      <xdr:colOff>0</xdr:colOff>
      <xdr:row>26</xdr:row>
      <xdr:rowOff>0</xdr:rowOff>
    </xdr:to>
    <xdr:graphicFrame macro="">
      <xdr:nvGraphicFramePr>
        <xdr:cNvPr id="235535" name="Chart 15">
          <a:extLst>
            <a:ext uri="{FF2B5EF4-FFF2-40B4-BE49-F238E27FC236}">
              <a16:creationId xmlns:a16="http://schemas.microsoft.com/office/drawing/2014/main" id="{97A6992B-EEB0-436D-A1A4-D92E157C10E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106</xdr:row>
      <xdr:rowOff>0</xdr:rowOff>
    </xdr:from>
    <xdr:to>
      <xdr:col>11</xdr:col>
      <xdr:colOff>0</xdr:colOff>
      <xdr:row>130</xdr:row>
      <xdr:rowOff>0</xdr:rowOff>
    </xdr:to>
    <xdr:graphicFrame macro="">
      <xdr:nvGraphicFramePr>
        <xdr:cNvPr id="235537" name="Chart 17">
          <a:extLst>
            <a:ext uri="{FF2B5EF4-FFF2-40B4-BE49-F238E27FC236}">
              <a16:creationId xmlns:a16="http://schemas.microsoft.com/office/drawing/2014/main" id="{1C9A8D1C-E0AA-4E86-AF45-7E5B7323669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28</xdr:row>
      <xdr:rowOff>0</xdr:rowOff>
    </xdr:from>
    <xdr:to>
      <xdr:col>11</xdr:col>
      <xdr:colOff>0</xdr:colOff>
      <xdr:row>52</xdr:row>
      <xdr:rowOff>0</xdr:rowOff>
    </xdr:to>
    <xdr:graphicFrame macro="">
      <xdr:nvGraphicFramePr>
        <xdr:cNvPr id="235538" name="Chart 18">
          <a:extLst>
            <a:ext uri="{FF2B5EF4-FFF2-40B4-BE49-F238E27FC236}">
              <a16:creationId xmlns:a16="http://schemas.microsoft.com/office/drawing/2014/main" id="{12B7015C-DD00-45D5-A753-BE2853EAC20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132</xdr:row>
      <xdr:rowOff>0</xdr:rowOff>
    </xdr:from>
    <xdr:to>
      <xdr:col>11</xdr:col>
      <xdr:colOff>0</xdr:colOff>
      <xdr:row>156</xdr:row>
      <xdr:rowOff>0</xdr:rowOff>
    </xdr:to>
    <xdr:graphicFrame macro="">
      <xdr:nvGraphicFramePr>
        <xdr:cNvPr id="235539" name="Chart 19">
          <a:extLst>
            <a:ext uri="{FF2B5EF4-FFF2-40B4-BE49-F238E27FC236}">
              <a16:creationId xmlns:a16="http://schemas.microsoft.com/office/drawing/2014/main" id="{2E68C142-3CB8-4E7E-8B1D-222FFFFBF5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184</xdr:row>
      <xdr:rowOff>0</xdr:rowOff>
    </xdr:from>
    <xdr:to>
      <xdr:col>11</xdr:col>
      <xdr:colOff>0</xdr:colOff>
      <xdr:row>208</xdr:row>
      <xdr:rowOff>0</xdr:rowOff>
    </xdr:to>
    <xdr:graphicFrame macro="">
      <xdr:nvGraphicFramePr>
        <xdr:cNvPr id="235540" name="Chart 20">
          <a:extLst>
            <a:ext uri="{FF2B5EF4-FFF2-40B4-BE49-F238E27FC236}">
              <a16:creationId xmlns:a16="http://schemas.microsoft.com/office/drawing/2014/main" id="{5A9EDA27-6AC0-4FF4-957A-5918E16F4DE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210</xdr:row>
      <xdr:rowOff>0</xdr:rowOff>
    </xdr:from>
    <xdr:to>
      <xdr:col>11</xdr:col>
      <xdr:colOff>0</xdr:colOff>
      <xdr:row>234</xdr:row>
      <xdr:rowOff>0</xdr:rowOff>
    </xdr:to>
    <xdr:graphicFrame macro="">
      <xdr:nvGraphicFramePr>
        <xdr:cNvPr id="235541" name="Chart 21">
          <a:extLst>
            <a:ext uri="{FF2B5EF4-FFF2-40B4-BE49-F238E27FC236}">
              <a16:creationId xmlns:a16="http://schemas.microsoft.com/office/drawing/2014/main" id="{B1B6D96B-4F17-4E6F-A008-93B10BBB5A3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0</xdr:colOff>
      <xdr:row>54</xdr:row>
      <xdr:rowOff>0</xdr:rowOff>
    </xdr:from>
    <xdr:to>
      <xdr:col>11</xdr:col>
      <xdr:colOff>0</xdr:colOff>
      <xdr:row>78</xdr:row>
      <xdr:rowOff>0</xdr:rowOff>
    </xdr:to>
    <xdr:graphicFrame macro="">
      <xdr:nvGraphicFramePr>
        <xdr:cNvPr id="235551" name="Chart 31">
          <a:extLst>
            <a:ext uri="{FF2B5EF4-FFF2-40B4-BE49-F238E27FC236}">
              <a16:creationId xmlns:a16="http://schemas.microsoft.com/office/drawing/2014/main" id="{2F900A1E-D641-4522-BD4F-45E8827941B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0</xdr:colOff>
      <xdr:row>80</xdr:row>
      <xdr:rowOff>0</xdr:rowOff>
    </xdr:from>
    <xdr:to>
      <xdr:col>11</xdr:col>
      <xdr:colOff>0</xdr:colOff>
      <xdr:row>104</xdr:row>
      <xdr:rowOff>0</xdr:rowOff>
    </xdr:to>
    <xdr:graphicFrame macro="">
      <xdr:nvGraphicFramePr>
        <xdr:cNvPr id="235553" name="Chart 33">
          <a:extLst>
            <a:ext uri="{FF2B5EF4-FFF2-40B4-BE49-F238E27FC236}">
              <a16:creationId xmlns:a16="http://schemas.microsoft.com/office/drawing/2014/main" id="{A3C42CA1-FB34-44AB-BBF7-16193F91090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xdr:col>
      <xdr:colOff>0</xdr:colOff>
      <xdr:row>236</xdr:row>
      <xdr:rowOff>0</xdr:rowOff>
    </xdr:from>
    <xdr:to>
      <xdr:col>11</xdr:col>
      <xdr:colOff>0</xdr:colOff>
      <xdr:row>260</xdr:row>
      <xdr:rowOff>0</xdr:rowOff>
    </xdr:to>
    <xdr:graphicFrame macro="">
      <xdr:nvGraphicFramePr>
        <xdr:cNvPr id="235554" name="Chart 34">
          <a:extLst>
            <a:ext uri="{FF2B5EF4-FFF2-40B4-BE49-F238E27FC236}">
              <a16:creationId xmlns:a16="http://schemas.microsoft.com/office/drawing/2014/main" id="{68068E4C-D61C-4525-A1BE-03D8C31190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0</xdr:colOff>
      <xdr:row>262</xdr:row>
      <xdr:rowOff>0</xdr:rowOff>
    </xdr:from>
    <xdr:to>
      <xdr:col>11</xdr:col>
      <xdr:colOff>0</xdr:colOff>
      <xdr:row>286</xdr:row>
      <xdr:rowOff>0</xdr:rowOff>
    </xdr:to>
    <xdr:graphicFrame macro="">
      <xdr:nvGraphicFramePr>
        <xdr:cNvPr id="235555" name="Chart 35">
          <a:extLst>
            <a:ext uri="{FF2B5EF4-FFF2-40B4-BE49-F238E27FC236}">
              <a16:creationId xmlns:a16="http://schemas.microsoft.com/office/drawing/2014/main" id="{335E35D9-3498-4F0C-A7EB-5C9ECC6396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0.18336</cdr:x>
      <cdr:y>0.83947</cdr:y>
    </cdr:from>
    <cdr:to>
      <cdr:x>0.48697</cdr:x>
      <cdr:y>0.88959</cdr:y>
    </cdr:to>
    <cdr:sp macro="" textlink="">
      <cdr:nvSpPr>
        <cdr:cNvPr id="961537" name="Text Box 1">
          <a:extLst xmlns:a="http://schemas.openxmlformats.org/drawingml/2006/main">
            <a:ext uri="{FF2B5EF4-FFF2-40B4-BE49-F238E27FC236}">
              <a16:creationId xmlns:a16="http://schemas.microsoft.com/office/drawing/2014/main" id="{5BA496C7-A65E-49BA-B419-6D5487A4355F}"/>
            </a:ext>
          </a:extLst>
        </cdr:cNvPr>
        <cdr:cNvSpPr txBox="1">
          <a:spLocks xmlns:a="http://schemas.openxmlformats.org/drawingml/2006/main" noChangeArrowheads="1"/>
        </cdr:cNvSpPr>
      </cdr:nvSpPr>
      <cdr:spPr bwMode="auto">
        <a:xfrm xmlns:a="http://schemas.openxmlformats.org/drawingml/2006/main">
          <a:off x="1118934" y="3203694"/>
          <a:ext cx="1852731" cy="19131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993300"/>
              </a:solidFill>
              <a:latin typeface="Arial"/>
              <a:cs typeface="Arial"/>
            </a:rPr>
            <a:t>Estimated RWE volume</a:t>
          </a:r>
        </a:p>
      </cdr:txBody>
    </cdr:sp>
  </cdr:relSizeAnchor>
  <cdr:relSizeAnchor xmlns:cdr="http://schemas.openxmlformats.org/drawingml/2006/chartDrawing">
    <cdr:from>
      <cdr:x>0.58531</cdr:x>
      <cdr:y>0.83874</cdr:y>
    </cdr:from>
    <cdr:to>
      <cdr:x>0.76133</cdr:x>
      <cdr:y>0.89057</cdr:y>
    </cdr:to>
    <cdr:sp macro="" textlink="">
      <cdr:nvSpPr>
        <cdr:cNvPr id="961538" name="Text Box 2">
          <a:extLst xmlns:a="http://schemas.openxmlformats.org/drawingml/2006/main">
            <a:ext uri="{FF2B5EF4-FFF2-40B4-BE49-F238E27FC236}">
              <a16:creationId xmlns:a16="http://schemas.microsoft.com/office/drawing/2014/main" id="{570015AC-5CEF-468E-9219-F66B4D441ACD}"/>
            </a:ext>
          </a:extLst>
        </cdr:cNvPr>
        <cdr:cNvSpPr txBox="1">
          <a:spLocks xmlns:a="http://schemas.openxmlformats.org/drawingml/2006/main" noChangeArrowheads="1"/>
        </cdr:cNvSpPr>
      </cdr:nvSpPr>
      <cdr:spPr bwMode="auto">
        <a:xfrm xmlns:a="http://schemas.openxmlformats.org/drawingml/2006/main">
          <a:off x="3571740" y="3200908"/>
          <a:ext cx="1074134" cy="19781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0000FF"/>
              </a:solidFill>
              <a:latin typeface="Arial"/>
              <a:cs typeface="Arial"/>
            </a:rPr>
            <a:t>Export value</a:t>
          </a:r>
        </a:p>
      </cdr:txBody>
    </cdr:sp>
  </cdr:relSizeAnchor>
</c:userShapes>
</file>

<file path=xl/drawings/drawing11.xml><?xml version="1.0" encoding="utf-8"?>
<c:userShapes xmlns:c="http://schemas.openxmlformats.org/drawingml/2006/chart">
  <cdr:relSizeAnchor xmlns:cdr="http://schemas.openxmlformats.org/drawingml/2006/chartDrawing">
    <cdr:from>
      <cdr:x>0.18533</cdr:x>
      <cdr:y>0.79007</cdr:y>
    </cdr:from>
    <cdr:to>
      <cdr:x>0.46952</cdr:x>
      <cdr:y>0.85723</cdr:y>
    </cdr:to>
    <cdr:sp macro="" textlink="">
      <cdr:nvSpPr>
        <cdr:cNvPr id="1224705" name="Text Box 1">
          <a:extLst xmlns:a="http://schemas.openxmlformats.org/drawingml/2006/main">
            <a:ext uri="{FF2B5EF4-FFF2-40B4-BE49-F238E27FC236}">
              <a16:creationId xmlns:a16="http://schemas.microsoft.com/office/drawing/2014/main" id="{53853E64-57AC-4D4E-83DA-05DE3590B27F}"/>
            </a:ext>
          </a:extLst>
        </cdr:cNvPr>
        <cdr:cNvSpPr txBox="1">
          <a:spLocks xmlns:a="http://schemas.openxmlformats.org/drawingml/2006/main" noChangeArrowheads="1"/>
        </cdr:cNvSpPr>
      </cdr:nvSpPr>
      <cdr:spPr bwMode="auto">
        <a:xfrm xmlns:a="http://schemas.openxmlformats.org/drawingml/2006/main">
          <a:off x="1130935" y="3015171"/>
          <a:ext cx="1734217" cy="25631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993300"/>
              </a:solidFill>
              <a:latin typeface="Arial"/>
              <a:cs typeface="Arial"/>
            </a:rPr>
            <a:t>Estimated RWE volume</a:t>
          </a:r>
        </a:p>
      </cdr:txBody>
    </cdr:sp>
  </cdr:relSizeAnchor>
  <cdr:relSizeAnchor xmlns:cdr="http://schemas.openxmlformats.org/drawingml/2006/chartDrawing">
    <cdr:from>
      <cdr:x>0.57941</cdr:x>
      <cdr:y>0.79007</cdr:y>
    </cdr:from>
    <cdr:to>
      <cdr:x>0.76747</cdr:x>
      <cdr:y>0.8582</cdr:y>
    </cdr:to>
    <cdr:sp macro="" textlink="">
      <cdr:nvSpPr>
        <cdr:cNvPr id="1224706" name="Text Box 2">
          <a:extLst xmlns:a="http://schemas.openxmlformats.org/drawingml/2006/main">
            <a:ext uri="{FF2B5EF4-FFF2-40B4-BE49-F238E27FC236}">
              <a16:creationId xmlns:a16="http://schemas.microsoft.com/office/drawing/2014/main" id="{B024F41E-710A-4413-9E21-06C4FC723716}"/>
            </a:ext>
          </a:extLst>
        </cdr:cNvPr>
        <cdr:cNvSpPr txBox="1">
          <a:spLocks xmlns:a="http://schemas.openxmlformats.org/drawingml/2006/main" noChangeArrowheads="1"/>
        </cdr:cNvSpPr>
      </cdr:nvSpPr>
      <cdr:spPr bwMode="auto">
        <a:xfrm xmlns:a="http://schemas.openxmlformats.org/drawingml/2006/main">
          <a:off x="3535736" y="3015171"/>
          <a:ext cx="1147643" cy="26003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0000FF"/>
              </a:solidFill>
              <a:latin typeface="Arial"/>
              <a:cs typeface="Arial"/>
            </a:rPr>
            <a:t>Export value</a:t>
          </a:r>
        </a:p>
      </cdr:txBody>
    </cdr:sp>
  </cdr:relSizeAnchor>
</c:userShapes>
</file>

<file path=xl/drawings/drawing12.xml><?xml version="1.0" encoding="utf-8"?>
<c:userShapes xmlns:c="http://schemas.openxmlformats.org/drawingml/2006/chart">
  <cdr:relSizeAnchor xmlns:cdr="http://schemas.openxmlformats.org/drawingml/2006/chartDrawing">
    <cdr:from>
      <cdr:x>0.18779</cdr:x>
      <cdr:y>0.82925</cdr:y>
    </cdr:from>
    <cdr:to>
      <cdr:x>0.44493</cdr:x>
      <cdr:y>0.90541</cdr:y>
    </cdr:to>
    <cdr:sp macro="" textlink="">
      <cdr:nvSpPr>
        <cdr:cNvPr id="1405953" name="Text Box 1">
          <a:extLst xmlns:a="http://schemas.openxmlformats.org/drawingml/2006/main">
            <a:ext uri="{FF2B5EF4-FFF2-40B4-BE49-F238E27FC236}">
              <a16:creationId xmlns:a16="http://schemas.microsoft.com/office/drawing/2014/main" id="{AAF77282-A2D6-4E11-851C-E5B538E8A82C}"/>
            </a:ext>
          </a:extLst>
        </cdr:cNvPr>
        <cdr:cNvSpPr txBox="1">
          <a:spLocks xmlns:a="http://schemas.openxmlformats.org/drawingml/2006/main" noChangeArrowheads="1"/>
        </cdr:cNvSpPr>
      </cdr:nvSpPr>
      <cdr:spPr bwMode="auto">
        <a:xfrm xmlns:a="http://schemas.openxmlformats.org/drawingml/2006/main">
          <a:off x="1145937" y="3164689"/>
          <a:ext cx="1569196" cy="29067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1" i="0" u="none" strike="noStrike" baseline="0">
              <a:solidFill>
                <a:srgbClr val="993300"/>
              </a:solidFill>
              <a:latin typeface="Arial"/>
              <a:cs typeface="Arial"/>
            </a:rPr>
            <a:t>Volume</a:t>
          </a:r>
        </a:p>
      </cdr:txBody>
    </cdr:sp>
  </cdr:relSizeAnchor>
  <cdr:relSizeAnchor xmlns:cdr="http://schemas.openxmlformats.org/drawingml/2006/chartDrawing">
    <cdr:from>
      <cdr:x>0.58555</cdr:x>
      <cdr:y>0.82925</cdr:y>
    </cdr:from>
    <cdr:to>
      <cdr:x>0.77608</cdr:x>
      <cdr:y>0.90785</cdr:y>
    </cdr:to>
    <cdr:sp macro="" textlink="">
      <cdr:nvSpPr>
        <cdr:cNvPr id="1405954" name="Text Box 2">
          <a:extLst xmlns:a="http://schemas.openxmlformats.org/drawingml/2006/main">
            <a:ext uri="{FF2B5EF4-FFF2-40B4-BE49-F238E27FC236}">
              <a16:creationId xmlns:a16="http://schemas.microsoft.com/office/drawing/2014/main" id="{0A8D7B74-AB73-43A1-AEF2-45CFBD5F7F83}"/>
            </a:ext>
          </a:extLst>
        </cdr:cNvPr>
        <cdr:cNvSpPr txBox="1">
          <a:spLocks xmlns:a="http://schemas.openxmlformats.org/drawingml/2006/main" noChangeArrowheads="1"/>
        </cdr:cNvSpPr>
      </cdr:nvSpPr>
      <cdr:spPr bwMode="auto">
        <a:xfrm xmlns:a="http://schemas.openxmlformats.org/drawingml/2006/main">
          <a:off x="3573240" y="3164689"/>
          <a:ext cx="1162646" cy="29996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1" i="0" u="none" strike="noStrike" baseline="0">
              <a:solidFill>
                <a:srgbClr val="0000FF"/>
              </a:solidFill>
              <a:latin typeface="Arial"/>
              <a:cs typeface="Arial"/>
            </a:rPr>
            <a:t>Export value</a:t>
          </a:r>
        </a:p>
      </cdr:txBody>
    </cdr:sp>
  </cdr:relSizeAnchor>
  <cdr:relSizeAnchor xmlns:cdr="http://schemas.openxmlformats.org/drawingml/2006/chartDrawing">
    <cdr:from>
      <cdr:x>0.32865</cdr:x>
      <cdr:y>0.79104</cdr:y>
    </cdr:from>
    <cdr:to>
      <cdr:x>0.48328</cdr:x>
      <cdr:y>0.84725</cdr:y>
    </cdr:to>
    <cdr:sp macro="" textlink="">
      <cdr:nvSpPr>
        <cdr:cNvPr id="1405955" name="Text Box 3">
          <a:extLst xmlns:a="http://schemas.openxmlformats.org/drawingml/2006/main">
            <a:ext uri="{FF2B5EF4-FFF2-40B4-BE49-F238E27FC236}">
              <a16:creationId xmlns:a16="http://schemas.microsoft.com/office/drawing/2014/main" id="{67434F0D-34C4-4C74-84B9-FDCE771D6FF8}"/>
            </a:ext>
          </a:extLst>
        </cdr:cNvPr>
        <cdr:cNvSpPr txBox="1">
          <a:spLocks xmlns:a="http://schemas.openxmlformats.org/drawingml/2006/main" noChangeArrowheads="1"/>
        </cdr:cNvSpPr>
      </cdr:nvSpPr>
      <cdr:spPr bwMode="auto">
        <a:xfrm xmlns:a="http://schemas.openxmlformats.org/drawingml/2006/main">
          <a:off x="2005544" y="3018885"/>
          <a:ext cx="943618" cy="21452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32004" rIns="36576" bIns="32004" anchor="ctr" upright="1"/>
        <a:lstStyle xmlns:a="http://schemas.openxmlformats.org/drawingml/2006/main"/>
        <a:p xmlns:a="http://schemas.openxmlformats.org/drawingml/2006/main">
          <a:pPr algn="ctr" rtl="0">
            <a:defRPr sz="1000"/>
          </a:pPr>
          <a:r>
            <a:rPr lang="en-GB" sz="1075" b="0" i="0" u="none" strike="noStrike" baseline="0">
              <a:solidFill>
                <a:srgbClr val="993300"/>
              </a:solidFill>
              <a:latin typeface="Arial"/>
              <a:cs typeface="Arial"/>
            </a:rPr>
            <a:t>Sawnwood</a:t>
          </a:r>
        </a:p>
      </cdr:txBody>
    </cdr:sp>
  </cdr:relSizeAnchor>
  <cdr:relSizeAnchor xmlns:cdr="http://schemas.openxmlformats.org/drawingml/2006/chartDrawing">
    <cdr:from>
      <cdr:x>0.15706</cdr:x>
      <cdr:y>0.79104</cdr:y>
    </cdr:from>
    <cdr:to>
      <cdr:x>0.31144</cdr:x>
      <cdr:y>0.84725</cdr:y>
    </cdr:to>
    <cdr:sp macro="" textlink="">
      <cdr:nvSpPr>
        <cdr:cNvPr id="1405956" name="Text Box 4">
          <a:extLst xmlns:a="http://schemas.openxmlformats.org/drawingml/2006/main">
            <a:ext uri="{FF2B5EF4-FFF2-40B4-BE49-F238E27FC236}">
              <a16:creationId xmlns:a16="http://schemas.microsoft.com/office/drawing/2014/main" id="{D761D549-13C5-4D9D-A732-434ADF3F0DE0}"/>
            </a:ext>
          </a:extLst>
        </cdr:cNvPr>
        <cdr:cNvSpPr txBox="1">
          <a:spLocks xmlns:a="http://schemas.openxmlformats.org/drawingml/2006/main" noChangeArrowheads="1"/>
        </cdr:cNvSpPr>
      </cdr:nvSpPr>
      <cdr:spPr bwMode="auto">
        <a:xfrm xmlns:a="http://schemas.openxmlformats.org/drawingml/2006/main">
          <a:off x="958413" y="3018885"/>
          <a:ext cx="942118" cy="21452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32004" rIns="36576" bIns="32004" anchor="ctr" upright="1"/>
        <a:lstStyle xmlns:a="http://schemas.openxmlformats.org/drawingml/2006/main"/>
        <a:p xmlns:a="http://schemas.openxmlformats.org/drawingml/2006/main">
          <a:pPr algn="ctr" rtl="0">
            <a:defRPr sz="1000"/>
          </a:pPr>
          <a:r>
            <a:rPr lang="en-GB" sz="1075" b="0" i="0" u="none" strike="noStrike" baseline="0">
              <a:solidFill>
                <a:srgbClr val="993300"/>
              </a:solidFill>
              <a:latin typeface="Arial"/>
              <a:cs typeface="Arial"/>
            </a:rPr>
            <a:t>Logs</a:t>
          </a:r>
        </a:p>
      </cdr:txBody>
    </cdr:sp>
  </cdr:relSizeAnchor>
  <cdr:relSizeAnchor xmlns:cdr="http://schemas.openxmlformats.org/drawingml/2006/chartDrawing">
    <cdr:from>
      <cdr:x>0.69642</cdr:x>
      <cdr:y>0.79104</cdr:y>
    </cdr:from>
    <cdr:to>
      <cdr:x>0.85056</cdr:x>
      <cdr:y>0.84725</cdr:y>
    </cdr:to>
    <cdr:sp macro="" textlink="">
      <cdr:nvSpPr>
        <cdr:cNvPr id="1405959" name="Text Box 7">
          <a:extLst xmlns:a="http://schemas.openxmlformats.org/drawingml/2006/main">
            <a:ext uri="{FF2B5EF4-FFF2-40B4-BE49-F238E27FC236}">
              <a16:creationId xmlns:a16="http://schemas.microsoft.com/office/drawing/2014/main" id="{C865E282-96B3-4D42-BADF-A3A42C21282F}"/>
            </a:ext>
          </a:extLst>
        </cdr:cNvPr>
        <cdr:cNvSpPr txBox="1">
          <a:spLocks xmlns:a="http://schemas.openxmlformats.org/drawingml/2006/main" noChangeArrowheads="1"/>
        </cdr:cNvSpPr>
      </cdr:nvSpPr>
      <cdr:spPr bwMode="auto">
        <a:xfrm xmlns:a="http://schemas.openxmlformats.org/drawingml/2006/main">
          <a:off x="4249825" y="3018885"/>
          <a:ext cx="940617" cy="21452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32004" rIns="36576" bIns="32004" anchor="ctr" upright="1"/>
        <a:lstStyle xmlns:a="http://schemas.openxmlformats.org/drawingml/2006/main"/>
        <a:p xmlns:a="http://schemas.openxmlformats.org/drawingml/2006/main">
          <a:pPr algn="ctr" rtl="0">
            <a:defRPr sz="1000"/>
          </a:pPr>
          <a:r>
            <a:rPr lang="en-GB" sz="1075" b="0" i="0" u="none" strike="noStrike" baseline="0">
              <a:solidFill>
                <a:srgbClr val="0000FF"/>
              </a:solidFill>
              <a:latin typeface="Arial"/>
              <a:cs typeface="Arial"/>
            </a:rPr>
            <a:t>Sawnwood</a:t>
          </a:r>
        </a:p>
      </cdr:txBody>
    </cdr:sp>
  </cdr:relSizeAnchor>
  <cdr:relSizeAnchor xmlns:cdr="http://schemas.openxmlformats.org/drawingml/2006/chartDrawing">
    <cdr:from>
      <cdr:x>0.52508</cdr:x>
      <cdr:y>0.79104</cdr:y>
    </cdr:from>
    <cdr:to>
      <cdr:x>0.67922</cdr:x>
      <cdr:y>0.84725</cdr:y>
    </cdr:to>
    <cdr:sp macro="" textlink="">
      <cdr:nvSpPr>
        <cdr:cNvPr id="1405960" name="Text Box 8">
          <a:extLst xmlns:a="http://schemas.openxmlformats.org/drawingml/2006/main">
            <a:ext uri="{FF2B5EF4-FFF2-40B4-BE49-F238E27FC236}">
              <a16:creationId xmlns:a16="http://schemas.microsoft.com/office/drawing/2014/main" id="{D3DFFE08-6BD5-4640-B609-FFD7A42379B5}"/>
            </a:ext>
          </a:extLst>
        </cdr:cNvPr>
        <cdr:cNvSpPr txBox="1">
          <a:spLocks xmlns:a="http://schemas.openxmlformats.org/drawingml/2006/main" noChangeArrowheads="1"/>
        </cdr:cNvSpPr>
      </cdr:nvSpPr>
      <cdr:spPr bwMode="auto">
        <a:xfrm xmlns:a="http://schemas.openxmlformats.org/drawingml/2006/main">
          <a:off x="3204194" y="3018885"/>
          <a:ext cx="940618" cy="21452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32004" rIns="36576" bIns="32004" anchor="ctr" upright="1"/>
        <a:lstStyle xmlns:a="http://schemas.openxmlformats.org/drawingml/2006/main"/>
        <a:p xmlns:a="http://schemas.openxmlformats.org/drawingml/2006/main">
          <a:pPr algn="ctr" rtl="0">
            <a:defRPr sz="1000"/>
          </a:pPr>
          <a:r>
            <a:rPr lang="en-GB" sz="1075" b="0" i="0" u="none" strike="noStrike" baseline="0">
              <a:solidFill>
                <a:srgbClr val="0000FF"/>
              </a:solidFill>
              <a:latin typeface="Arial"/>
              <a:cs typeface="Arial"/>
            </a:rPr>
            <a:t>Logs</a:t>
          </a:r>
        </a:p>
      </cdr:txBody>
    </cdr:sp>
  </cdr:relSizeAnchor>
  <cdr:relSizeAnchor xmlns:cdr="http://schemas.openxmlformats.org/drawingml/2006/chartDrawing">
    <cdr:from>
      <cdr:x>0.17795</cdr:x>
      <cdr:y>0.03984</cdr:y>
    </cdr:from>
    <cdr:to>
      <cdr:x>0.21335</cdr:x>
      <cdr:y>0.36105</cdr:y>
    </cdr:to>
    <cdr:sp macro="" textlink="">
      <cdr:nvSpPr>
        <cdr:cNvPr id="1405961" name="Text Box 9">
          <a:extLst xmlns:a="http://schemas.openxmlformats.org/drawingml/2006/main">
            <a:ext uri="{FF2B5EF4-FFF2-40B4-BE49-F238E27FC236}">
              <a16:creationId xmlns:a16="http://schemas.microsoft.com/office/drawing/2014/main" id="{1297487C-74E3-4848-8C69-5056EBC80AFD}"/>
            </a:ext>
          </a:extLst>
        </cdr:cNvPr>
        <cdr:cNvSpPr txBox="1">
          <a:spLocks xmlns:a="http://schemas.openxmlformats.org/drawingml/2006/main" noChangeArrowheads="1"/>
        </cdr:cNvSpPr>
      </cdr:nvSpPr>
      <cdr:spPr bwMode="auto">
        <a:xfrm xmlns:a="http://schemas.openxmlformats.org/drawingml/2006/main">
          <a:off x="1085929" y="152027"/>
          <a:ext cx="216027" cy="122586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vert="vert270" wrap="square" lIns="36576" tIns="27432" rIns="36576" bIns="27432" anchor="ctr" upright="1"/>
        <a:lstStyle xmlns:a="http://schemas.openxmlformats.org/drawingml/2006/main"/>
        <a:p xmlns:a="http://schemas.openxmlformats.org/drawingml/2006/main">
          <a:pPr algn="ctr" rtl="0">
            <a:defRPr sz="1000"/>
          </a:pPr>
          <a:r>
            <a:rPr lang="en-GB" sz="1000" b="0" i="0" u="none" strike="noStrike" baseline="0">
              <a:solidFill>
                <a:srgbClr val="993300"/>
              </a:solidFill>
              <a:latin typeface="Arial"/>
              <a:cs typeface="Arial"/>
            </a:rPr>
            <a:t>Exported by Ghana</a:t>
          </a:r>
        </a:p>
      </cdr:txBody>
    </cdr:sp>
  </cdr:relSizeAnchor>
  <cdr:relSizeAnchor xmlns:cdr="http://schemas.openxmlformats.org/drawingml/2006/chartDrawing">
    <cdr:from>
      <cdr:x>0.24507</cdr:x>
      <cdr:y>0.02645</cdr:y>
    </cdr:from>
    <cdr:to>
      <cdr:x>0.28047</cdr:x>
      <cdr:y>0.3793</cdr:y>
    </cdr:to>
    <cdr:sp macro="" textlink="">
      <cdr:nvSpPr>
        <cdr:cNvPr id="1405962" name="Text Box 10">
          <a:extLst xmlns:a="http://schemas.openxmlformats.org/drawingml/2006/main">
            <a:ext uri="{FF2B5EF4-FFF2-40B4-BE49-F238E27FC236}">
              <a16:creationId xmlns:a16="http://schemas.microsoft.com/office/drawing/2014/main" id="{71BC91EF-2740-4B2A-A500-AE999E4A2057}"/>
            </a:ext>
          </a:extLst>
        </cdr:cNvPr>
        <cdr:cNvSpPr txBox="1">
          <a:spLocks xmlns:a="http://schemas.openxmlformats.org/drawingml/2006/main" noChangeArrowheads="1"/>
        </cdr:cNvSpPr>
      </cdr:nvSpPr>
      <cdr:spPr bwMode="auto">
        <a:xfrm xmlns:a="http://schemas.openxmlformats.org/drawingml/2006/main">
          <a:off x="1495481" y="100949"/>
          <a:ext cx="216027" cy="134659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vert="vert270" wrap="square" lIns="36576" tIns="27432" rIns="36576" bIns="27432" anchor="ctr" upright="1"/>
        <a:lstStyle xmlns:a="http://schemas.openxmlformats.org/drawingml/2006/main"/>
        <a:p xmlns:a="http://schemas.openxmlformats.org/drawingml/2006/main">
          <a:pPr algn="ctr" rtl="0">
            <a:defRPr sz="1000"/>
          </a:pPr>
          <a:r>
            <a:rPr lang="en-GB" sz="1000" b="0" i="0" u="none" strike="noStrike" baseline="0">
              <a:solidFill>
                <a:srgbClr val="993300"/>
              </a:solidFill>
              <a:latin typeface="Arial"/>
              <a:cs typeface="Arial"/>
            </a:rPr>
            <a:t>Imported from Ghana</a:t>
          </a:r>
        </a:p>
      </cdr:txBody>
    </cdr:sp>
  </cdr:relSizeAnchor>
  <cdr:relSizeAnchor xmlns:cdr="http://schemas.openxmlformats.org/drawingml/2006/chartDrawing">
    <cdr:from>
      <cdr:x>0.34783</cdr:x>
      <cdr:y>0.03984</cdr:y>
    </cdr:from>
    <cdr:to>
      <cdr:x>0.38323</cdr:x>
      <cdr:y>0.36105</cdr:y>
    </cdr:to>
    <cdr:sp macro="" textlink="">
      <cdr:nvSpPr>
        <cdr:cNvPr id="1405963" name="Text Box 11">
          <a:extLst xmlns:a="http://schemas.openxmlformats.org/drawingml/2006/main">
            <a:ext uri="{FF2B5EF4-FFF2-40B4-BE49-F238E27FC236}">
              <a16:creationId xmlns:a16="http://schemas.microsoft.com/office/drawing/2014/main" id="{7812B3C5-46D8-4503-94E1-7CA993A1CEAD}"/>
            </a:ext>
          </a:extLst>
        </cdr:cNvPr>
        <cdr:cNvSpPr txBox="1">
          <a:spLocks xmlns:a="http://schemas.openxmlformats.org/drawingml/2006/main" noChangeArrowheads="1"/>
        </cdr:cNvSpPr>
      </cdr:nvSpPr>
      <cdr:spPr bwMode="auto">
        <a:xfrm xmlns:a="http://schemas.openxmlformats.org/drawingml/2006/main">
          <a:off x="2122559" y="152027"/>
          <a:ext cx="216027" cy="122586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vert="vert270" wrap="square" lIns="36576" tIns="27432" rIns="36576" bIns="27432" anchor="ctr" upright="1"/>
        <a:lstStyle xmlns:a="http://schemas.openxmlformats.org/drawingml/2006/main"/>
        <a:p xmlns:a="http://schemas.openxmlformats.org/drawingml/2006/main">
          <a:pPr algn="ctr" rtl="0">
            <a:defRPr sz="1000"/>
          </a:pPr>
          <a:r>
            <a:rPr lang="en-GB" sz="1000" b="0" i="0" u="none" strike="noStrike" baseline="0">
              <a:solidFill>
                <a:srgbClr val="993300"/>
              </a:solidFill>
              <a:latin typeface="Arial"/>
              <a:cs typeface="Arial"/>
            </a:rPr>
            <a:t>Exported by Ghana</a:t>
          </a:r>
        </a:p>
      </cdr:txBody>
    </cdr:sp>
  </cdr:relSizeAnchor>
  <cdr:relSizeAnchor xmlns:cdr="http://schemas.openxmlformats.org/drawingml/2006/chartDrawing">
    <cdr:from>
      <cdr:x>0.43092</cdr:x>
      <cdr:y>0.02645</cdr:y>
    </cdr:from>
    <cdr:to>
      <cdr:x>0.46632</cdr:x>
      <cdr:y>0.3793</cdr:y>
    </cdr:to>
    <cdr:sp macro="" textlink="">
      <cdr:nvSpPr>
        <cdr:cNvPr id="1405964" name="Text Box 12">
          <a:extLst xmlns:a="http://schemas.openxmlformats.org/drawingml/2006/main">
            <a:ext uri="{FF2B5EF4-FFF2-40B4-BE49-F238E27FC236}">
              <a16:creationId xmlns:a16="http://schemas.microsoft.com/office/drawing/2014/main" id="{F5A377CD-38D9-4E0C-9363-895DA496BCF2}"/>
            </a:ext>
          </a:extLst>
        </cdr:cNvPr>
        <cdr:cNvSpPr txBox="1">
          <a:spLocks xmlns:a="http://schemas.openxmlformats.org/drawingml/2006/main" noChangeArrowheads="1"/>
        </cdr:cNvSpPr>
      </cdr:nvSpPr>
      <cdr:spPr bwMode="auto">
        <a:xfrm xmlns:a="http://schemas.openxmlformats.org/drawingml/2006/main">
          <a:off x="2629622" y="100949"/>
          <a:ext cx="216027" cy="134659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vert="vert270" wrap="square" lIns="36576" tIns="27432" rIns="36576" bIns="27432" anchor="ctr" upright="1"/>
        <a:lstStyle xmlns:a="http://schemas.openxmlformats.org/drawingml/2006/main"/>
        <a:p xmlns:a="http://schemas.openxmlformats.org/drawingml/2006/main">
          <a:pPr algn="ctr" rtl="0">
            <a:defRPr sz="1000"/>
          </a:pPr>
          <a:r>
            <a:rPr lang="en-GB" sz="1000" b="0" i="0" u="none" strike="noStrike" baseline="0">
              <a:solidFill>
                <a:srgbClr val="993300"/>
              </a:solidFill>
              <a:latin typeface="Arial"/>
              <a:cs typeface="Arial"/>
            </a:rPr>
            <a:t>Imported from Ghana</a:t>
          </a:r>
        </a:p>
      </cdr:txBody>
    </cdr:sp>
  </cdr:relSizeAnchor>
  <cdr:relSizeAnchor xmlns:cdr="http://schemas.openxmlformats.org/drawingml/2006/chartDrawing">
    <cdr:from>
      <cdr:x>0.71379</cdr:x>
      <cdr:y>0.025</cdr:y>
    </cdr:from>
    <cdr:to>
      <cdr:x>0.74688</cdr:x>
      <cdr:y>0.34938</cdr:y>
    </cdr:to>
    <cdr:sp macro="" textlink="">
      <cdr:nvSpPr>
        <cdr:cNvPr id="1405965" name="Text Box 13">
          <a:extLst xmlns:a="http://schemas.openxmlformats.org/drawingml/2006/main">
            <a:ext uri="{FF2B5EF4-FFF2-40B4-BE49-F238E27FC236}">
              <a16:creationId xmlns:a16="http://schemas.microsoft.com/office/drawing/2014/main" id="{50D001E8-4B5B-4328-A55B-FA0FEDF53B99}"/>
            </a:ext>
          </a:extLst>
        </cdr:cNvPr>
        <cdr:cNvSpPr txBox="1">
          <a:spLocks xmlns:a="http://schemas.openxmlformats.org/drawingml/2006/main" noChangeArrowheads="1"/>
        </cdr:cNvSpPr>
      </cdr:nvSpPr>
      <cdr:spPr bwMode="auto">
        <a:xfrm xmlns:a="http://schemas.openxmlformats.org/drawingml/2006/main">
          <a:off x="4351274" y="95250"/>
          <a:ext cx="201676" cy="123590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vert="vert270" wrap="square" lIns="36576" tIns="27432" rIns="36576" bIns="27432" anchor="ctr" upright="1"/>
        <a:lstStyle xmlns:a="http://schemas.openxmlformats.org/drawingml/2006/main"/>
        <a:p xmlns:a="http://schemas.openxmlformats.org/drawingml/2006/main">
          <a:pPr algn="ctr" rtl="0">
            <a:defRPr sz="1000"/>
          </a:pPr>
          <a:r>
            <a:rPr lang="en-GB" sz="1000" b="0" i="0" u="none" strike="noStrike" baseline="0">
              <a:solidFill>
                <a:srgbClr val="0000FF"/>
              </a:solidFill>
              <a:latin typeface="Arial"/>
              <a:cs typeface="Arial"/>
            </a:rPr>
            <a:t>Exported by Ghana</a:t>
          </a:r>
        </a:p>
      </cdr:txBody>
    </cdr:sp>
  </cdr:relSizeAnchor>
  <cdr:relSizeAnchor xmlns:cdr="http://schemas.openxmlformats.org/drawingml/2006/chartDrawing">
    <cdr:from>
      <cdr:x>0.77681</cdr:x>
      <cdr:y>0.02645</cdr:y>
    </cdr:from>
    <cdr:to>
      <cdr:x>0.81221</cdr:x>
      <cdr:y>0.3793</cdr:y>
    </cdr:to>
    <cdr:sp macro="" textlink="">
      <cdr:nvSpPr>
        <cdr:cNvPr id="1405966" name="Text Box 14">
          <a:extLst xmlns:a="http://schemas.openxmlformats.org/drawingml/2006/main">
            <a:ext uri="{FF2B5EF4-FFF2-40B4-BE49-F238E27FC236}">
              <a16:creationId xmlns:a16="http://schemas.microsoft.com/office/drawing/2014/main" id="{18B46CE2-B6F7-4E8C-B0C9-7075486D6916}"/>
            </a:ext>
          </a:extLst>
        </cdr:cNvPr>
        <cdr:cNvSpPr txBox="1">
          <a:spLocks xmlns:a="http://schemas.openxmlformats.org/drawingml/2006/main" noChangeArrowheads="1"/>
        </cdr:cNvSpPr>
      </cdr:nvSpPr>
      <cdr:spPr bwMode="auto">
        <a:xfrm xmlns:a="http://schemas.openxmlformats.org/drawingml/2006/main">
          <a:off x="4740386" y="100949"/>
          <a:ext cx="216027" cy="134659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vert="vert270" wrap="square" lIns="36576" tIns="27432" rIns="36576" bIns="27432" anchor="ctr" upright="1"/>
        <a:lstStyle xmlns:a="http://schemas.openxmlformats.org/drawingml/2006/main"/>
        <a:p xmlns:a="http://schemas.openxmlformats.org/drawingml/2006/main">
          <a:pPr algn="ctr" rtl="0">
            <a:defRPr sz="1000"/>
          </a:pPr>
          <a:r>
            <a:rPr lang="en-GB" sz="1000" b="0" i="0" u="none" strike="noStrike" baseline="0">
              <a:solidFill>
                <a:srgbClr val="0000FF"/>
              </a:solidFill>
              <a:latin typeface="Arial"/>
              <a:cs typeface="Arial"/>
            </a:rPr>
            <a:t>Imported from Ghana</a:t>
          </a:r>
        </a:p>
      </cdr:txBody>
    </cdr:sp>
  </cdr:relSizeAnchor>
  <cdr:relSizeAnchor xmlns:cdr="http://schemas.openxmlformats.org/drawingml/2006/chartDrawing">
    <cdr:from>
      <cdr:x>0.54032</cdr:x>
      <cdr:y>0.03984</cdr:y>
    </cdr:from>
    <cdr:to>
      <cdr:x>0.57572</cdr:x>
      <cdr:y>0.36105</cdr:y>
    </cdr:to>
    <cdr:sp macro="" textlink="">
      <cdr:nvSpPr>
        <cdr:cNvPr id="1405967" name="Text Box 15">
          <a:extLst xmlns:a="http://schemas.openxmlformats.org/drawingml/2006/main">
            <a:ext uri="{FF2B5EF4-FFF2-40B4-BE49-F238E27FC236}">
              <a16:creationId xmlns:a16="http://schemas.microsoft.com/office/drawing/2014/main" id="{C270B1BB-372C-449E-B4F6-36FC48EAF37D}"/>
            </a:ext>
          </a:extLst>
        </cdr:cNvPr>
        <cdr:cNvSpPr txBox="1">
          <a:spLocks xmlns:a="http://schemas.openxmlformats.org/drawingml/2006/main" noChangeArrowheads="1"/>
        </cdr:cNvSpPr>
      </cdr:nvSpPr>
      <cdr:spPr bwMode="auto">
        <a:xfrm xmlns:a="http://schemas.openxmlformats.org/drawingml/2006/main">
          <a:off x="3297206" y="152027"/>
          <a:ext cx="216027" cy="122586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vert="vert270" wrap="square" lIns="36576" tIns="27432" rIns="36576" bIns="27432" anchor="ctr" upright="1"/>
        <a:lstStyle xmlns:a="http://schemas.openxmlformats.org/drawingml/2006/main"/>
        <a:p xmlns:a="http://schemas.openxmlformats.org/drawingml/2006/main">
          <a:pPr algn="ctr" rtl="0">
            <a:defRPr sz="1000"/>
          </a:pPr>
          <a:r>
            <a:rPr lang="en-GB" sz="1000" b="0" i="0" u="none" strike="noStrike" baseline="0">
              <a:solidFill>
                <a:srgbClr val="0000FF"/>
              </a:solidFill>
              <a:latin typeface="Arial"/>
              <a:cs typeface="Arial"/>
            </a:rPr>
            <a:t>Exported by Ghana</a:t>
          </a:r>
        </a:p>
      </cdr:txBody>
    </cdr:sp>
  </cdr:relSizeAnchor>
  <cdr:relSizeAnchor xmlns:cdr="http://schemas.openxmlformats.org/drawingml/2006/chartDrawing">
    <cdr:from>
      <cdr:x>0.61087</cdr:x>
      <cdr:y>0.02645</cdr:y>
    </cdr:from>
    <cdr:to>
      <cdr:x>0.65365</cdr:x>
      <cdr:y>0.3793</cdr:y>
    </cdr:to>
    <cdr:sp macro="" textlink="">
      <cdr:nvSpPr>
        <cdr:cNvPr id="1405968" name="Text Box 16">
          <a:extLst xmlns:a="http://schemas.openxmlformats.org/drawingml/2006/main">
            <a:ext uri="{FF2B5EF4-FFF2-40B4-BE49-F238E27FC236}">
              <a16:creationId xmlns:a16="http://schemas.microsoft.com/office/drawing/2014/main" id="{FA79C296-C0BB-4CFA-8512-C8B2882ECF3B}"/>
            </a:ext>
          </a:extLst>
        </cdr:cNvPr>
        <cdr:cNvSpPr txBox="1">
          <a:spLocks xmlns:a="http://schemas.openxmlformats.org/drawingml/2006/main" noChangeArrowheads="1"/>
        </cdr:cNvSpPr>
      </cdr:nvSpPr>
      <cdr:spPr bwMode="auto">
        <a:xfrm xmlns:a="http://schemas.openxmlformats.org/drawingml/2006/main">
          <a:off x="3727760" y="100949"/>
          <a:ext cx="261032" cy="134659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vert="vert270" wrap="square" lIns="36576" tIns="27432" rIns="36576" bIns="27432" anchor="ctr" upright="1"/>
        <a:lstStyle xmlns:a="http://schemas.openxmlformats.org/drawingml/2006/main"/>
        <a:p xmlns:a="http://schemas.openxmlformats.org/drawingml/2006/main">
          <a:pPr algn="ctr" rtl="0">
            <a:defRPr sz="1000"/>
          </a:pPr>
          <a:r>
            <a:rPr lang="en-GB" sz="1000" b="0" i="0" u="none" strike="noStrike" baseline="0">
              <a:solidFill>
                <a:srgbClr val="0000FF"/>
              </a:solidFill>
              <a:latin typeface="Arial"/>
              <a:cs typeface="Arial"/>
            </a:rPr>
            <a:t>Imported from Ghana</a:t>
          </a:r>
        </a:p>
      </cdr:txBody>
    </cdr:sp>
  </cdr:relSizeAnchor>
</c:userShapes>
</file>

<file path=xl/drawings/drawing2.xml><?xml version="1.0" encoding="utf-8"?>
<c:userShapes xmlns:c="http://schemas.openxmlformats.org/drawingml/2006/chart">
  <cdr:relSizeAnchor xmlns:cdr="http://schemas.openxmlformats.org/drawingml/2006/chartDrawing">
    <cdr:from>
      <cdr:x>0.18557</cdr:x>
      <cdr:y>0.82024</cdr:y>
    </cdr:from>
    <cdr:to>
      <cdr:x>0.46878</cdr:x>
      <cdr:y>0.88059</cdr:y>
    </cdr:to>
    <cdr:sp macro="" textlink="">
      <cdr:nvSpPr>
        <cdr:cNvPr id="302083" name="Text Box 6147">
          <a:extLst xmlns:a="http://schemas.openxmlformats.org/drawingml/2006/main">
            <a:ext uri="{FF2B5EF4-FFF2-40B4-BE49-F238E27FC236}">
              <a16:creationId xmlns:a16="http://schemas.microsoft.com/office/drawing/2014/main" id="{A7A8D76D-C7CA-4B49-A778-B49EC71D1EC6}"/>
            </a:ext>
          </a:extLst>
        </cdr:cNvPr>
        <cdr:cNvSpPr txBox="1">
          <a:spLocks xmlns:a="http://schemas.openxmlformats.org/drawingml/2006/main" noChangeArrowheads="1"/>
        </cdr:cNvSpPr>
      </cdr:nvSpPr>
      <cdr:spPr bwMode="auto">
        <a:xfrm xmlns:a="http://schemas.openxmlformats.org/drawingml/2006/main">
          <a:off x="1132435" y="3130328"/>
          <a:ext cx="1728216" cy="23031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993300"/>
              </a:solidFill>
              <a:latin typeface="Arial"/>
              <a:cs typeface="Arial"/>
            </a:rPr>
            <a:t>Volume</a:t>
          </a:r>
        </a:p>
      </cdr:txBody>
    </cdr:sp>
  </cdr:relSizeAnchor>
  <cdr:relSizeAnchor xmlns:cdr="http://schemas.openxmlformats.org/drawingml/2006/chartDrawing">
    <cdr:from>
      <cdr:x>0.60473</cdr:x>
      <cdr:y>0.81951</cdr:y>
    </cdr:from>
    <cdr:to>
      <cdr:x>0.75788</cdr:x>
      <cdr:y>0.8801</cdr:y>
    </cdr:to>
    <cdr:sp macro="" textlink="">
      <cdr:nvSpPr>
        <cdr:cNvPr id="302084" name="Text Box 6148">
          <a:extLst xmlns:a="http://schemas.openxmlformats.org/drawingml/2006/main">
            <a:ext uri="{FF2B5EF4-FFF2-40B4-BE49-F238E27FC236}">
              <a16:creationId xmlns:a16="http://schemas.microsoft.com/office/drawing/2014/main" id="{495E00B1-C33C-4EF3-BBF8-989AD87C44D2}"/>
            </a:ext>
          </a:extLst>
        </cdr:cNvPr>
        <cdr:cNvSpPr txBox="1">
          <a:spLocks xmlns:a="http://schemas.openxmlformats.org/drawingml/2006/main" noChangeArrowheads="1"/>
        </cdr:cNvSpPr>
      </cdr:nvSpPr>
      <cdr:spPr bwMode="auto">
        <a:xfrm xmlns:a="http://schemas.openxmlformats.org/drawingml/2006/main">
          <a:off x="3690255" y="3127542"/>
          <a:ext cx="934617" cy="231243"/>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0000FF"/>
              </a:solidFill>
              <a:latin typeface="Arial"/>
              <a:cs typeface="Arial"/>
            </a:rPr>
            <a:t>Export value</a:t>
          </a:r>
        </a:p>
      </cdr:txBody>
    </cdr:sp>
  </cdr:relSizeAnchor>
</c:userShapes>
</file>

<file path=xl/drawings/drawing3.xml><?xml version="1.0" encoding="utf-8"?>
<c:userShapes xmlns:c="http://schemas.openxmlformats.org/drawingml/2006/chart">
  <cdr:relSizeAnchor xmlns:cdr="http://schemas.openxmlformats.org/drawingml/2006/chartDrawing">
    <cdr:from>
      <cdr:x>0.16812</cdr:x>
      <cdr:y>0.82365</cdr:y>
    </cdr:from>
    <cdr:to>
      <cdr:x>0.47665</cdr:x>
      <cdr:y>0.89105</cdr:y>
    </cdr:to>
    <cdr:sp macro="" textlink="">
      <cdr:nvSpPr>
        <cdr:cNvPr id="329729" name="Text Box 1">
          <a:extLst xmlns:a="http://schemas.openxmlformats.org/drawingml/2006/main">
            <a:ext uri="{FF2B5EF4-FFF2-40B4-BE49-F238E27FC236}">
              <a16:creationId xmlns:a16="http://schemas.microsoft.com/office/drawing/2014/main" id="{71380037-761E-4A4F-BF6B-465436039862}"/>
            </a:ext>
          </a:extLst>
        </cdr:cNvPr>
        <cdr:cNvSpPr txBox="1">
          <a:spLocks xmlns:a="http://schemas.openxmlformats.org/drawingml/2006/main" noChangeArrowheads="1"/>
        </cdr:cNvSpPr>
      </cdr:nvSpPr>
      <cdr:spPr bwMode="auto">
        <a:xfrm xmlns:a="http://schemas.openxmlformats.org/drawingml/2006/main">
          <a:off x="1025922" y="3143329"/>
          <a:ext cx="1882735" cy="25724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993300"/>
              </a:solidFill>
              <a:latin typeface="Arial"/>
              <a:cs typeface="Arial"/>
            </a:rPr>
            <a:t>Estimated RWE volume</a:t>
          </a:r>
        </a:p>
      </cdr:txBody>
    </cdr:sp>
  </cdr:relSizeAnchor>
  <cdr:relSizeAnchor xmlns:cdr="http://schemas.openxmlformats.org/drawingml/2006/chartDrawing">
    <cdr:from>
      <cdr:x>0.58555</cdr:x>
      <cdr:y>0.82121</cdr:y>
    </cdr:from>
    <cdr:to>
      <cdr:x>0.75125</cdr:x>
      <cdr:y>0.89105</cdr:y>
    </cdr:to>
    <cdr:sp macro="" textlink="">
      <cdr:nvSpPr>
        <cdr:cNvPr id="329730" name="Text Box 2">
          <a:extLst xmlns:a="http://schemas.openxmlformats.org/drawingml/2006/main">
            <a:ext uri="{FF2B5EF4-FFF2-40B4-BE49-F238E27FC236}">
              <a16:creationId xmlns:a16="http://schemas.microsoft.com/office/drawing/2014/main" id="{324971C7-9A0B-49BB-8B98-0AAAF1C57E17}"/>
            </a:ext>
          </a:extLst>
        </cdr:cNvPr>
        <cdr:cNvSpPr txBox="1">
          <a:spLocks xmlns:a="http://schemas.openxmlformats.org/drawingml/2006/main" noChangeArrowheads="1"/>
        </cdr:cNvSpPr>
      </cdr:nvSpPr>
      <cdr:spPr bwMode="auto">
        <a:xfrm xmlns:a="http://schemas.openxmlformats.org/drawingml/2006/main">
          <a:off x="3573240" y="3134043"/>
          <a:ext cx="1011127" cy="266533"/>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0000FF"/>
              </a:solidFill>
              <a:latin typeface="Arial"/>
              <a:cs typeface="Arial"/>
            </a:rPr>
            <a:t>Export value</a:t>
          </a:r>
        </a:p>
      </cdr:txBody>
    </cdr:sp>
  </cdr:relSizeAnchor>
</c:userShapes>
</file>

<file path=xl/drawings/drawing4.xml><?xml version="1.0" encoding="utf-8"?>
<c:userShapes xmlns:c="http://schemas.openxmlformats.org/drawingml/2006/chart">
  <cdr:relSizeAnchor xmlns:cdr="http://schemas.openxmlformats.org/drawingml/2006/chartDrawing">
    <cdr:from>
      <cdr:x>0.19885</cdr:x>
      <cdr:y>0.829</cdr:y>
    </cdr:from>
    <cdr:to>
      <cdr:x>0.46902</cdr:x>
      <cdr:y>0.88108</cdr:y>
    </cdr:to>
    <cdr:sp macro="" textlink="">
      <cdr:nvSpPr>
        <cdr:cNvPr id="358401" name="Text Box 1025">
          <a:extLst xmlns:a="http://schemas.openxmlformats.org/drawingml/2006/main">
            <a:ext uri="{FF2B5EF4-FFF2-40B4-BE49-F238E27FC236}">
              <a16:creationId xmlns:a16="http://schemas.microsoft.com/office/drawing/2014/main" id="{56C2D856-FE03-4835-80B5-07339ECCA92E}"/>
            </a:ext>
          </a:extLst>
        </cdr:cNvPr>
        <cdr:cNvSpPr txBox="1">
          <a:spLocks xmlns:a="http://schemas.openxmlformats.org/drawingml/2006/main" noChangeArrowheads="1"/>
        </cdr:cNvSpPr>
      </cdr:nvSpPr>
      <cdr:spPr bwMode="auto">
        <a:xfrm xmlns:a="http://schemas.openxmlformats.org/drawingml/2006/main">
          <a:off x="1213445" y="3163761"/>
          <a:ext cx="1648706" cy="19873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993300"/>
              </a:solidFill>
              <a:latin typeface="Arial"/>
              <a:cs typeface="Arial"/>
            </a:rPr>
            <a:t>Volume</a:t>
          </a:r>
        </a:p>
      </cdr:txBody>
    </cdr:sp>
  </cdr:relSizeAnchor>
  <cdr:relSizeAnchor xmlns:cdr="http://schemas.openxmlformats.org/drawingml/2006/chartDrawing">
    <cdr:from>
      <cdr:x>0.59465</cdr:x>
      <cdr:y>0.82462</cdr:y>
    </cdr:from>
    <cdr:to>
      <cdr:x>0.76428</cdr:x>
      <cdr:y>0.88035</cdr:y>
    </cdr:to>
    <cdr:sp macro="" textlink="">
      <cdr:nvSpPr>
        <cdr:cNvPr id="358402" name="Text Box 1026">
          <a:extLst xmlns:a="http://schemas.openxmlformats.org/drawingml/2006/main">
            <a:ext uri="{FF2B5EF4-FFF2-40B4-BE49-F238E27FC236}">
              <a16:creationId xmlns:a16="http://schemas.microsoft.com/office/drawing/2014/main" id="{42EFE356-CBD2-4C4E-B186-93C1B14B9DD2}"/>
            </a:ext>
          </a:extLst>
        </cdr:cNvPr>
        <cdr:cNvSpPr txBox="1">
          <a:spLocks xmlns:a="http://schemas.openxmlformats.org/drawingml/2006/main" noChangeArrowheads="1"/>
        </cdr:cNvSpPr>
      </cdr:nvSpPr>
      <cdr:spPr bwMode="auto">
        <a:xfrm xmlns:a="http://schemas.openxmlformats.org/drawingml/2006/main">
          <a:off x="3628747" y="3147044"/>
          <a:ext cx="1035130" cy="21267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0000FF"/>
              </a:solidFill>
              <a:latin typeface="Arial"/>
              <a:cs typeface="Arial"/>
            </a:rPr>
            <a:t>Export value</a:t>
          </a:r>
        </a:p>
      </cdr:txBody>
    </cdr:sp>
  </cdr:relSizeAnchor>
</c:userShapes>
</file>

<file path=xl/drawings/drawing5.xml><?xml version="1.0" encoding="utf-8"?>
<c:userShapes xmlns:c="http://schemas.openxmlformats.org/drawingml/2006/chart">
  <cdr:relSizeAnchor xmlns:cdr="http://schemas.openxmlformats.org/drawingml/2006/chartDrawing">
    <cdr:from>
      <cdr:x>0.17722</cdr:x>
      <cdr:y>0.79055</cdr:y>
    </cdr:from>
    <cdr:to>
      <cdr:x>0.46853</cdr:x>
      <cdr:y>0.84506</cdr:y>
    </cdr:to>
    <cdr:sp macro="" textlink="">
      <cdr:nvSpPr>
        <cdr:cNvPr id="359425" name="Text Box 1">
          <a:extLst xmlns:a="http://schemas.openxmlformats.org/drawingml/2006/main">
            <a:ext uri="{FF2B5EF4-FFF2-40B4-BE49-F238E27FC236}">
              <a16:creationId xmlns:a16="http://schemas.microsoft.com/office/drawing/2014/main" id="{47485244-CA5F-487F-AF77-A2591FF2F025}"/>
            </a:ext>
          </a:extLst>
        </cdr:cNvPr>
        <cdr:cNvSpPr txBox="1">
          <a:spLocks xmlns:a="http://schemas.openxmlformats.org/drawingml/2006/main" noChangeArrowheads="1"/>
        </cdr:cNvSpPr>
      </cdr:nvSpPr>
      <cdr:spPr bwMode="auto">
        <a:xfrm xmlns:a="http://schemas.openxmlformats.org/drawingml/2006/main">
          <a:off x="1081429" y="3017028"/>
          <a:ext cx="1777722" cy="20802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993300"/>
              </a:solidFill>
              <a:latin typeface="Arial"/>
              <a:cs typeface="Arial"/>
            </a:rPr>
            <a:t>Estimated RWE volume</a:t>
          </a:r>
        </a:p>
      </cdr:txBody>
    </cdr:sp>
  </cdr:relSizeAnchor>
  <cdr:relSizeAnchor xmlns:cdr="http://schemas.openxmlformats.org/drawingml/2006/chartDrawing">
    <cdr:from>
      <cdr:x>0.58998</cdr:x>
      <cdr:y>0.78739</cdr:y>
    </cdr:from>
    <cdr:to>
      <cdr:x>0.75002</cdr:x>
      <cdr:y>0.84555</cdr:y>
    </cdr:to>
    <cdr:sp macro="" textlink="">
      <cdr:nvSpPr>
        <cdr:cNvPr id="359426" name="Text Box 2">
          <a:extLst xmlns:a="http://schemas.openxmlformats.org/drawingml/2006/main">
            <a:ext uri="{FF2B5EF4-FFF2-40B4-BE49-F238E27FC236}">
              <a16:creationId xmlns:a16="http://schemas.microsoft.com/office/drawing/2014/main" id="{7E949C23-66E8-4EC8-8ACD-E533FCF0D6C5}"/>
            </a:ext>
          </a:extLst>
        </cdr:cNvPr>
        <cdr:cNvSpPr txBox="1">
          <a:spLocks xmlns:a="http://schemas.openxmlformats.org/drawingml/2006/main" noChangeArrowheads="1"/>
        </cdr:cNvSpPr>
      </cdr:nvSpPr>
      <cdr:spPr bwMode="auto">
        <a:xfrm xmlns:a="http://schemas.openxmlformats.org/drawingml/2006/main">
          <a:off x="3600244" y="3004955"/>
          <a:ext cx="976622" cy="22195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0000FF"/>
              </a:solidFill>
              <a:latin typeface="Arial"/>
              <a:cs typeface="Arial"/>
            </a:rPr>
            <a:t>Export value</a:t>
          </a:r>
        </a:p>
      </cdr:txBody>
    </cdr:sp>
  </cdr:relSizeAnchor>
</c:userShapes>
</file>

<file path=xl/drawings/drawing6.xml><?xml version="1.0" encoding="utf-8"?>
<c:userShapes xmlns:c="http://schemas.openxmlformats.org/drawingml/2006/chart">
  <cdr:relSizeAnchor xmlns:cdr="http://schemas.openxmlformats.org/drawingml/2006/chartDrawing">
    <cdr:from>
      <cdr:x>0.19762</cdr:x>
      <cdr:y>0.80394</cdr:y>
    </cdr:from>
    <cdr:to>
      <cdr:x>0.4528</cdr:x>
      <cdr:y>0.85723</cdr:y>
    </cdr:to>
    <cdr:sp macro="" textlink="">
      <cdr:nvSpPr>
        <cdr:cNvPr id="375809" name="Text Box 1">
          <a:extLst xmlns:a="http://schemas.openxmlformats.org/drawingml/2006/main">
            <a:ext uri="{FF2B5EF4-FFF2-40B4-BE49-F238E27FC236}">
              <a16:creationId xmlns:a16="http://schemas.microsoft.com/office/drawing/2014/main" id="{AA43D630-20F9-48C8-9068-3A7DE99839AC}"/>
            </a:ext>
          </a:extLst>
        </cdr:cNvPr>
        <cdr:cNvSpPr txBox="1">
          <a:spLocks xmlns:a="http://schemas.openxmlformats.org/drawingml/2006/main" noChangeArrowheads="1"/>
        </cdr:cNvSpPr>
      </cdr:nvSpPr>
      <cdr:spPr bwMode="auto">
        <a:xfrm xmlns:a="http://schemas.openxmlformats.org/drawingml/2006/main">
          <a:off x="1205944" y="3068106"/>
          <a:ext cx="1557195" cy="20338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993300"/>
              </a:solidFill>
              <a:latin typeface="Arial"/>
              <a:cs typeface="Arial"/>
            </a:rPr>
            <a:t>Volume</a:t>
          </a:r>
        </a:p>
      </cdr:txBody>
    </cdr:sp>
  </cdr:relSizeAnchor>
  <cdr:relSizeAnchor xmlns:cdr="http://schemas.openxmlformats.org/drawingml/2006/chartDrawing">
    <cdr:from>
      <cdr:x>0.56367</cdr:x>
      <cdr:y>0.80394</cdr:y>
    </cdr:from>
    <cdr:to>
      <cdr:x>0.78542</cdr:x>
      <cdr:y>0.85966</cdr:y>
    </cdr:to>
    <cdr:sp macro="" textlink="">
      <cdr:nvSpPr>
        <cdr:cNvPr id="375810" name="Text Box 2">
          <a:extLst xmlns:a="http://schemas.openxmlformats.org/drawingml/2006/main">
            <a:ext uri="{FF2B5EF4-FFF2-40B4-BE49-F238E27FC236}">
              <a16:creationId xmlns:a16="http://schemas.microsoft.com/office/drawing/2014/main" id="{5202E7E5-1A8F-4CFC-9FED-2657CA3E3AE1}"/>
            </a:ext>
          </a:extLst>
        </cdr:cNvPr>
        <cdr:cNvSpPr txBox="1">
          <a:spLocks xmlns:a="http://schemas.openxmlformats.org/drawingml/2006/main" noChangeArrowheads="1"/>
        </cdr:cNvSpPr>
      </cdr:nvSpPr>
      <cdr:spPr bwMode="auto">
        <a:xfrm xmlns:a="http://schemas.openxmlformats.org/drawingml/2006/main">
          <a:off x="3439724" y="3068106"/>
          <a:ext cx="1353169" cy="21266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0000FF"/>
              </a:solidFill>
              <a:latin typeface="Arial"/>
              <a:cs typeface="Arial"/>
            </a:rPr>
            <a:t>Export value</a:t>
          </a:r>
        </a:p>
      </cdr:txBody>
    </cdr:sp>
  </cdr:relSizeAnchor>
</c:userShapes>
</file>

<file path=xl/drawings/drawing7.xml><?xml version="1.0" encoding="utf-8"?>
<c:userShapes xmlns:c="http://schemas.openxmlformats.org/drawingml/2006/chart">
  <cdr:relSizeAnchor xmlns:cdr="http://schemas.openxmlformats.org/drawingml/2006/chartDrawing">
    <cdr:from>
      <cdr:x>0.23204</cdr:x>
      <cdr:y>0.80394</cdr:y>
    </cdr:from>
    <cdr:to>
      <cdr:x>0.45895</cdr:x>
      <cdr:y>0.86477</cdr:y>
    </cdr:to>
    <cdr:sp macro="" textlink="">
      <cdr:nvSpPr>
        <cdr:cNvPr id="471041" name="Text Box 1">
          <a:extLst xmlns:a="http://schemas.openxmlformats.org/drawingml/2006/main">
            <a:ext uri="{FF2B5EF4-FFF2-40B4-BE49-F238E27FC236}">
              <a16:creationId xmlns:a16="http://schemas.microsoft.com/office/drawing/2014/main" id="{B5E41D90-777F-4E75-A1F0-6697C35FA2E5}"/>
            </a:ext>
          </a:extLst>
        </cdr:cNvPr>
        <cdr:cNvSpPr txBox="1">
          <a:spLocks xmlns:a="http://schemas.openxmlformats.org/drawingml/2006/main" noChangeArrowheads="1"/>
        </cdr:cNvSpPr>
      </cdr:nvSpPr>
      <cdr:spPr bwMode="auto">
        <a:xfrm xmlns:a="http://schemas.openxmlformats.org/drawingml/2006/main">
          <a:off x="1415971" y="3068106"/>
          <a:ext cx="1384673" cy="23217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993300"/>
              </a:solidFill>
              <a:latin typeface="Arial"/>
              <a:cs typeface="Arial"/>
            </a:rPr>
            <a:t>Volume</a:t>
          </a:r>
        </a:p>
      </cdr:txBody>
    </cdr:sp>
  </cdr:relSizeAnchor>
  <cdr:relSizeAnchor xmlns:cdr="http://schemas.openxmlformats.org/drawingml/2006/chartDrawing">
    <cdr:from>
      <cdr:x>0.60251</cdr:x>
      <cdr:y>0.80394</cdr:y>
    </cdr:from>
    <cdr:to>
      <cdr:x>0.76231</cdr:x>
      <cdr:y>0.86477</cdr:y>
    </cdr:to>
    <cdr:sp macro="" textlink="">
      <cdr:nvSpPr>
        <cdr:cNvPr id="471042" name="Text Box 2">
          <a:extLst xmlns:a="http://schemas.openxmlformats.org/drawingml/2006/main">
            <a:ext uri="{FF2B5EF4-FFF2-40B4-BE49-F238E27FC236}">
              <a16:creationId xmlns:a16="http://schemas.microsoft.com/office/drawing/2014/main" id="{E4A3647B-30DF-4CAF-909A-0F0DACA3D10E}"/>
            </a:ext>
          </a:extLst>
        </cdr:cNvPr>
        <cdr:cNvSpPr txBox="1">
          <a:spLocks xmlns:a="http://schemas.openxmlformats.org/drawingml/2006/main" noChangeArrowheads="1"/>
        </cdr:cNvSpPr>
      </cdr:nvSpPr>
      <cdr:spPr bwMode="auto">
        <a:xfrm xmlns:a="http://schemas.openxmlformats.org/drawingml/2006/main">
          <a:off x="3676753" y="3068106"/>
          <a:ext cx="975122" cy="23217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0000FF"/>
              </a:solidFill>
              <a:latin typeface="Arial"/>
              <a:cs typeface="Arial"/>
            </a:rPr>
            <a:t>Export value</a:t>
          </a:r>
        </a:p>
      </cdr:txBody>
    </cdr:sp>
  </cdr:relSizeAnchor>
</c:userShapes>
</file>

<file path=xl/drawings/drawing8.xml><?xml version="1.0" encoding="utf-8"?>
<c:userShapes xmlns:c="http://schemas.openxmlformats.org/drawingml/2006/chart">
  <cdr:relSizeAnchor xmlns:cdr="http://schemas.openxmlformats.org/drawingml/2006/chartDrawing">
    <cdr:from>
      <cdr:x>0.18705</cdr:x>
      <cdr:y>0.83703</cdr:y>
    </cdr:from>
    <cdr:to>
      <cdr:x>0.46386</cdr:x>
      <cdr:y>0.88911</cdr:y>
    </cdr:to>
    <cdr:sp macro="" textlink="">
      <cdr:nvSpPr>
        <cdr:cNvPr id="509953" name="Text Box 1">
          <a:extLst xmlns:a="http://schemas.openxmlformats.org/drawingml/2006/main">
            <a:ext uri="{FF2B5EF4-FFF2-40B4-BE49-F238E27FC236}">
              <a16:creationId xmlns:a16="http://schemas.microsoft.com/office/drawing/2014/main" id="{A95C605E-F6ED-4A8A-8BDA-4F224AE1AECF}"/>
            </a:ext>
          </a:extLst>
        </cdr:cNvPr>
        <cdr:cNvSpPr txBox="1">
          <a:spLocks xmlns:a="http://schemas.openxmlformats.org/drawingml/2006/main" noChangeArrowheads="1"/>
        </cdr:cNvSpPr>
      </cdr:nvSpPr>
      <cdr:spPr bwMode="auto">
        <a:xfrm xmlns:a="http://schemas.openxmlformats.org/drawingml/2006/main">
          <a:off x="1141436" y="3194407"/>
          <a:ext cx="1689211" cy="19873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993300"/>
              </a:solidFill>
              <a:latin typeface="Arial"/>
              <a:cs typeface="Arial"/>
            </a:rPr>
            <a:t>Estimated RWE volume</a:t>
          </a:r>
        </a:p>
      </cdr:txBody>
    </cdr:sp>
  </cdr:relSizeAnchor>
  <cdr:relSizeAnchor xmlns:cdr="http://schemas.openxmlformats.org/drawingml/2006/chartDrawing">
    <cdr:from>
      <cdr:x>0.58875</cdr:x>
      <cdr:y>0.83703</cdr:y>
    </cdr:from>
    <cdr:to>
      <cdr:x>0.77018</cdr:x>
      <cdr:y>0.88911</cdr:y>
    </cdr:to>
    <cdr:sp macro="" textlink="">
      <cdr:nvSpPr>
        <cdr:cNvPr id="509954" name="Text Box 2">
          <a:extLst xmlns:a="http://schemas.openxmlformats.org/drawingml/2006/main">
            <a:ext uri="{FF2B5EF4-FFF2-40B4-BE49-F238E27FC236}">
              <a16:creationId xmlns:a16="http://schemas.microsoft.com/office/drawing/2014/main" id="{08722685-794B-49EF-A119-1CC5A3295B15}"/>
            </a:ext>
          </a:extLst>
        </cdr:cNvPr>
        <cdr:cNvSpPr txBox="1">
          <a:spLocks xmlns:a="http://schemas.openxmlformats.org/drawingml/2006/main" noChangeArrowheads="1"/>
        </cdr:cNvSpPr>
      </cdr:nvSpPr>
      <cdr:spPr bwMode="auto">
        <a:xfrm xmlns:a="http://schemas.openxmlformats.org/drawingml/2006/main">
          <a:off x="3592743" y="3194407"/>
          <a:ext cx="1107138" cy="19873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175" b="0" i="0" u="none" strike="noStrike" baseline="0">
              <a:solidFill>
                <a:srgbClr val="0000FF"/>
              </a:solidFill>
              <a:latin typeface="Arial"/>
              <a:cs typeface="Arial"/>
            </a:rPr>
            <a:t>Export value</a:t>
          </a:r>
        </a:p>
      </cdr:txBody>
    </cdr:sp>
  </cdr:relSizeAnchor>
</c:userShapes>
</file>

<file path=xl/drawings/drawing9.xml><?xml version="1.0" encoding="utf-8"?>
<c:userShapes xmlns:c="http://schemas.openxmlformats.org/drawingml/2006/chart">
  <cdr:relSizeAnchor xmlns:cdr="http://schemas.openxmlformats.org/drawingml/2006/chartDrawing">
    <cdr:from>
      <cdr:x>0.17722</cdr:x>
      <cdr:y>0.79712</cdr:y>
    </cdr:from>
    <cdr:to>
      <cdr:x>0.45157</cdr:x>
      <cdr:y>0.85066</cdr:y>
    </cdr:to>
    <cdr:sp macro="" textlink="">
      <cdr:nvSpPr>
        <cdr:cNvPr id="844801" name="Text Box 1025">
          <a:extLst xmlns:a="http://schemas.openxmlformats.org/drawingml/2006/main">
            <a:ext uri="{FF2B5EF4-FFF2-40B4-BE49-F238E27FC236}">
              <a16:creationId xmlns:a16="http://schemas.microsoft.com/office/drawing/2014/main" id="{4DF00037-1A42-4B1F-8AA5-F3F35B2A0C32}"/>
            </a:ext>
          </a:extLst>
        </cdr:cNvPr>
        <cdr:cNvSpPr txBox="1">
          <a:spLocks xmlns:a="http://schemas.openxmlformats.org/drawingml/2006/main" noChangeArrowheads="1"/>
        </cdr:cNvSpPr>
      </cdr:nvSpPr>
      <cdr:spPr bwMode="auto">
        <a:xfrm xmlns:a="http://schemas.openxmlformats.org/drawingml/2006/main">
          <a:off x="1081429" y="3042102"/>
          <a:ext cx="1674209" cy="20431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993300"/>
              </a:solidFill>
              <a:latin typeface="Arial"/>
              <a:cs typeface="Arial"/>
            </a:rPr>
            <a:t>Estimated RWE volume</a:t>
          </a:r>
        </a:p>
      </cdr:txBody>
    </cdr:sp>
  </cdr:relSizeAnchor>
  <cdr:relSizeAnchor xmlns:cdr="http://schemas.openxmlformats.org/drawingml/2006/chartDrawing">
    <cdr:from>
      <cdr:x>0.57891</cdr:x>
      <cdr:y>0.79664</cdr:y>
    </cdr:from>
    <cdr:to>
      <cdr:x>0.76428</cdr:x>
      <cdr:y>0.85285</cdr:y>
    </cdr:to>
    <cdr:sp macro="" textlink="">
      <cdr:nvSpPr>
        <cdr:cNvPr id="844802" name="Text Box 1026">
          <a:extLst xmlns:a="http://schemas.openxmlformats.org/drawingml/2006/main">
            <a:ext uri="{FF2B5EF4-FFF2-40B4-BE49-F238E27FC236}">
              <a16:creationId xmlns:a16="http://schemas.microsoft.com/office/drawing/2014/main" id="{B5AB729D-3A2B-400C-9306-0855C241F26A}"/>
            </a:ext>
          </a:extLst>
        </cdr:cNvPr>
        <cdr:cNvSpPr txBox="1">
          <a:spLocks xmlns:a="http://schemas.openxmlformats.org/drawingml/2006/main" noChangeArrowheads="1"/>
        </cdr:cNvSpPr>
      </cdr:nvSpPr>
      <cdr:spPr bwMode="auto">
        <a:xfrm xmlns:a="http://schemas.openxmlformats.org/drawingml/2006/main">
          <a:off x="3532735" y="3040245"/>
          <a:ext cx="1131142" cy="21452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45720" tIns="36576" rIns="45720" bIns="36576" anchor="ctr" upright="1"/>
        <a:lstStyle xmlns:a="http://schemas.openxmlformats.org/drawingml/2006/main"/>
        <a:p xmlns:a="http://schemas.openxmlformats.org/drawingml/2006/main">
          <a:pPr algn="ctr" rtl="0">
            <a:defRPr sz="1000"/>
          </a:pPr>
          <a:r>
            <a:rPr lang="en-GB" sz="1200" b="0" i="0" u="none" strike="noStrike" baseline="0">
              <a:solidFill>
                <a:srgbClr val="0000FF"/>
              </a:solidFill>
              <a:latin typeface="Arial"/>
              <a:cs typeface="Arial"/>
            </a:rPr>
            <a:t>Export value</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GhanaSummary.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EFIData\Summary\FranceSummary.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EFIData\Summary\GermanySummary.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EFIData\Summary\ItalySummary.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EFIData\Summary\NetherlandsSummary.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EFIData\Summary\SpainSummary.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EFIData\Summary\UKSummary.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hinaSummary.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ndiaSummar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EFIData\Summary\EUSummary.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SenegalSummary.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SouthAfricaSummar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ASummary.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EFIData\RWE.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EFIData\Summary\BelgiumSummar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4Exp979899"/>
      <sheetName val="4403Exp979899"/>
      <sheetName val="4407Exp979899"/>
      <sheetName val="4408Exp979899"/>
      <sheetName val="4412Exp979899"/>
      <sheetName val="4409Exp979899"/>
      <sheetName val="4418Exp979899"/>
      <sheetName val="UnitValues"/>
      <sheetName val="AllExp"/>
      <sheetName val="AllImp"/>
      <sheetName val="TimberSectorImp"/>
      <sheetName val="CoreVPAImp"/>
      <sheetName val="TimberSectorMinusCoreVPAImp"/>
      <sheetName val="44Imp"/>
      <sheetName val="4403Imp"/>
      <sheetName val="4407Imp"/>
      <sheetName val="4408Imp"/>
      <sheetName val="4412Imp"/>
      <sheetName val="4410Imp"/>
      <sheetName val="4411Imp"/>
      <sheetName val="44104411Imp"/>
      <sheetName val="44094418Imp"/>
      <sheetName val="4409Imp"/>
      <sheetName val="4418Imp"/>
      <sheetName val="442199Imp"/>
      <sheetName val="44OtherImp"/>
      <sheetName val="94Imp"/>
      <sheetName val="PaperSectorImp"/>
      <sheetName val="PaperSectorMinusCoreVPAImp"/>
      <sheetName val="4701-5Imp"/>
      <sheetName val="48Imp"/>
      <sheetName val="PulpLogsImp"/>
      <sheetName val="440123Imp"/>
      <sheetName val="TimberSectorExp"/>
      <sheetName val="CoreVPAExp"/>
      <sheetName val="TimberSectorMinusCoreVPAExp"/>
      <sheetName val="4407ExpKilnDried"/>
      <sheetName val="44Exp"/>
      <sheetName val="4403Exp"/>
      <sheetName val="4407Exp"/>
      <sheetName val="4408Exp"/>
      <sheetName val="4412Exp"/>
      <sheetName val="4410Exp"/>
      <sheetName val="4411Exp"/>
      <sheetName val="44104411Exp"/>
      <sheetName val="44094418Exp"/>
      <sheetName val="4409Exp"/>
      <sheetName val="4418Exp"/>
      <sheetName val="442199Exp"/>
      <sheetName val="44OtherExp"/>
      <sheetName val="94Exp"/>
      <sheetName val="PaperSectorExp"/>
      <sheetName val="PaperSectorMinusCoreVPAExp"/>
      <sheetName val="4701-5Exp"/>
      <sheetName val="48Exp"/>
      <sheetName val="PulpLogsExp"/>
      <sheetName val="440123Ex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5">
          <cell r="B15">
            <v>9.3918150330600005E-3</v>
          </cell>
          <cell r="C15">
            <v>7.4299937662000003E-3</v>
          </cell>
          <cell r="D15">
            <v>6.7979781949999993E-3</v>
          </cell>
          <cell r="E15">
            <v>6.2597968411999992E-3</v>
          </cell>
          <cell r="F15">
            <v>6.4249815782199994E-3</v>
          </cell>
          <cell r="G15">
            <v>6.2921978714000001E-3</v>
          </cell>
          <cell r="H15">
            <v>5.7691539089999994E-3</v>
          </cell>
          <cell r="I15">
            <v>6.2434586365999988E-3</v>
          </cell>
          <cell r="J15">
            <v>4.1818881060000004E-3</v>
          </cell>
          <cell r="K15">
            <v>2.6562801977999999E-3</v>
          </cell>
          <cell r="L15">
            <v>3.3856413556E-3</v>
          </cell>
          <cell r="M15">
            <v>1.4304243999999997E-3</v>
          </cell>
          <cell r="N15">
            <v>3.561565E-4</v>
          </cell>
          <cell r="O15">
            <v>9.2894108359999983E-4</v>
          </cell>
          <cell r="P15">
            <v>8.0200394599999999E-5</v>
          </cell>
          <cell r="Q15">
            <v>1.5393975796654209E-4</v>
          </cell>
          <cell r="R15">
            <v>0</v>
          </cell>
          <cell r="S15">
            <v>7.6685699999999997E-5</v>
          </cell>
          <cell r="T15">
            <v>2.6217099999999997E-5</v>
          </cell>
          <cell r="U15">
            <v>0</v>
          </cell>
          <cell r="V15">
            <v>0</v>
          </cell>
          <cell r="W15">
            <v>0</v>
          </cell>
          <cell r="X15">
            <v>0</v>
          </cell>
          <cell r="Y15">
            <v>0</v>
          </cell>
          <cell r="Z15">
            <v>0</v>
          </cell>
          <cell r="AA15">
            <v>0</v>
          </cell>
          <cell r="AB15">
            <v>1.9226565131524798</v>
          </cell>
          <cell r="AC15">
            <v>1.2557444844439996</v>
          </cell>
          <cell r="AD15">
            <v>1.4151234581759997</v>
          </cell>
          <cell r="AE15">
            <v>1.7611998720959998</v>
          </cell>
          <cell r="AF15">
            <v>1.7542092037820001</v>
          </cell>
          <cell r="AG15">
            <v>1.7719536403139999</v>
          </cell>
          <cell r="AH15">
            <v>1.640521745844</v>
          </cell>
          <cell r="AI15">
            <v>1.65490147289</v>
          </cell>
          <cell r="AJ15">
            <v>1.5156879335200002</v>
          </cell>
          <cell r="AK15">
            <v>0.71419887356399991</v>
          </cell>
          <cell r="AL15">
            <v>0.77858103814199997</v>
          </cell>
          <cell r="AM15">
            <v>0.31790302511999996</v>
          </cell>
          <cell r="AN15">
            <v>0.117198659424</v>
          </cell>
          <cell r="AO15">
            <v>0.38656589676599995</v>
          </cell>
          <cell r="AP15">
            <v>9.5635402367499983E-2</v>
          </cell>
          <cell r="AQ15">
            <v>3.625770789737414E-2</v>
          </cell>
          <cell r="AR15">
            <v>0</v>
          </cell>
          <cell r="AS15">
            <v>4.507220574999999E-2</v>
          </cell>
          <cell r="AT15">
            <v>1.487560437E-2</v>
          </cell>
          <cell r="AU15">
            <v>0</v>
          </cell>
          <cell r="AV15">
            <v>0</v>
          </cell>
          <cell r="AW15">
            <v>0</v>
          </cell>
          <cell r="AX15">
            <v>0</v>
          </cell>
          <cell r="AY15">
            <v>0</v>
          </cell>
          <cell r="AZ15">
            <v>0</v>
          </cell>
          <cell r="BA15">
            <v>0</v>
          </cell>
        </row>
        <row r="23">
          <cell r="B23">
            <v>6.8120558551239996E-2</v>
          </cell>
          <cell r="C23">
            <v>6.6063734427699999E-2</v>
          </cell>
          <cell r="D23">
            <v>5.7673165045599994E-2</v>
          </cell>
          <cell r="E23">
            <v>5.1427504150699993E-2</v>
          </cell>
          <cell r="F23">
            <v>4.8456726104600001E-2</v>
          </cell>
          <cell r="G23">
            <v>4.2041868622799995E-2</v>
          </cell>
          <cell r="H23">
            <v>3.7787814043399995E-2</v>
          </cell>
          <cell r="I23">
            <v>3.5564189993599997E-2</v>
          </cell>
          <cell r="J23">
            <v>2.8729842846199997E-2</v>
          </cell>
          <cell r="K23">
            <v>1.4000875369120001E-2</v>
          </cell>
          <cell r="L23">
            <v>1.4192645298859998E-2</v>
          </cell>
          <cell r="M23">
            <v>1.214644387348E-2</v>
          </cell>
          <cell r="N23">
            <v>8.2829035667999987E-3</v>
          </cell>
          <cell r="O23">
            <v>8.6462932358000004E-3</v>
          </cell>
          <cell r="P23">
            <v>6.1309298071999989E-3</v>
          </cell>
          <cell r="Q23">
            <v>5.455488043141353E-3</v>
          </cell>
          <cell r="R23">
            <v>7.4989962800000006E-3</v>
          </cell>
          <cell r="S23">
            <v>9.378176299999999E-3</v>
          </cell>
          <cell r="T23">
            <v>9.3190750199999978E-3</v>
          </cell>
          <cell r="U23">
            <v>9.6053983199999998E-3</v>
          </cell>
          <cell r="V23">
            <v>0</v>
          </cell>
          <cell r="W23">
            <v>0</v>
          </cell>
          <cell r="X23">
            <v>0</v>
          </cell>
          <cell r="Y23">
            <v>0</v>
          </cell>
          <cell r="Z23">
            <v>0</v>
          </cell>
          <cell r="AA23">
            <v>0</v>
          </cell>
          <cell r="AB23">
            <v>10.12723945144338</v>
          </cell>
          <cell r="AC23">
            <v>10.189971893172</v>
          </cell>
          <cell r="AD23">
            <v>9.0755902073280001</v>
          </cell>
          <cell r="AE23">
            <v>9.6357746841439997</v>
          </cell>
          <cell r="AF23">
            <v>10.518635062502</v>
          </cell>
          <cell r="AG23">
            <v>10.214908145013</v>
          </cell>
          <cell r="AH23">
            <v>8.9143162960720002</v>
          </cell>
          <cell r="AI23">
            <v>10.316171639550001</v>
          </cell>
          <cell r="AJ23">
            <v>10.400925164640002</v>
          </cell>
          <cell r="AK23">
            <v>4.4688073913999995</v>
          </cell>
          <cell r="AL23">
            <v>4.6370987772389993</v>
          </cell>
          <cell r="AM23">
            <v>4.31576449776</v>
          </cell>
          <cell r="AN23">
            <v>2.9530817720799996</v>
          </cell>
          <cell r="AO23">
            <v>3.1874876655090003</v>
          </cell>
          <cell r="AP23">
            <v>2.6784112030172498</v>
          </cell>
          <cell r="AQ23">
            <v>1.9720626410188522</v>
          </cell>
          <cell r="AR23">
            <v>2.369902210712</v>
          </cell>
          <cell r="AS23">
            <v>3.2058412634819997</v>
          </cell>
          <cell r="AT23">
            <v>3.1124759216199998</v>
          </cell>
          <cell r="AU23">
            <v>3.0902566191041667</v>
          </cell>
          <cell r="AV23">
            <v>0</v>
          </cell>
          <cell r="AW23">
            <v>0</v>
          </cell>
          <cell r="AX23">
            <v>0</v>
          </cell>
          <cell r="AY23">
            <v>0</v>
          </cell>
          <cell r="AZ23">
            <v>0</v>
          </cell>
          <cell r="BA23">
            <v>0</v>
          </cell>
        </row>
        <row r="25">
          <cell r="B25">
            <v>2.4305019999999999E-4</v>
          </cell>
          <cell r="C25">
            <v>0</v>
          </cell>
          <cell r="D25">
            <v>0</v>
          </cell>
          <cell r="E25">
            <v>9.0011189999999997E-4</v>
          </cell>
          <cell r="F25">
            <v>0</v>
          </cell>
          <cell r="G25">
            <v>1.8487169999999999E-4</v>
          </cell>
          <cell r="H25">
            <v>9.9690401999999994E-3</v>
          </cell>
          <cell r="I25">
            <v>5.73280124E-3</v>
          </cell>
          <cell r="J25">
            <v>1.0369685699999999E-2</v>
          </cell>
          <cell r="K25">
            <v>1.08332898E-2</v>
          </cell>
          <cell r="L25">
            <v>7.3997830999999997E-3</v>
          </cell>
          <cell r="M25">
            <v>8.0487878999999998E-3</v>
          </cell>
          <cell r="N25">
            <v>5.8234071599999986E-3</v>
          </cell>
          <cell r="O25">
            <v>5.4352242999999995E-3</v>
          </cell>
          <cell r="P25">
            <v>5.9169385999999994E-3</v>
          </cell>
          <cell r="Q25">
            <v>6.7584922158995002E-3</v>
          </cell>
          <cell r="R25">
            <v>2.4018048999999994E-3</v>
          </cell>
          <cell r="S25">
            <v>5.9382963999999993E-3</v>
          </cell>
          <cell r="T25">
            <v>7.9671838999999991E-3</v>
          </cell>
          <cell r="U25">
            <v>4.0793765999999993E-3</v>
          </cell>
          <cell r="V25">
            <v>0</v>
          </cell>
          <cell r="W25">
            <v>0</v>
          </cell>
          <cell r="X25">
            <v>0</v>
          </cell>
          <cell r="Y25">
            <v>0</v>
          </cell>
          <cell r="Z25">
            <v>0</v>
          </cell>
          <cell r="AA25">
            <v>0</v>
          </cell>
          <cell r="AB25">
            <v>2.0076732795209998E-2</v>
          </cell>
          <cell r="AC25">
            <v>0</v>
          </cell>
          <cell r="AD25">
            <v>0</v>
          </cell>
          <cell r="AE25">
            <v>0.12111385103999998</v>
          </cell>
          <cell r="AF25">
            <v>0</v>
          </cell>
          <cell r="AG25">
            <v>1.7316167582999999E-2</v>
          </cell>
          <cell r="AH25">
            <v>1.0744778668239998</v>
          </cell>
          <cell r="AI25">
            <v>0.63185800617999999</v>
          </cell>
          <cell r="AJ25">
            <v>1.5450990945880003</v>
          </cell>
          <cell r="AK25">
            <v>1.258212494396</v>
          </cell>
          <cell r="AL25">
            <v>0.88574591990700002</v>
          </cell>
          <cell r="AM25">
            <v>1.10886342768</v>
          </cell>
          <cell r="AN25">
            <v>0.971531995456</v>
          </cell>
          <cell r="AO25">
            <v>1.0537713428369999</v>
          </cell>
          <cell r="AP25">
            <v>1.1639223620815</v>
          </cell>
          <cell r="AQ25">
            <v>0.99395146144229063</v>
          </cell>
          <cell r="AR25">
            <v>0.35932289634799996</v>
          </cell>
          <cell r="AS25">
            <v>0.70139490721300002</v>
          </cell>
          <cell r="AT25">
            <v>1.3581571568600002</v>
          </cell>
          <cell r="AU25">
            <v>0.68329214284999995</v>
          </cell>
          <cell r="AV25">
            <v>0</v>
          </cell>
          <cell r="AW25">
            <v>0</v>
          </cell>
          <cell r="AX25">
            <v>0</v>
          </cell>
          <cell r="AY25">
            <v>0</v>
          </cell>
          <cell r="AZ25">
            <v>0</v>
          </cell>
          <cell r="BA25">
            <v>0</v>
          </cell>
        </row>
        <row r="35">
          <cell r="B35">
            <v>5.2795487999999996E-3</v>
          </cell>
          <cell r="C35">
            <v>1.4595071400000002E-3</v>
          </cell>
          <cell r="E35">
            <v>0</v>
          </cell>
          <cell r="F35">
            <v>2.4322729999999999E-4</v>
          </cell>
          <cell r="G35">
            <v>9.4818359999999997E-5</v>
          </cell>
          <cell r="H35">
            <v>1.4142393599999997E-2</v>
          </cell>
          <cell r="I35">
            <v>1.9316772219999997E-2</v>
          </cell>
          <cell r="J35">
            <v>2.1977440139999995E-2</v>
          </cell>
          <cell r="K35">
            <v>4.0932096599999995E-2</v>
          </cell>
          <cell r="L35">
            <v>4.2008590639999996E-2</v>
          </cell>
          <cell r="M35">
            <v>3.6783465999999994E-2</v>
          </cell>
          <cell r="N35">
            <v>2.195319708E-2</v>
          </cell>
          <cell r="O35">
            <v>1.9679982839999999E-2</v>
          </cell>
          <cell r="P35">
            <v>2.1217993299999995E-2</v>
          </cell>
          <cell r="Q35">
            <v>3.2321847502357622E-2</v>
          </cell>
          <cell r="R35">
            <v>1.7461075600000001E-2</v>
          </cell>
          <cell r="S35">
            <v>9.1890634999999988E-3</v>
          </cell>
          <cell r="T35">
            <v>1.72965655E-2</v>
          </cell>
          <cell r="U35">
            <v>1.6859822599999998E-2</v>
          </cell>
          <cell r="V35">
            <v>0</v>
          </cell>
          <cell r="W35">
            <v>0</v>
          </cell>
          <cell r="X35">
            <v>0</v>
          </cell>
          <cell r="Y35">
            <v>0</v>
          </cell>
          <cell r="Z35">
            <v>0</v>
          </cell>
          <cell r="AA35">
            <v>0</v>
          </cell>
          <cell r="AB35">
            <v>0.20975910689682001</v>
          </cell>
          <cell r="AC35">
            <v>5.7152633395999998E-2</v>
          </cell>
          <cell r="AD35">
            <v>0</v>
          </cell>
          <cell r="AE35">
            <v>0</v>
          </cell>
          <cell r="AF35">
            <v>2.6464781035000003E-2</v>
          </cell>
          <cell r="AG35">
            <v>5.6257704359999995E-3</v>
          </cell>
          <cell r="AH35">
            <v>2.2612270533799999</v>
          </cell>
          <cell r="AI35">
            <v>2.0577703225750001</v>
          </cell>
          <cell r="AJ35">
            <v>3.019581198264</v>
          </cell>
          <cell r="AK35">
            <v>4.1501172107999995</v>
          </cell>
          <cell r="AL35">
            <v>4.6254082243590009</v>
          </cell>
          <cell r="AM35">
            <v>4.4207817662399993</v>
          </cell>
          <cell r="AN35">
            <v>3.3782360835519993</v>
          </cell>
          <cell r="AO35">
            <v>3.4195800466289996</v>
          </cell>
          <cell r="AP35">
            <v>3.76552923414775</v>
          </cell>
          <cell r="AQ35">
            <v>4.6291789056242818</v>
          </cell>
          <cell r="AR35">
            <v>2.5885570450499999</v>
          </cell>
          <cell r="AS35">
            <v>1.9329542512279998</v>
          </cell>
          <cell r="AT35">
            <v>3.6589812033300002</v>
          </cell>
          <cell r="AU35">
            <v>3.4851209534999996</v>
          </cell>
          <cell r="AV35">
            <v>0</v>
          </cell>
          <cell r="AW35">
            <v>0</v>
          </cell>
          <cell r="AX35">
            <v>0</v>
          </cell>
          <cell r="AY35">
            <v>0</v>
          </cell>
          <cell r="AZ35">
            <v>0</v>
          </cell>
          <cell r="BA35">
            <v>0</v>
          </cell>
        </row>
        <row r="39">
          <cell r="B39">
            <v>5.9429103439999993E-4</v>
          </cell>
          <cell r="C39">
            <v>5.7147959999999994E-4</v>
          </cell>
          <cell r="D39">
            <v>3.5499255019999999E-3</v>
          </cell>
          <cell r="E39">
            <v>3.3436179181199998E-3</v>
          </cell>
          <cell r="F39">
            <v>7.754754505199999E-3</v>
          </cell>
          <cell r="G39">
            <v>6.3905722782000001E-3</v>
          </cell>
          <cell r="H39">
            <v>5.8200172033999993E-3</v>
          </cell>
          <cell r="I39">
            <v>5.7189255061999983E-3</v>
          </cell>
          <cell r="J39">
            <v>4.9192685705999996E-3</v>
          </cell>
          <cell r="K39">
            <v>1.7370928663999999E-3</v>
          </cell>
          <cell r="L39">
            <v>5.5504320979999993E-4</v>
          </cell>
          <cell r="M39">
            <v>1.1838250640000001E-3</v>
          </cell>
          <cell r="N39">
            <v>6.873398999999999E-4</v>
          </cell>
          <cell r="O39">
            <v>7.7909982209999995E-4</v>
          </cell>
          <cell r="P39">
            <v>1.8546440401999999E-3</v>
          </cell>
          <cell r="Q39">
            <v>2.3506724972298847E-3</v>
          </cell>
          <cell r="R39">
            <v>1.0925032399999998E-3</v>
          </cell>
          <cell r="S39">
            <v>8.4675633999999988E-4</v>
          </cell>
          <cell r="T39">
            <v>9.8232275999999988E-4</v>
          </cell>
          <cell r="U39">
            <v>9.6584779999999988E-4</v>
          </cell>
          <cell r="V39">
            <v>0</v>
          </cell>
          <cell r="W39">
            <v>0</v>
          </cell>
          <cell r="X39">
            <v>0</v>
          </cell>
          <cell r="Y39">
            <v>0</v>
          </cell>
          <cell r="Z39">
            <v>0</v>
          </cell>
          <cell r="AA39">
            <v>0</v>
          </cell>
          <cell r="AB39">
            <v>0.10277484261627</v>
          </cell>
          <cell r="AC39">
            <v>8.4136559860000001E-2</v>
          </cell>
          <cell r="AD39">
            <v>0.4780493943839999</v>
          </cell>
          <cell r="AE39">
            <v>0.98051025755199994</v>
          </cell>
          <cell r="AF39">
            <v>3.0318260337679996</v>
          </cell>
          <cell r="AG39">
            <v>1.8039677670300001</v>
          </cell>
          <cell r="AH39">
            <v>2.144457810324</v>
          </cell>
          <cell r="AI39">
            <v>2.3869088762100001</v>
          </cell>
          <cell r="AJ39">
            <v>1.2678492498879999</v>
          </cell>
          <cell r="AK39">
            <v>0.47857438899599997</v>
          </cell>
          <cell r="AL39">
            <v>0.15973051737600003</v>
          </cell>
          <cell r="AM39">
            <v>0.46244163743999994</v>
          </cell>
          <cell r="AN39">
            <v>0.28802454964799995</v>
          </cell>
          <cell r="AO39">
            <v>0.36176215507499998</v>
          </cell>
          <cell r="AP39">
            <v>0.92864673346474991</v>
          </cell>
          <cell r="AQ39">
            <v>1.1954244816392512</v>
          </cell>
          <cell r="AR39">
            <v>0.55935930740899997</v>
          </cell>
          <cell r="AS39">
            <v>0.48760516962300005</v>
          </cell>
          <cell r="AT39">
            <v>0.53485068950000003</v>
          </cell>
          <cell r="AU39">
            <v>0.41925798399999997</v>
          </cell>
          <cell r="AV39">
            <v>0</v>
          </cell>
          <cell r="AW39">
            <v>0</v>
          </cell>
          <cell r="AX39">
            <v>0</v>
          </cell>
          <cell r="AY39">
            <v>0</v>
          </cell>
          <cell r="AZ39">
            <v>0</v>
          </cell>
          <cell r="BA39">
            <v>0</v>
          </cell>
        </row>
        <row r="47">
          <cell r="B47">
            <v>1.8594484999999998E-3</v>
          </cell>
          <cell r="C47">
            <v>3.9516768199999996E-3</v>
          </cell>
          <cell r="D47">
            <v>2.4381648199999998E-3</v>
          </cell>
          <cell r="E47">
            <v>2.0737336531999996E-3</v>
          </cell>
          <cell r="F47">
            <v>1.9112084544E-3</v>
          </cell>
          <cell r="G47">
            <v>5.9324970506000009E-3</v>
          </cell>
          <cell r="H47">
            <v>8.9659254769999999E-3</v>
          </cell>
          <cell r="I47">
            <v>7.6072730721999998E-3</v>
          </cell>
          <cell r="J47">
            <v>4.8944536046000003E-3</v>
          </cell>
          <cell r="K47">
            <v>9.6107527234399991E-3</v>
          </cell>
          <cell r="L47">
            <v>2.4245590367999996E-2</v>
          </cell>
          <cell r="M47">
            <v>2.2573383776399999E-2</v>
          </cell>
          <cell r="N47">
            <v>4.0107782448399992E-2</v>
          </cell>
          <cell r="O47">
            <v>0.10338240859388001</v>
          </cell>
          <cell r="P47">
            <v>9.1379039606800008E-2</v>
          </cell>
          <cell r="Q47">
            <v>9.0278725710312521E-2</v>
          </cell>
          <cell r="R47">
            <v>0.24774703913999999</v>
          </cell>
          <cell r="S47">
            <v>0.18169163800000002</v>
          </cell>
          <cell r="T47">
            <v>0.13143391107999999</v>
          </cell>
          <cell r="U47">
            <v>5.7815059620000005E-2</v>
          </cell>
          <cell r="V47">
            <v>0</v>
          </cell>
          <cell r="W47">
            <v>0</v>
          </cell>
          <cell r="X47">
            <v>0</v>
          </cell>
          <cell r="Y47">
            <v>0</v>
          </cell>
          <cell r="Z47">
            <v>0</v>
          </cell>
          <cell r="AA47">
            <v>0</v>
          </cell>
          <cell r="AB47">
            <v>0.37494765215588999</v>
          </cell>
          <cell r="AC47">
            <v>0.59636026515200002</v>
          </cell>
          <cell r="AD47">
            <v>0.40373615606399998</v>
          </cell>
          <cell r="AE47">
            <v>0.42721005532799994</v>
          </cell>
          <cell r="AF47">
            <v>0.33735835534099995</v>
          </cell>
          <cell r="AG47">
            <v>0.89031918947399991</v>
          </cell>
          <cell r="AH47">
            <v>1.9011436244040001</v>
          </cell>
          <cell r="AI47">
            <v>1.8640811345799999</v>
          </cell>
          <cell r="AJ47">
            <v>1.6862571390080001</v>
          </cell>
          <cell r="AK47">
            <v>2.3570287372280001</v>
          </cell>
          <cell r="AL47">
            <v>5.9494468571190007</v>
          </cell>
          <cell r="AM47">
            <v>5.6340831955199988</v>
          </cell>
          <cell r="AN47">
            <v>11.414669783791998</v>
          </cell>
          <cell r="AO47">
            <v>35.051749335258002</v>
          </cell>
          <cell r="AP47">
            <v>30.672730722717748</v>
          </cell>
          <cell r="AQ47">
            <v>38.469893969757074</v>
          </cell>
          <cell r="AR47">
            <v>103.282262457801</v>
          </cell>
          <cell r="AS47">
            <v>78.673578528401976</v>
          </cell>
          <cell r="AT47">
            <v>60.23326802783</v>
          </cell>
          <cell r="AU47">
            <v>21.808534408087503</v>
          </cell>
          <cell r="AV47">
            <v>0</v>
          </cell>
          <cell r="AW47">
            <v>0</v>
          </cell>
          <cell r="AX47">
            <v>0</v>
          </cell>
          <cell r="AY47">
            <v>0</v>
          </cell>
          <cell r="AZ47">
            <v>0</v>
          </cell>
          <cell r="BA47">
            <v>0</v>
          </cell>
        </row>
        <row r="75">
          <cell r="B75">
            <v>1.37826528732E-2</v>
          </cell>
          <cell r="C75">
            <v>3.8943296077999998E-3</v>
          </cell>
          <cell r="D75">
            <v>8.9898078429999986E-3</v>
          </cell>
          <cell r="E75">
            <v>1.4600391394799999E-2</v>
          </cell>
          <cell r="F75">
            <v>1.6222206930199996E-2</v>
          </cell>
          <cell r="G75">
            <v>1.7870913003999997E-2</v>
          </cell>
          <cell r="H75">
            <v>1.1878804041799999E-2</v>
          </cell>
          <cell r="I75">
            <v>1.7649365151199997E-2</v>
          </cell>
          <cell r="J75">
            <v>2.2748999505359996E-2</v>
          </cell>
          <cell r="K75">
            <v>2.2752064956579998E-2</v>
          </cell>
          <cell r="L75">
            <v>1.7797904496059995E-2</v>
          </cell>
          <cell r="M75">
            <v>1.0685233361559996E-2</v>
          </cell>
          <cell r="N75">
            <v>1.0656180463159998E-2</v>
          </cell>
          <cell r="O75">
            <v>1.9103177887139999E-2</v>
          </cell>
          <cell r="P75">
            <v>1.5207740466999999E-2</v>
          </cell>
          <cell r="Q75">
            <v>1.1188946280347382E-2</v>
          </cell>
          <cell r="R75">
            <v>8.123039319999999E-3</v>
          </cell>
          <cell r="S75">
            <v>2.5905556799999995E-3</v>
          </cell>
          <cell r="T75">
            <v>5.0824209799999994E-3</v>
          </cell>
          <cell r="U75">
            <v>4.2501305799999998E-3</v>
          </cell>
          <cell r="V75">
            <v>0</v>
          </cell>
          <cell r="W75">
            <v>0</v>
          </cell>
          <cell r="X75">
            <v>0</v>
          </cell>
          <cell r="Y75">
            <v>0</v>
          </cell>
          <cell r="Z75">
            <v>0</v>
          </cell>
          <cell r="AA75">
            <v>0</v>
          </cell>
          <cell r="AB75">
            <v>1.4298066505682103</v>
          </cell>
          <cell r="AC75">
            <v>0.50767967270399994</v>
          </cell>
          <cell r="AD75">
            <v>1.4128771002719998</v>
          </cell>
          <cell r="AE75">
            <v>2.5665010955360001</v>
          </cell>
          <cell r="AF75">
            <v>3.4862374315440001</v>
          </cell>
          <cell r="AG75">
            <v>3.8793369941039995</v>
          </cell>
          <cell r="AH75">
            <v>3.1829344108119999</v>
          </cell>
          <cell r="AI75">
            <v>4.7194124794249994</v>
          </cell>
          <cell r="AJ75">
            <v>6.7958863785039991</v>
          </cell>
          <cell r="AK75">
            <v>6.7007218991240007</v>
          </cell>
          <cell r="AL75">
            <v>5.1766012346579995</v>
          </cell>
          <cell r="AM75">
            <v>2.8501281292799998</v>
          </cell>
          <cell r="AN75">
            <v>3.3972527937920001</v>
          </cell>
          <cell r="AO75">
            <v>6.620643736272001</v>
          </cell>
          <cell r="AP75">
            <v>5.2082478116094997</v>
          </cell>
          <cell r="AQ75">
            <v>4.7791910646528555</v>
          </cell>
          <cell r="AR75">
            <v>3.039283470764</v>
          </cell>
          <cell r="AS75">
            <v>0.96998749890899982</v>
          </cell>
          <cell r="AT75">
            <v>1.8205498824999999</v>
          </cell>
          <cell r="AU75">
            <v>1.6117058942875002</v>
          </cell>
          <cell r="AV75">
            <v>0</v>
          </cell>
          <cell r="AW75">
            <v>0</v>
          </cell>
          <cell r="AX75">
            <v>0</v>
          </cell>
          <cell r="AY75">
            <v>0</v>
          </cell>
          <cell r="AZ75">
            <v>0</v>
          </cell>
          <cell r="BA75">
            <v>0</v>
          </cell>
        </row>
        <row r="85">
          <cell r="B85">
            <v>7.8832244257200007E-2</v>
          </cell>
          <cell r="C85">
            <v>6.5198717519500002E-2</v>
          </cell>
          <cell r="D85">
            <v>3.5991542113039995E-2</v>
          </cell>
          <cell r="E85">
            <v>4.1707997015199998E-2</v>
          </cell>
          <cell r="F85">
            <v>4.2683874959920001E-2</v>
          </cell>
          <cell r="G85">
            <v>3.7687931401620002E-2</v>
          </cell>
          <cell r="H85">
            <v>2.7062434373699998E-2</v>
          </cell>
          <cell r="I85">
            <v>2.7993845553639998E-2</v>
          </cell>
          <cell r="J85">
            <v>3.0059016470800001E-2</v>
          </cell>
          <cell r="K85">
            <v>1.6182669652999998E-2</v>
          </cell>
          <cell r="L85">
            <v>2.4308637800999996E-2</v>
          </cell>
          <cell r="M85">
            <v>1.7851199606319996E-2</v>
          </cell>
          <cell r="N85">
            <v>8.7213405767999994E-3</v>
          </cell>
          <cell r="O85">
            <v>1.07874095286E-2</v>
          </cell>
          <cell r="P85">
            <v>8.7057894943999986E-3</v>
          </cell>
          <cell r="Q85">
            <v>4.2775479836619171E-3</v>
          </cell>
          <cell r="R85">
            <v>1.9553781999999999E-3</v>
          </cell>
          <cell r="S85">
            <v>3.5631684199999994E-3</v>
          </cell>
          <cell r="T85">
            <v>2.8699488999999996E-3</v>
          </cell>
          <cell r="U85">
            <v>3.0395019199999998E-3</v>
          </cell>
          <cell r="V85">
            <v>0</v>
          </cell>
          <cell r="W85">
            <v>0</v>
          </cell>
          <cell r="X85">
            <v>0</v>
          </cell>
          <cell r="Y85">
            <v>0</v>
          </cell>
          <cell r="Z85">
            <v>0</v>
          </cell>
          <cell r="AA85">
            <v>0</v>
          </cell>
          <cell r="AB85">
            <v>14.089139333958899</v>
          </cell>
          <cell r="AC85">
            <v>11.429598183811997</v>
          </cell>
          <cell r="AD85">
            <v>9.1056044496479984</v>
          </cell>
          <cell r="AE85">
            <v>10.766137641392</v>
          </cell>
          <cell r="AF85">
            <v>13.137184364422998</v>
          </cell>
          <cell r="AG85">
            <v>12.928025799116998</v>
          </cell>
          <cell r="AH85">
            <v>9.7612968831799982</v>
          </cell>
          <cell r="AI85">
            <v>10.36080010817</v>
          </cell>
          <cell r="AJ85">
            <v>11.828212885067998</v>
          </cell>
          <cell r="AK85">
            <v>5.8248263861480005</v>
          </cell>
          <cell r="AL85">
            <v>9.0196274666340006</v>
          </cell>
          <cell r="AM85">
            <v>7.3835606275200005</v>
          </cell>
          <cell r="AN85">
            <v>3.5917545415839998</v>
          </cell>
          <cell r="AO85">
            <v>4.9438002416039994</v>
          </cell>
          <cell r="AP85">
            <v>4.5118046892617496</v>
          </cell>
          <cell r="AQ85">
            <v>2.0561034508356943</v>
          </cell>
          <cell r="AR85">
            <v>0.64812799415299993</v>
          </cell>
          <cell r="AS85">
            <v>1.1359582781689999</v>
          </cell>
          <cell r="AT85">
            <v>0.95871016048999991</v>
          </cell>
          <cell r="AU85">
            <v>0.91200188011666661</v>
          </cell>
          <cell r="AV85">
            <v>0</v>
          </cell>
          <cell r="AW85">
            <v>0</v>
          </cell>
          <cell r="AX85">
            <v>0</v>
          </cell>
          <cell r="AY85">
            <v>0</v>
          </cell>
          <cell r="AZ85">
            <v>0</v>
          </cell>
          <cell r="BA85">
            <v>0</v>
          </cell>
        </row>
        <row r="91">
          <cell r="B91">
            <v>0.10497062850279999</v>
          </cell>
          <cell r="C91">
            <v>0.10284982911091999</v>
          </cell>
          <cell r="D91">
            <v>7.8787768578539988E-2</v>
          </cell>
          <cell r="E91">
            <v>7.9959113049200004E-2</v>
          </cell>
          <cell r="F91">
            <v>7.8501216254439996E-2</v>
          </cell>
          <cell r="G91">
            <v>6.9282946526459999E-2</v>
          </cell>
          <cell r="H91">
            <v>5.3683411194199997E-2</v>
          </cell>
          <cell r="I91">
            <v>5.2928160650800013E-2</v>
          </cell>
          <cell r="J91">
            <v>4.7559737188800001E-2</v>
          </cell>
          <cell r="K91">
            <v>3.21416826154E-2</v>
          </cell>
          <cell r="L91">
            <v>3.0937899606319996E-2</v>
          </cell>
          <cell r="M91">
            <v>2.894616217676E-2</v>
          </cell>
          <cell r="N91">
            <v>2.2610447175199999E-2</v>
          </cell>
          <cell r="O91">
            <v>2.6366885343200003E-2</v>
          </cell>
          <cell r="P91">
            <v>2.1802815055799996E-2</v>
          </cell>
          <cell r="Q91">
            <v>2.5311182263391949E-2</v>
          </cell>
          <cell r="R91">
            <v>2.1041902259999998E-2</v>
          </cell>
          <cell r="S91">
            <v>1.43420813E-2</v>
          </cell>
          <cell r="T91">
            <v>1.6088020639999999E-2</v>
          </cell>
          <cell r="U91">
            <v>2.0981581380000003E-2</v>
          </cell>
          <cell r="V91">
            <v>0</v>
          </cell>
          <cell r="W91">
            <v>0</v>
          </cell>
          <cell r="X91">
            <v>0</v>
          </cell>
          <cell r="Y91">
            <v>0</v>
          </cell>
          <cell r="Z91">
            <v>0</v>
          </cell>
          <cell r="AA91">
            <v>0</v>
          </cell>
          <cell r="AB91">
            <v>17.352639844144079</v>
          </cell>
          <cell r="AC91">
            <v>15.207268556523998</v>
          </cell>
          <cell r="AD91">
            <v>14.903173318847999</v>
          </cell>
          <cell r="AE91">
            <v>17.814267710623998</v>
          </cell>
          <cell r="AF91">
            <v>19.689555499781999</v>
          </cell>
          <cell r="AG91">
            <v>19.445575164443998</v>
          </cell>
          <cell r="AH91">
            <v>16.061804781336001</v>
          </cell>
          <cell r="AI91">
            <v>17.654313138709998</v>
          </cell>
          <cell r="AJ91">
            <v>17.759341874084001</v>
          </cell>
          <cell r="AK91">
            <v>10.122813263156001</v>
          </cell>
          <cell r="AL91">
            <v>9.3062442043440008</v>
          </cell>
          <cell r="AM91">
            <v>9.8667937766399998</v>
          </cell>
          <cell r="AN91">
            <v>6.932358023712001</v>
          </cell>
          <cell r="AO91">
            <v>7.9072717419359995</v>
          </cell>
          <cell r="AP91">
            <v>7.3929896573382488</v>
          </cell>
          <cell r="AQ91">
            <v>7.0603366656372657</v>
          </cell>
          <cell r="AR91">
            <v>6.3802918093399992</v>
          </cell>
          <cell r="AS91">
            <v>4.2893449045589991</v>
          </cell>
          <cell r="AT91">
            <v>5.1217548949999996</v>
          </cell>
          <cell r="AU91">
            <v>6.344760143708335</v>
          </cell>
          <cell r="AV91">
            <v>0</v>
          </cell>
          <cell r="AW91">
            <v>0</v>
          </cell>
          <cell r="AX91">
            <v>0</v>
          </cell>
          <cell r="AY91">
            <v>0</v>
          </cell>
          <cell r="AZ91">
            <v>0</v>
          </cell>
          <cell r="BA91">
            <v>0</v>
          </cell>
        </row>
        <row r="94">
          <cell r="B94">
            <v>9.3166788082399976E-3</v>
          </cell>
          <cell r="C94">
            <v>9.7465345557599982E-3</v>
          </cell>
          <cell r="D94">
            <v>9.277111714339998E-3</v>
          </cell>
          <cell r="E94">
            <v>6.6211179789999993E-3</v>
          </cell>
          <cell r="F94">
            <v>1.0893912190139998E-2</v>
          </cell>
          <cell r="G94">
            <v>7.0106324515999989E-3</v>
          </cell>
          <cell r="H94">
            <v>8.3556897824000002E-3</v>
          </cell>
          <cell r="I94">
            <v>1.0027416722999997E-2</v>
          </cell>
          <cell r="J94">
            <v>7.3471702191999985E-3</v>
          </cell>
          <cell r="K94">
            <v>6.7212738665999999E-3</v>
          </cell>
          <cell r="L94">
            <v>3.4761029337999991E-3</v>
          </cell>
          <cell r="M94">
            <v>1.6473867923999998E-3</v>
          </cell>
          <cell r="N94">
            <v>1.1577634937999998E-3</v>
          </cell>
          <cell r="O94">
            <v>1.6385674972E-3</v>
          </cell>
          <cell r="P94">
            <v>1.8138060956E-3</v>
          </cell>
          <cell r="Q94">
            <v>1.4162217592081432E-3</v>
          </cell>
          <cell r="R94">
            <v>1.35551772E-3</v>
          </cell>
          <cell r="S94">
            <v>1.02152298E-3</v>
          </cell>
          <cell r="T94">
            <v>7.2888665999999995E-4</v>
          </cell>
          <cell r="U94">
            <v>2.6793989799999999E-3</v>
          </cell>
          <cell r="V94">
            <v>0</v>
          </cell>
          <cell r="W94">
            <v>0</v>
          </cell>
          <cell r="X94">
            <v>0</v>
          </cell>
          <cell r="Y94">
            <v>0</v>
          </cell>
          <cell r="Z94">
            <v>0</v>
          </cell>
          <cell r="AA94">
            <v>0</v>
          </cell>
          <cell r="AB94">
            <v>1.8371168987007902</v>
          </cell>
          <cell r="AC94">
            <v>1.7522348352519996</v>
          </cell>
          <cell r="AD94">
            <v>1.4638619137919999</v>
          </cell>
          <cell r="AE94">
            <v>1.3778355699359999</v>
          </cell>
          <cell r="AF94">
            <v>2.4570588027159999</v>
          </cell>
          <cell r="AG94">
            <v>1.3769581232549999</v>
          </cell>
          <cell r="AH94">
            <v>1.99954758294</v>
          </cell>
          <cell r="AI94">
            <v>2.5122215030600001</v>
          </cell>
          <cell r="AJ94">
            <v>2.1414948014399999</v>
          </cell>
          <cell r="AK94">
            <v>1.58677790084</v>
          </cell>
          <cell r="AL94">
            <v>0.697048115139</v>
          </cell>
          <cell r="AM94">
            <v>0.50698583231999983</v>
          </cell>
          <cell r="AN94">
            <v>0.42519435868799993</v>
          </cell>
          <cell r="AO94">
            <v>0.65631144020099996</v>
          </cell>
          <cell r="AP94">
            <v>0.81832628669850005</v>
          </cell>
          <cell r="AQ94">
            <v>0.67378277246552043</v>
          </cell>
          <cell r="AR94">
            <v>0.50048055129699998</v>
          </cell>
          <cell r="AS94">
            <v>0.38509901587299994</v>
          </cell>
          <cell r="AT94">
            <v>0.27447013966</v>
          </cell>
          <cell r="AU94">
            <v>1.0243179427166667</v>
          </cell>
          <cell r="AV94">
            <v>0</v>
          </cell>
          <cell r="AW94">
            <v>0</v>
          </cell>
          <cell r="AX94">
            <v>0</v>
          </cell>
          <cell r="AY94">
            <v>0</v>
          </cell>
          <cell r="AZ94">
            <v>0</v>
          </cell>
          <cell r="BA94">
            <v>0</v>
          </cell>
        </row>
        <row r="105">
          <cell r="B105">
            <v>1.1018462000000001E-2</v>
          </cell>
          <cell r="C105">
            <v>1.092225898E-2</v>
          </cell>
          <cell r="D105">
            <v>7.0902443178000006E-3</v>
          </cell>
          <cell r="E105">
            <v>2.7846553222000002E-3</v>
          </cell>
          <cell r="F105">
            <v>1.8719815019999999E-3</v>
          </cell>
          <cell r="G105">
            <v>1.9878188845999997E-3</v>
          </cell>
          <cell r="H105">
            <v>1.5434537557999998E-3</v>
          </cell>
          <cell r="I105">
            <v>3.0643138667999998E-3</v>
          </cell>
          <cell r="J105">
            <v>6.8348144115999987E-3</v>
          </cell>
          <cell r="K105">
            <v>6.2062465039999998E-4</v>
          </cell>
          <cell r="L105">
            <v>7.8287395379999982E-4</v>
          </cell>
          <cell r="M105">
            <v>3.2300388479999996E-4</v>
          </cell>
          <cell r="N105">
            <v>3.2760878819999991E-4</v>
          </cell>
          <cell r="O105">
            <v>7.5426265219999996E-4</v>
          </cell>
          <cell r="P105">
            <v>2.3447690999999995E-4</v>
          </cell>
          <cell r="Q105">
            <v>0</v>
          </cell>
          <cell r="R105">
            <v>3.8519334999999998E-3</v>
          </cell>
          <cell r="S105">
            <v>2.5100011999999998E-4</v>
          </cell>
          <cell r="T105">
            <v>1.0088809399999999E-3</v>
          </cell>
          <cell r="U105">
            <v>3.1488510000000003E-4</v>
          </cell>
          <cell r="V105">
            <v>0</v>
          </cell>
          <cell r="W105">
            <v>0</v>
          </cell>
          <cell r="X105">
            <v>0</v>
          </cell>
          <cell r="Y105">
            <v>0</v>
          </cell>
          <cell r="Z105">
            <v>0</v>
          </cell>
          <cell r="AA105">
            <v>0</v>
          </cell>
          <cell r="AB105">
            <v>1.4839752414877501</v>
          </cell>
          <cell r="AC105">
            <v>1.665016560572</v>
          </cell>
          <cell r="AD105">
            <v>1.20748491288</v>
          </cell>
          <cell r="AE105">
            <v>0.56872394454399999</v>
          </cell>
          <cell r="AF105">
            <v>0.6490243666690001</v>
          </cell>
          <cell r="AG105">
            <v>0.36876171532199997</v>
          </cell>
          <cell r="AH105">
            <v>0.52580474923199993</v>
          </cell>
          <cell r="AI105">
            <v>0.86701826378000013</v>
          </cell>
          <cell r="AJ105">
            <v>2.3659037293200003</v>
          </cell>
          <cell r="AK105">
            <v>0.23034670084799996</v>
          </cell>
          <cell r="AL105">
            <v>0.34145357581800001</v>
          </cell>
          <cell r="AM105">
            <v>0.22036398431999998</v>
          </cell>
          <cell r="AN105">
            <v>0.25464867049599998</v>
          </cell>
          <cell r="AO105">
            <v>0.31786827742199997</v>
          </cell>
          <cell r="AP105">
            <v>0.19877459978049997</v>
          </cell>
          <cell r="AQ105">
            <v>0</v>
          </cell>
          <cell r="AR105">
            <v>1.5527820446569998</v>
          </cell>
          <cell r="AS105">
            <v>0.19590149164299997</v>
          </cell>
          <cell r="AT105">
            <v>0.7454681391300001</v>
          </cell>
          <cell r="AU105">
            <v>0.27031551396666664</v>
          </cell>
          <cell r="AV105">
            <v>0</v>
          </cell>
          <cell r="AW105">
            <v>0</v>
          </cell>
          <cell r="AX105">
            <v>0</v>
          </cell>
          <cell r="AY105">
            <v>0</v>
          </cell>
          <cell r="AZ105">
            <v>0</v>
          </cell>
          <cell r="BA105">
            <v>0</v>
          </cell>
        </row>
        <row r="108">
          <cell r="B108">
            <v>4.3390408301800007E-2</v>
          </cell>
          <cell r="C108">
            <v>3.5893808993000001E-2</v>
          </cell>
          <cell r="D108">
            <v>4.8165393059999999E-2</v>
          </cell>
          <cell r="E108">
            <v>2.8522194259999998E-2</v>
          </cell>
          <cell r="F108">
            <v>6.0067350796000001E-2</v>
          </cell>
          <cell r="G108">
            <v>0.13771804841079999</v>
          </cell>
          <cell r="H108">
            <v>0.10737440669079999</v>
          </cell>
          <cell r="I108">
            <v>0.15930229916760003</v>
          </cell>
          <cell r="J108">
            <v>0.16801721644519998</v>
          </cell>
          <cell r="K108">
            <v>0.1051532259855</v>
          </cell>
          <cell r="L108">
            <v>7.8419079005400003E-2</v>
          </cell>
          <cell r="M108">
            <v>6.6578497566799982E-2</v>
          </cell>
          <cell r="N108">
            <v>6.3833005317119995E-2</v>
          </cell>
          <cell r="O108">
            <v>7.8303584979199994E-2</v>
          </cell>
          <cell r="P108">
            <v>0.19983152287640002</v>
          </cell>
          <cell r="Q108">
            <v>0.21857310927548226</v>
          </cell>
          <cell r="R108">
            <v>0.21718490669999999</v>
          </cell>
          <cell r="S108">
            <v>0.2177695727</v>
          </cell>
          <cell r="T108">
            <v>0.24963548231999999</v>
          </cell>
          <cell r="U108">
            <v>0.28059415685999994</v>
          </cell>
          <cell r="V108">
            <v>0</v>
          </cell>
          <cell r="W108">
            <v>0</v>
          </cell>
          <cell r="X108">
            <v>0</v>
          </cell>
          <cell r="Y108">
            <v>0</v>
          </cell>
          <cell r="Z108">
            <v>0</v>
          </cell>
          <cell r="AA108">
            <v>0</v>
          </cell>
          <cell r="AB108">
            <v>12.75898416239712</v>
          </cell>
          <cell r="AC108">
            <v>8.8564936634319995</v>
          </cell>
          <cell r="AD108">
            <v>11.857034319984001</v>
          </cell>
          <cell r="AE108">
            <v>6.7792120651359991</v>
          </cell>
          <cell r="AF108">
            <v>12.927880687750001</v>
          </cell>
          <cell r="AG108">
            <v>31.078647567395997</v>
          </cell>
          <cell r="AH108">
            <v>22.939391901351993</v>
          </cell>
          <cell r="AI108">
            <v>37.660286030679998</v>
          </cell>
          <cell r="AJ108">
            <v>41.490139558116006</v>
          </cell>
          <cell r="AK108">
            <v>26.655784512367998</v>
          </cell>
          <cell r="AL108">
            <v>19.495869041169001</v>
          </cell>
          <cell r="AM108">
            <v>15.837923268479999</v>
          </cell>
          <cell r="AN108">
            <v>18.187838980431998</v>
          </cell>
          <cell r="AO108">
            <v>25.242002140454996</v>
          </cell>
          <cell r="AP108">
            <v>49.509167177137492</v>
          </cell>
          <cell r="AQ108">
            <v>63.792480491067145</v>
          </cell>
          <cell r="AR108">
            <v>62.663413036688993</v>
          </cell>
          <cell r="AS108">
            <v>64.47174170651499</v>
          </cell>
          <cell r="AT108">
            <v>81.417300757779998</v>
          </cell>
          <cell r="AU108">
            <v>81.012816634049997</v>
          </cell>
          <cell r="AV108">
            <v>0</v>
          </cell>
          <cell r="AW108">
            <v>0</v>
          </cell>
          <cell r="AX108">
            <v>0</v>
          </cell>
          <cell r="AY108">
            <v>0</v>
          </cell>
          <cell r="AZ108">
            <v>0</v>
          </cell>
          <cell r="BA108">
            <v>0</v>
          </cell>
        </row>
        <row r="112">
          <cell r="B112">
            <v>1.5251687359999998E-2</v>
          </cell>
          <cell r="C112">
            <v>1.3487907285199999E-2</v>
          </cell>
          <cell r="D112">
            <v>1.0986302600000001E-2</v>
          </cell>
          <cell r="E112">
            <v>9.2064081199999988E-3</v>
          </cell>
          <cell r="F112">
            <v>6.0810367800000001E-3</v>
          </cell>
          <cell r="G112">
            <v>4.9579167611999994E-3</v>
          </cell>
          <cell r="H112">
            <v>4.230899399999999E-3</v>
          </cell>
          <cell r="I112">
            <v>4.60640544E-3</v>
          </cell>
          <cell r="J112">
            <v>2.8758220399999999E-3</v>
          </cell>
          <cell r="K112">
            <v>1.4243229000000001E-3</v>
          </cell>
          <cell r="L112">
            <v>4.9027887999999998E-4</v>
          </cell>
          <cell r="M112">
            <v>2.6088608E-4</v>
          </cell>
          <cell r="N112">
            <v>2.3233938E-4</v>
          </cell>
          <cell r="O112">
            <v>6.6821481999999996E-4</v>
          </cell>
          <cell r="P112">
            <v>6.6954733999999999E-4</v>
          </cell>
          <cell r="Q112">
            <v>5.4269244441657526E-4</v>
          </cell>
          <cell r="R112">
            <v>1.02732812E-3</v>
          </cell>
          <cell r="S112">
            <v>6.1767159999999996E-4</v>
          </cell>
          <cell r="T112">
            <v>7.2126417999999993E-4</v>
          </cell>
          <cell r="U112">
            <v>1.1379641E-3</v>
          </cell>
          <cell r="V112">
            <v>0</v>
          </cell>
          <cell r="W112">
            <v>0</v>
          </cell>
          <cell r="X112">
            <v>0</v>
          </cell>
          <cell r="Y112">
            <v>0</v>
          </cell>
          <cell r="Z112">
            <v>0</v>
          </cell>
          <cell r="AA112">
            <v>0</v>
          </cell>
          <cell r="AB112">
            <v>4.0282154714019898</v>
          </cell>
          <cell r="AC112">
            <v>3.4408963105440002</v>
          </cell>
          <cell r="AD112">
            <v>3.2035811624639998</v>
          </cell>
          <cell r="AE112">
            <v>2.7865976388320002</v>
          </cell>
          <cell r="AF112">
            <v>2.3894933764169997</v>
          </cell>
          <cell r="AG112">
            <v>1.8191198724270001</v>
          </cell>
          <cell r="AH112">
            <v>1.6264380071</v>
          </cell>
          <cell r="AI112">
            <v>2.0801585090649999</v>
          </cell>
          <cell r="AJ112">
            <v>1.0998454284680002</v>
          </cell>
          <cell r="AK112">
            <v>0.52165109928800002</v>
          </cell>
          <cell r="AL112">
            <v>0.13941242820899999</v>
          </cell>
          <cell r="AM112">
            <v>6.4929116159999994E-2</v>
          </cell>
          <cell r="AN112">
            <v>7.2272248399999989E-2</v>
          </cell>
          <cell r="AO112">
            <v>0.20521443941099998</v>
          </cell>
          <cell r="AP112">
            <v>0.21717020195624998</v>
          </cell>
          <cell r="AQ112">
            <v>0.15503976699511129</v>
          </cell>
          <cell r="AR112">
            <v>0.310825954578</v>
          </cell>
          <cell r="AS112">
            <v>0.16090787055200001</v>
          </cell>
          <cell r="AT112">
            <v>0.22814921747999997</v>
          </cell>
          <cell r="AU112">
            <v>0.3519906407666667</v>
          </cell>
          <cell r="AV112">
            <v>0</v>
          </cell>
          <cell r="AW112">
            <v>0</v>
          </cell>
          <cell r="AX112">
            <v>0</v>
          </cell>
          <cell r="AY112">
            <v>0</v>
          </cell>
          <cell r="AZ112">
            <v>0</v>
          </cell>
          <cell r="BA112">
            <v>0</v>
          </cell>
        </row>
        <row r="114">
          <cell r="B114">
            <v>0.10382966102236001</v>
          </cell>
          <cell r="C114">
            <v>0.11188303546517998</v>
          </cell>
          <cell r="D114">
            <v>9.3098416594579972E-2</v>
          </cell>
          <cell r="E114">
            <v>8.9259812978279993E-2</v>
          </cell>
          <cell r="F114">
            <v>7.0245643225859994E-2</v>
          </cell>
          <cell r="G114">
            <v>7.1235736459819995E-2</v>
          </cell>
          <cell r="H114">
            <v>4.2213185452119995E-2</v>
          </cell>
          <cell r="I114">
            <v>3.6197838212199997E-2</v>
          </cell>
          <cell r="J114">
            <v>3.9369030060779998E-2</v>
          </cell>
          <cell r="K114">
            <v>1.5430547928519996E-2</v>
          </cell>
          <cell r="L114">
            <v>1.2069635286779998E-2</v>
          </cell>
          <cell r="M114">
            <v>1.0053260234519999E-2</v>
          </cell>
          <cell r="N114">
            <v>6.4188803366199993E-3</v>
          </cell>
          <cell r="O114">
            <v>5.6478326945999992E-3</v>
          </cell>
          <cell r="P114">
            <v>1.0821524236799999E-2</v>
          </cell>
          <cell r="Q114">
            <v>1.0959898243218257E-2</v>
          </cell>
          <cell r="R114">
            <v>1.151986474E-2</v>
          </cell>
          <cell r="S114">
            <v>1.0895635819999999E-2</v>
          </cell>
          <cell r="T114">
            <v>1.0935055939999997E-2</v>
          </cell>
          <cell r="U114">
            <v>1.0200830299999998E-2</v>
          </cell>
          <cell r="V114">
            <v>0</v>
          </cell>
          <cell r="W114">
            <v>0</v>
          </cell>
          <cell r="X114">
            <v>0</v>
          </cell>
          <cell r="Y114">
            <v>0</v>
          </cell>
          <cell r="Z114">
            <v>0</v>
          </cell>
          <cell r="AA114">
            <v>0</v>
          </cell>
          <cell r="AB114">
            <v>21.969376042120974</v>
          </cell>
          <cell r="AC114">
            <v>23.948889545783999</v>
          </cell>
          <cell r="AD114">
            <v>22.987106395007999</v>
          </cell>
          <cell r="AE114">
            <v>25.150985587279997</v>
          </cell>
          <cell r="AF114">
            <v>23.513124965742996</v>
          </cell>
          <cell r="AG114">
            <v>25.208212997681997</v>
          </cell>
          <cell r="AH114">
            <v>17.403388219111996</v>
          </cell>
          <cell r="AI114">
            <v>18.675020012559997</v>
          </cell>
          <cell r="AJ114">
            <v>19.339652685488002</v>
          </cell>
          <cell r="AK114">
            <v>8.3464666855680001</v>
          </cell>
          <cell r="AL114">
            <v>7.0034263739729994</v>
          </cell>
          <cell r="AM114">
            <v>5.2083940886399995</v>
          </cell>
          <cell r="AN114">
            <v>3.3530719265119999</v>
          </cell>
          <cell r="AO114">
            <v>3.2363578674569995</v>
          </cell>
          <cell r="AP114">
            <v>6.0954889294689991</v>
          </cell>
          <cell r="AQ114">
            <v>5.3527178731633676</v>
          </cell>
          <cell r="AR114">
            <v>6.822393513772</v>
          </cell>
          <cell r="AS114">
            <v>5.7430645209079998</v>
          </cell>
          <cell r="AT114">
            <v>5.9200582932600003</v>
          </cell>
          <cell r="AU114">
            <v>4.546257491325</v>
          </cell>
          <cell r="AV114">
            <v>0</v>
          </cell>
          <cell r="AW114">
            <v>0</v>
          </cell>
          <cell r="AX114">
            <v>0</v>
          </cell>
          <cell r="AY114">
            <v>0</v>
          </cell>
          <cell r="AZ114">
            <v>0</v>
          </cell>
          <cell r="BA114">
            <v>0</v>
          </cell>
        </row>
        <row r="127">
          <cell r="B127">
            <v>7.9000883750399986E-3</v>
          </cell>
          <cell r="C127">
            <v>9.6929446606799988E-3</v>
          </cell>
          <cell r="D127">
            <v>8.3355005122800006E-3</v>
          </cell>
          <cell r="E127">
            <v>1.1048356285860001E-2</v>
          </cell>
          <cell r="F127">
            <v>1.1918260180360001E-2</v>
          </cell>
          <cell r="G127">
            <v>1.1428488601540001E-2</v>
          </cell>
          <cell r="H127">
            <v>7.7206823925399992E-3</v>
          </cell>
          <cell r="I127">
            <v>1.1022861491399999E-2</v>
          </cell>
          <cell r="J127">
            <v>1.4941763678879998E-2</v>
          </cell>
          <cell r="K127">
            <v>1.2859318654720002E-2</v>
          </cell>
          <cell r="L127">
            <v>1.3526320792299998E-2</v>
          </cell>
          <cell r="M127">
            <v>1.0865570152059998E-2</v>
          </cell>
          <cell r="N127">
            <v>8.5943054228999997E-3</v>
          </cell>
          <cell r="O127">
            <v>6.4641990345999985E-3</v>
          </cell>
          <cell r="P127">
            <v>4.7702800106000001E-3</v>
          </cell>
          <cell r="Q127">
            <v>3.3927726040470113E-3</v>
          </cell>
          <cell r="R127">
            <v>2.5993217399999996E-3</v>
          </cell>
          <cell r="S127">
            <v>2.6599143199999998E-3</v>
          </cell>
          <cell r="T127">
            <v>2.6494502599999996E-3</v>
          </cell>
          <cell r="U127">
            <v>1.53534918E-3</v>
          </cell>
          <cell r="V127">
            <v>0</v>
          </cell>
          <cell r="W127">
            <v>0</v>
          </cell>
          <cell r="X127">
            <v>0</v>
          </cell>
          <cell r="Y127">
            <v>0</v>
          </cell>
          <cell r="Z127">
            <v>0</v>
          </cell>
          <cell r="AA127">
            <v>0</v>
          </cell>
          <cell r="AB127">
            <v>1.2423036521736601</v>
          </cell>
          <cell r="AC127">
            <v>1.5155040308079999</v>
          </cell>
          <cell r="AD127">
            <v>1.6888267729919999</v>
          </cell>
          <cell r="AE127">
            <v>2.542771743456</v>
          </cell>
          <cell r="AF127">
            <v>2.910878688725</v>
          </cell>
          <cell r="AG127">
            <v>3.1499539959030001</v>
          </cell>
          <cell r="AH127">
            <v>2.2319214749399996</v>
          </cell>
          <cell r="AI127">
            <v>3.2492065349699999</v>
          </cell>
          <cell r="AJ127">
            <v>4.9456436730920004</v>
          </cell>
          <cell r="AK127">
            <v>3.7200836471479999</v>
          </cell>
          <cell r="AL127">
            <v>4.1857320640140001</v>
          </cell>
          <cell r="AM127">
            <v>3.2147930140799996</v>
          </cell>
          <cell r="AN127">
            <v>2.4798738592319998</v>
          </cell>
          <cell r="AO127">
            <v>2.2392893025660001</v>
          </cell>
          <cell r="AP127">
            <v>1.5285996203224999</v>
          </cell>
          <cell r="AQ127">
            <v>1.5189577649624528</v>
          </cell>
          <cell r="AR127">
            <v>1.194171527011</v>
          </cell>
          <cell r="AS127">
            <v>1.1942120833499998</v>
          </cell>
          <cell r="AT127">
            <v>1.4233210521399999</v>
          </cell>
          <cell r="AU127">
            <v>0.79852856020416674</v>
          </cell>
          <cell r="AV127">
            <v>0</v>
          </cell>
          <cell r="AW127">
            <v>0</v>
          </cell>
          <cell r="AX127">
            <v>0</v>
          </cell>
          <cell r="AY127">
            <v>0</v>
          </cell>
          <cell r="AZ127">
            <v>0</v>
          </cell>
          <cell r="BA127">
            <v>0</v>
          </cell>
        </row>
        <row r="147">
          <cell r="B147">
            <v>0</v>
          </cell>
          <cell r="C147">
            <v>0</v>
          </cell>
          <cell r="D147">
            <v>0</v>
          </cell>
          <cell r="E147">
            <v>0</v>
          </cell>
          <cell r="F147">
            <v>0</v>
          </cell>
          <cell r="G147">
            <v>0</v>
          </cell>
          <cell r="H147">
            <v>2.842476E-5</v>
          </cell>
          <cell r="I147">
            <v>0</v>
          </cell>
          <cell r="J147">
            <v>0</v>
          </cell>
          <cell r="K147">
            <v>0</v>
          </cell>
          <cell r="L147">
            <v>0</v>
          </cell>
          <cell r="M147">
            <v>0</v>
          </cell>
          <cell r="N147">
            <v>0</v>
          </cell>
          <cell r="O147">
            <v>2.5353145999999999E-4</v>
          </cell>
          <cell r="P147">
            <v>2.7426307999999996E-4</v>
          </cell>
          <cell r="Q147">
            <v>9.5602321617294561E-5</v>
          </cell>
          <cell r="R147">
            <v>2.042131E-4</v>
          </cell>
          <cell r="S147">
            <v>5.6154279999999997E-5</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8.8244823600000001E-3</v>
          </cell>
          <cell r="AI147">
            <v>0</v>
          </cell>
          <cell r="AJ147">
            <v>0</v>
          </cell>
          <cell r="AK147">
            <v>0</v>
          </cell>
          <cell r="AL147">
            <v>0</v>
          </cell>
          <cell r="AM147">
            <v>0</v>
          </cell>
          <cell r="AN147">
            <v>0</v>
          </cell>
          <cell r="AO147">
            <v>0.110465129211</v>
          </cell>
          <cell r="AP147">
            <v>9.2962058944249984E-2</v>
          </cell>
          <cell r="AQ147">
            <v>2.3595355583982361E-2</v>
          </cell>
          <cell r="AR147">
            <v>0.11006150217999999</v>
          </cell>
          <cell r="AS147">
            <v>3.0324514505999996E-2</v>
          </cell>
          <cell r="AT147">
            <v>0</v>
          </cell>
          <cell r="AU147">
            <v>0</v>
          </cell>
          <cell r="AV147">
            <v>0</v>
          </cell>
          <cell r="AW147">
            <v>0</v>
          </cell>
          <cell r="AX147">
            <v>0</v>
          </cell>
          <cell r="AY147">
            <v>0</v>
          </cell>
          <cell r="AZ147">
            <v>0</v>
          </cell>
          <cell r="BA147">
            <v>0</v>
          </cell>
        </row>
        <row r="160">
          <cell r="B160">
            <v>1.9755699962699998E-2</v>
          </cell>
          <cell r="C160">
            <v>1.4194244908600002E-2</v>
          </cell>
          <cell r="D160">
            <v>1.316472454E-2</v>
          </cell>
          <cell r="E160">
            <v>8.5871449394000002E-3</v>
          </cell>
          <cell r="F160">
            <v>7.6641094317999999E-3</v>
          </cell>
          <cell r="G160">
            <v>9.5306778155999985E-3</v>
          </cell>
          <cell r="H160">
            <v>9.2410947580600002E-3</v>
          </cell>
          <cell r="I160">
            <v>7.5785595399999999E-3</v>
          </cell>
          <cell r="J160">
            <v>1.3499965135800001E-2</v>
          </cell>
          <cell r="K160">
            <v>3.0497204199999997E-3</v>
          </cell>
          <cell r="L160">
            <v>3.6011068302000001E-3</v>
          </cell>
          <cell r="M160">
            <v>2.4901823749999999E-3</v>
          </cell>
          <cell r="N160">
            <v>9.5302083699999997E-4</v>
          </cell>
          <cell r="O160">
            <v>5.7667669719999991E-4</v>
          </cell>
          <cell r="P160">
            <v>1.5061519200000001E-3</v>
          </cell>
          <cell r="Q160">
            <v>1.4472989239005917E-3</v>
          </cell>
          <cell r="R160">
            <v>5.5022057999999999E-4</v>
          </cell>
          <cell r="S160">
            <v>8.2643560000000003E-4</v>
          </cell>
          <cell r="T160">
            <v>1.1718088199999999E-3</v>
          </cell>
          <cell r="U160">
            <v>8.9342223999999996E-4</v>
          </cell>
          <cell r="V160">
            <v>0</v>
          </cell>
          <cell r="W160">
            <v>0</v>
          </cell>
          <cell r="X160">
            <v>0</v>
          </cell>
          <cell r="Y160">
            <v>0</v>
          </cell>
          <cell r="Z160">
            <v>0</v>
          </cell>
          <cell r="AA160">
            <v>0</v>
          </cell>
          <cell r="AB160">
            <v>3.3434217036327003</v>
          </cell>
          <cell r="AC160">
            <v>2.1633661321999997</v>
          </cell>
          <cell r="AD160">
            <v>2.2803996742079997</v>
          </cell>
          <cell r="AE160">
            <v>1.9281453205279999</v>
          </cell>
          <cell r="AF160">
            <v>2.0842838529170002</v>
          </cell>
          <cell r="AG160">
            <v>2.7619868227379998</v>
          </cell>
          <cell r="AH160">
            <v>2.9743643217280002</v>
          </cell>
          <cell r="AI160">
            <v>2.3215972327400003</v>
          </cell>
          <cell r="AJ160">
            <v>3.6222077434040005</v>
          </cell>
          <cell r="AK160">
            <v>0.94528957467999997</v>
          </cell>
          <cell r="AL160">
            <v>1.0408756749749999</v>
          </cell>
          <cell r="AM160">
            <v>0.71789745456000009</v>
          </cell>
          <cell r="AN160">
            <v>0.30411896943999994</v>
          </cell>
          <cell r="AO160">
            <v>0.19348872419700003</v>
          </cell>
          <cell r="AP160">
            <v>0.50664565233149994</v>
          </cell>
          <cell r="AQ160">
            <v>0.45451334677546934</v>
          </cell>
          <cell r="AR160">
            <v>0.14649347746799998</v>
          </cell>
          <cell r="AS160">
            <v>0.270286045887</v>
          </cell>
          <cell r="AT160">
            <v>0.35618141567</v>
          </cell>
          <cell r="AU160">
            <v>0.34302469275416669</v>
          </cell>
          <cell r="AV160">
            <v>0</v>
          </cell>
          <cell r="AW160">
            <v>0</v>
          </cell>
          <cell r="AX160">
            <v>0</v>
          </cell>
          <cell r="AY160">
            <v>0</v>
          </cell>
          <cell r="AZ160">
            <v>0</v>
          </cell>
          <cell r="BA160">
            <v>0</v>
          </cell>
        </row>
        <row r="165">
          <cell r="B165">
            <v>2.7952882E-3</v>
          </cell>
          <cell r="C165">
            <v>3.12108706E-3</v>
          </cell>
          <cell r="D165">
            <v>0</v>
          </cell>
          <cell r="E165">
            <v>3.3892040000000003E-5</v>
          </cell>
          <cell r="F165">
            <v>0</v>
          </cell>
          <cell r="G165">
            <v>1.6500124999999999E-3</v>
          </cell>
          <cell r="H165">
            <v>2.2550549039999999E-2</v>
          </cell>
          <cell r="I165">
            <v>3.6304791019999998E-2</v>
          </cell>
          <cell r="J165">
            <v>3.3562867779999998E-2</v>
          </cell>
          <cell r="K165">
            <v>6.8780926019999994E-2</v>
          </cell>
          <cell r="L165">
            <v>4.4776808439999996E-2</v>
          </cell>
          <cell r="M165">
            <v>5.1270682199999994E-2</v>
          </cell>
          <cell r="N165">
            <v>1.4458963700000001E-2</v>
          </cell>
          <cell r="O165">
            <v>1.3317498359999999E-2</v>
          </cell>
          <cell r="P165">
            <v>1.8807976099999998E-2</v>
          </cell>
          <cell r="Q165">
            <v>2.8616464800153313E-2</v>
          </cell>
          <cell r="R165">
            <v>1.8904205999999996E-2</v>
          </cell>
          <cell r="S165">
            <v>1.0322450599999998E-2</v>
          </cell>
          <cell r="T165">
            <v>1.4662000899999998E-2</v>
          </cell>
          <cell r="U165">
            <v>1.68156634E-2</v>
          </cell>
          <cell r="V165">
            <v>0</v>
          </cell>
          <cell r="W165">
            <v>0</v>
          </cell>
          <cell r="X165">
            <v>0</v>
          </cell>
          <cell r="Y165">
            <v>0</v>
          </cell>
          <cell r="Z165">
            <v>0</v>
          </cell>
          <cell r="AA165">
            <v>0</v>
          </cell>
          <cell r="AB165">
            <v>0.12171342558383999</v>
          </cell>
          <cell r="AC165">
            <v>0.12796313992399999</v>
          </cell>
          <cell r="AD165">
            <v>0</v>
          </cell>
          <cell r="AE165">
            <v>2.907003008E-3</v>
          </cell>
          <cell r="AF165">
            <v>0</v>
          </cell>
          <cell r="AG165">
            <v>0.104568371622</v>
          </cell>
          <cell r="AH165">
            <v>2.2437297651399999</v>
          </cell>
          <cell r="AI165">
            <v>3.089749339645</v>
          </cell>
          <cell r="AJ165">
            <v>3.4730017902519998</v>
          </cell>
          <cell r="AK165">
            <v>5.2871689665520005</v>
          </cell>
          <cell r="AL165">
            <v>3.6168801331500005</v>
          </cell>
          <cell r="AM165">
            <v>4.6100838273599987</v>
          </cell>
          <cell r="AN165">
            <v>1.9504734068160001</v>
          </cell>
          <cell r="AO165">
            <v>1.96165722243</v>
          </cell>
          <cell r="AP165">
            <v>2.6757211562637497</v>
          </cell>
          <cell r="AQ165">
            <v>3.728414828909421</v>
          </cell>
          <cell r="AR165">
            <v>2.1897462217559998</v>
          </cell>
          <cell r="AS165">
            <v>1.536226261713</v>
          </cell>
          <cell r="AT165">
            <v>2.3904844208999996</v>
          </cell>
          <cell r="AU165">
            <v>2.5070058414333336</v>
          </cell>
          <cell r="AV165">
            <v>0</v>
          </cell>
          <cell r="AW165">
            <v>0</v>
          </cell>
          <cell r="AX165">
            <v>0</v>
          </cell>
          <cell r="AY165">
            <v>0</v>
          </cell>
          <cell r="AZ165">
            <v>0</v>
          </cell>
          <cell r="BA165">
            <v>0</v>
          </cell>
        </row>
        <row r="166">
          <cell r="B166">
            <v>0</v>
          </cell>
          <cell r="C166">
            <v>4.7516533799999988E-5</v>
          </cell>
          <cell r="D166">
            <v>4.6699538599999997E-4</v>
          </cell>
          <cell r="E166">
            <v>4.0184293599999997E-2</v>
          </cell>
          <cell r="F166">
            <v>3.9332618749999992E-2</v>
          </cell>
          <cell r="G166">
            <v>5.1648607384799997E-2</v>
          </cell>
          <cell r="H166">
            <v>0.1408468457</v>
          </cell>
          <cell r="I166">
            <v>0.17143902379999995</v>
          </cell>
          <cell r="J166">
            <v>0.21820708030599995</v>
          </cell>
          <cell r="K166">
            <v>0.25253577529999993</v>
          </cell>
          <cell r="L166">
            <v>0.26069457689999992</v>
          </cell>
          <cell r="M166">
            <v>0.19208055965999998</v>
          </cell>
          <cell r="N166">
            <v>0.15748515049999998</v>
          </cell>
          <cell r="O166">
            <v>9.4223950299999998E-2</v>
          </cell>
          <cell r="P166">
            <v>8.6844526999999977E-2</v>
          </cell>
          <cell r="Q166">
            <v>5.3399221320516735E-2</v>
          </cell>
          <cell r="R166">
            <v>1.7496219599999994E-2</v>
          </cell>
          <cell r="S166">
            <v>4.5905101999999991E-3</v>
          </cell>
          <cell r="T166">
            <v>1.6831262000000001E-3</v>
          </cell>
          <cell r="U166">
            <v>1.3678697999999999E-3</v>
          </cell>
          <cell r="V166">
            <v>0</v>
          </cell>
          <cell r="W166">
            <v>0</v>
          </cell>
          <cell r="X166">
            <v>0</v>
          </cell>
          <cell r="Y166">
            <v>0</v>
          </cell>
          <cell r="Z166">
            <v>0</v>
          </cell>
          <cell r="AA166">
            <v>0</v>
          </cell>
          <cell r="AB166">
            <v>0</v>
          </cell>
          <cell r="AC166">
            <v>1.7404750072E-2</v>
          </cell>
          <cell r="AD166">
            <v>5.5459638575999996E-2</v>
          </cell>
          <cell r="AE166">
            <v>5.3502759831359992</v>
          </cell>
          <cell r="AF166">
            <v>5.6883290507820004</v>
          </cell>
          <cell r="AG166">
            <v>8.4349312540349999</v>
          </cell>
          <cell r="AH166">
            <v>24.437819755724004</v>
          </cell>
          <cell r="AI166">
            <v>30.908617237864998</v>
          </cell>
          <cell r="AJ166">
            <v>44.560012747384008</v>
          </cell>
          <cell r="AK166">
            <v>45.495943175891995</v>
          </cell>
          <cell r="AL166">
            <v>47.339776600856993</v>
          </cell>
          <cell r="AM166">
            <v>35.882285762879995</v>
          </cell>
          <cell r="AN166">
            <v>27.886861349775998</v>
          </cell>
          <cell r="AO166">
            <v>17.701916022597</v>
          </cell>
          <cell r="AP166">
            <v>16.344458030212749</v>
          </cell>
          <cell r="AQ166">
            <v>11.862907110079282</v>
          </cell>
          <cell r="AR166">
            <v>3.4841393305689996</v>
          </cell>
          <cell r="AS166">
            <v>1.0106999551219999</v>
          </cell>
          <cell r="AT166">
            <v>0.44612911559000001</v>
          </cell>
          <cell r="AU166">
            <v>0.30562427257916669</v>
          </cell>
          <cell r="AV166">
            <v>0</v>
          </cell>
          <cell r="AW166">
            <v>0</v>
          </cell>
          <cell r="AX166">
            <v>0</v>
          </cell>
          <cell r="AY166">
            <v>0</v>
          </cell>
          <cell r="AZ166">
            <v>0</v>
          </cell>
          <cell r="BA166">
            <v>0</v>
          </cell>
        </row>
        <row r="200">
          <cell r="B200">
            <v>3.5954485840000001E-2</v>
          </cell>
          <cell r="C200">
            <v>2.163007938E-2</v>
          </cell>
          <cell r="D200">
            <v>3.50415433842E-2</v>
          </cell>
          <cell r="E200">
            <v>2.7449930654600004E-2</v>
          </cell>
          <cell r="F200">
            <v>2.3522986426999997E-2</v>
          </cell>
          <cell r="G200">
            <v>2.7010771942399994E-2</v>
          </cell>
          <cell r="H200">
            <v>2.9221474230599995E-2</v>
          </cell>
          <cell r="I200">
            <v>2.6649353190599998E-2</v>
          </cell>
          <cell r="J200">
            <v>2.0424145113199999E-2</v>
          </cell>
          <cell r="K200">
            <v>1.6562976844800001E-2</v>
          </cell>
          <cell r="L200">
            <v>1.0542642925800001E-2</v>
          </cell>
          <cell r="M200">
            <v>5.9520442799999998E-3</v>
          </cell>
          <cell r="N200">
            <v>7.0074309827999996E-3</v>
          </cell>
          <cell r="O200">
            <v>9.999632986E-3</v>
          </cell>
          <cell r="P200">
            <v>1.8628955451999998E-3</v>
          </cell>
          <cell r="Q200">
            <v>2.9988425470196304E-3</v>
          </cell>
          <cell r="R200">
            <v>4.6265866800000001E-3</v>
          </cell>
          <cell r="S200">
            <v>4.1956387199999995E-3</v>
          </cell>
          <cell r="T200">
            <v>1.2310115999999999E-3</v>
          </cell>
          <cell r="U200">
            <v>2.9232821799999999E-3</v>
          </cell>
          <cell r="V200">
            <v>0</v>
          </cell>
          <cell r="W200">
            <v>0</v>
          </cell>
          <cell r="X200">
            <v>0</v>
          </cell>
          <cell r="Y200">
            <v>0</v>
          </cell>
          <cell r="Z200">
            <v>0</v>
          </cell>
          <cell r="AA200">
            <v>0</v>
          </cell>
          <cell r="AB200">
            <v>5.2507040226349506</v>
          </cell>
          <cell r="AC200">
            <v>3.0059660019399996</v>
          </cell>
          <cell r="AD200">
            <v>4.9215715254719985</v>
          </cell>
          <cell r="AE200">
            <v>4.6112286007199996</v>
          </cell>
          <cell r="AF200">
            <v>4.0174382468009995</v>
          </cell>
          <cell r="AG200">
            <v>4.8171473870520005</v>
          </cell>
          <cell r="AH200">
            <v>5.0525345255599996</v>
          </cell>
          <cell r="AI200">
            <v>5.0907228393150001</v>
          </cell>
          <cell r="AJ200">
            <v>4.6530749610280004</v>
          </cell>
          <cell r="AK200">
            <v>3.2795765721399999</v>
          </cell>
          <cell r="AL200">
            <v>2.0493000169020004</v>
          </cell>
          <cell r="AM200">
            <v>1.213579008</v>
          </cell>
          <cell r="AN200">
            <v>1.486875309744</v>
          </cell>
          <cell r="AO200">
            <v>2.1782117897819999</v>
          </cell>
          <cell r="AP200">
            <v>0.44627018282675002</v>
          </cell>
          <cell r="AQ200">
            <v>0.99592918264913377</v>
          </cell>
          <cell r="AR200">
            <v>1.3707572764309999</v>
          </cell>
          <cell r="AS200">
            <v>1.2042783994669997</v>
          </cell>
          <cell r="AT200">
            <v>0.43724177171999995</v>
          </cell>
          <cell r="AU200">
            <v>0.94555358703750003</v>
          </cell>
          <cell r="AV200">
            <v>0</v>
          </cell>
          <cell r="AW200">
            <v>0</v>
          </cell>
          <cell r="AX200">
            <v>0</v>
          </cell>
          <cell r="AY200">
            <v>0</v>
          </cell>
          <cell r="AZ200">
            <v>0</v>
          </cell>
          <cell r="BA200">
            <v>0</v>
          </cell>
        </row>
        <row r="201">
          <cell r="B201">
            <v>2.7268050400000004E-2</v>
          </cell>
          <cell r="C201">
            <v>4.2067074679999997E-2</v>
          </cell>
          <cell r="D201">
            <v>5.16966632E-2</v>
          </cell>
          <cell r="E201">
            <v>4.7508277948399999E-2</v>
          </cell>
          <cell r="F201">
            <v>4.7900825799999998E-2</v>
          </cell>
          <cell r="G201">
            <v>4.1928944539999999E-2</v>
          </cell>
          <cell r="H201">
            <v>2.701656832E-2</v>
          </cell>
          <cell r="I201">
            <v>2.3078301359999998E-2</v>
          </cell>
          <cell r="J201">
            <v>2.7134445520000001E-2</v>
          </cell>
          <cell r="K201">
            <v>2.4526340019999999E-2</v>
          </cell>
          <cell r="L201">
            <v>1.9803896840000002E-2</v>
          </cell>
          <cell r="M201">
            <v>1.048019518E-2</v>
          </cell>
          <cell r="N201">
            <v>1.0964023980000001E-2</v>
          </cell>
          <cell r="O201">
            <v>8.3384427400000002E-3</v>
          </cell>
          <cell r="P201">
            <v>9.5570053800000006E-3</v>
          </cell>
          <cell r="Q201">
            <v>4.1860619068487624E-3</v>
          </cell>
          <cell r="R201">
            <v>4.2591658199999998E-3</v>
          </cell>
          <cell r="S201">
            <v>2.8523898399999996E-3</v>
          </cell>
          <cell r="T201">
            <v>6.0650560400000008E-3</v>
          </cell>
          <cell r="U201">
            <v>9.8229062000000002E-3</v>
          </cell>
          <cell r="V201">
            <v>0</v>
          </cell>
          <cell r="W201">
            <v>0</v>
          </cell>
          <cell r="X201">
            <v>0</v>
          </cell>
          <cell r="Y201">
            <v>0</v>
          </cell>
          <cell r="Z201">
            <v>0</v>
          </cell>
          <cell r="AA201">
            <v>0</v>
          </cell>
          <cell r="AB201">
            <v>2.4315975244782302</v>
          </cell>
          <cell r="AC201">
            <v>3.7610113439799999</v>
          </cell>
          <cell r="AD201">
            <v>5.7754886458559991</v>
          </cell>
          <cell r="AE201">
            <v>6.4980947364479995</v>
          </cell>
          <cell r="AF201">
            <v>7.4066058396539995</v>
          </cell>
          <cell r="AG201">
            <v>6.7041994240649991</v>
          </cell>
          <cell r="AH201">
            <v>4.3145937204639999</v>
          </cell>
          <cell r="AI201">
            <v>4.1629381679049997</v>
          </cell>
          <cell r="AJ201">
            <v>5.4720207398879994</v>
          </cell>
          <cell r="AK201">
            <v>4.5194549087160008</v>
          </cell>
          <cell r="AL201">
            <v>3.5543523790619997</v>
          </cell>
          <cell r="AM201">
            <v>2.0791431911999996</v>
          </cell>
          <cell r="AN201">
            <v>2.1550466375679997</v>
          </cell>
          <cell r="AO201">
            <v>1.7704631230079999</v>
          </cell>
          <cell r="AP201">
            <v>2.372127870441</v>
          </cell>
          <cell r="AQ201">
            <v>0.80470421391633762</v>
          </cell>
          <cell r="AR201">
            <v>0.8368485001</v>
          </cell>
          <cell r="AS201">
            <v>0.59571303119899999</v>
          </cell>
          <cell r="AT201">
            <v>1.3740974445400003</v>
          </cell>
          <cell r="AU201">
            <v>1.8791871942416667</v>
          </cell>
          <cell r="AV201">
            <v>0</v>
          </cell>
          <cell r="AW201">
            <v>0</v>
          </cell>
          <cell r="AX201">
            <v>0</v>
          </cell>
          <cell r="AY201">
            <v>0</v>
          </cell>
          <cell r="AZ201">
            <v>0</v>
          </cell>
          <cell r="BA201">
            <v>0</v>
          </cell>
        </row>
        <row r="211">
          <cell r="B211">
            <v>1.1506335684600001E-2</v>
          </cell>
          <cell r="C211">
            <v>8.6497684487999993E-3</v>
          </cell>
          <cell r="D211">
            <v>1.1332994648E-2</v>
          </cell>
          <cell r="E211">
            <v>9.3647931997999975E-3</v>
          </cell>
          <cell r="F211">
            <v>1.8600176288999997E-2</v>
          </cell>
          <cell r="G211">
            <v>1.5070420706920001E-2</v>
          </cell>
          <cell r="H211">
            <v>1.5285824896E-2</v>
          </cell>
          <cell r="I211">
            <v>1.5348944167E-2</v>
          </cell>
          <cell r="J211">
            <v>1.34416835164E-2</v>
          </cell>
          <cell r="K211">
            <v>6.9716931563999999E-3</v>
          </cell>
          <cell r="L211">
            <v>8.7104483071999989E-3</v>
          </cell>
          <cell r="M211">
            <v>6.761085514639999E-3</v>
          </cell>
          <cell r="N211">
            <v>4.0241192773599992E-3</v>
          </cell>
          <cell r="O211">
            <v>6.5296018807800005E-3</v>
          </cell>
          <cell r="P211">
            <v>6.0523263105999999E-3</v>
          </cell>
          <cell r="Q211">
            <v>7.3505104407008371E-3</v>
          </cell>
          <cell r="R211">
            <v>4.2241393999999993E-3</v>
          </cell>
          <cell r="S211">
            <v>3.38622492E-3</v>
          </cell>
          <cell r="T211">
            <v>4.1001354799999994E-3</v>
          </cell>
          <cell r="U211">
            <v>3.2444325199999999E-3</v>
          </cell>
          <cell r="V211">
            <v>0</v>
          </cell>
          <cell r="W211">
            <v>0</v>
          </cell>
          <cell r="X211">
            <v>0</v>
          </cell>
          <cell r="Y211">
            <v>0</v>
          </cell>
          <cell r="Z211">
            <v>0</v>
          </cell>
          <cell r="AA211">
            <v>0</v>
          </cell>
          <cell r="AB211">
            <v>1.76535787652913</v>
          </cell>
          <cell r="AC211">
            <v>1.2559630824919998</v>
          </cell>
          <cell r="AD211">
            <v>1.8854605389600001</v>
          </cell>
          <cell r="AE211">
            <v>2.2155416915520001</v>
          </cell>
          <cell r="AF211">
            <v>4.2620506469239992</v>
          </cell>
          <cell r="AG211">
            <v>3.6407625930389997</v>
          </cell>
          <cell r="AH211">
            <v>3.7241248178720006</v>
          </cell>
          <cell r="AI211">
            <v>4.143245343764999</v>
          </cell>
          <cell r="AJ211">
            <v>4.2194908574359999</v>
          </cell>
          <cell r="AK211">
            <v>2.3711882725959996</v>
          </cell>
          <cell r="AL211">
            <v>2.9138242770359999</v>
          </cell>
          <cell r="AM211">
            <v>2.6681805052799996</v>
          </cell>
          <cell r="AN211">
            <v>1.4655840666719997</v>
          </cell>
          <cell r="AO211">
            <v>2.0923140270239999</v>
          </cell>
          <cell r="AP211">
            <v>1.787810881999</v>
          </cell>
          <cell r="AQ211">
            <v>1.9918105420865577</v>
          </cell>
          <cell r="AR211">
            <v>1.3318830812589999</v>
          </cell>
          <cell r="AS211">
            <v>1.0498324806969999</v>
          </cell>
          <cell r="AT211">
            <v>1.2962753196300001</v>
          </cell>
          <cell r="AU211">
            <v>0.97659701304583346</v>
          </cell>
          <cell r="AV211">
            <v>0</v>
          </cell>
          <cell r="AW211">
            <v>0</v>
          </cell>
          <cell r="AX211">
            <v>0</v>
          </cell>
          <cell r="AY211">
            <v>0</v>
          </cell>
          <cell r="AZ211">
            <v>0</v>
          </cell>
          <cell r="BA211">
            <v>0</v>
          </cell>
        </row>
        <row r="212">
          <cell r="B212">
            <v>3.500861554872E-2</v>
          </cell>
          <cell r="C212">
            <v>3.5430753807839999E-2</v>
          </cell>
          <cell r="D212">
            <v>3.3080629291279993E-2</v>
          </cell>
          <cell r="E212">
            <v>4.2281885169399992E-2</v>
          </cell>
          <cell r="F212">
            <v>2.3847012767279994E-2</v>
          </cell>
          <cell r="G212">
            <v>2.4774474573540005E-2</v>
          </cell>
          <cell r="H212">
            <v>1.4881583200399997E-2</v>
          </cell>
          <cell r="I212">
            <v>1.7557207700000001E-2</v>
          </cell>
          <cell r="J212">
            <v>1.2413641039999998E-2</v>
          </cell>
          <cell r="K212">
            <v>5.3127584583999993E-3</v>
          </cell>
          <cell r="L212">
            <v>6.7099519522199995E-3</v>
          </cell>
          <cell r="M212">
            <v>5.9772981000599983E-3</v>
          </cell>
          <cell r="N212">
            <v>2.6050656540199998E-3</v>
          </cell>
          <cell r="O212">
            <v>2.4908432667999996E-3</v>
          </cell>
          <cell r="P212">
            <v>4.5205910269399997E-3</v>
          </cell>
          <cell r="Q212">
            <v>5.4986398135087981E-3</v>
          </cell>
          <cell r="R212">
            <v>7.0943963799999996E-3</v>
          </cell>
          <cell r="S212">
            <v>6.4450684399999991E-3</v>
          </cell>
          <cell r="T212">
            <v>6.0072002200000007E-3</v>
          </cell>
          <cell r="U212">
            <v>4.1519077399999995E-3</v>
          </cell>
          <cell r="V212">
            <v>0</v>
          </cell>
          <cell r="W212">
            <v>0</v>
          </cell>
          <cell r="X212">
            <v>0</v>
          </cell>
          <cell r="Y212">
            <v>0</v>
          </cell>
          <cell r="Z212">
            <v>0</v>
          </cell>
          <cell r="AA212">
            <v>0</v>
          </cell>
          <cell r="AB212">
            <v>6.3128301559093503</v>
          </cell>
          <cell r="AC212">
            <v>6.0421666896639987</v>
          </cell>
          <cell r="AD212">
            <v>7.6948020619679998</v>
          </cell>
          <cell r="AE212">
            <v>10.056655765967999</v>
          </cell>
          <cell r="AF212">
            <v>8.2959620106929997</v>
          </cell>
          <cell r="AG212">
            <v>8.299888391651999</v>
          </cell>
          <cell r="AH212">
            <v>5.6098494984919993</v>
          </cell>
          <cell r="AI212">
            <v>7.168312812099999</v>
          </cell>
          <cell r="AJ212">
            <v>6.2313470818440013</v>
          </cell>
          <cell r="AK212">
            <v>2.7476297705999997</v>
          </cell>
          <cell r="AL212">
            <v>3.0530778466140003</v>
          </cell>
          <cell r="AM212">
            <v>3.4423115025599995</v>
          </cell>
          <cell r="AN212">
            <v>1.6685384879679999</v>
          </cell>
          <cell r="AO212">
            <v>1.4846537717999999</v>
          </cell>
          <cell r="AP212">
            <v>2.2578762410829998</v>
          </cell>
          <cell r="AQ212">
            <v>2.6572041976076064</v>
          </cell>
          <cell r="AR212">
            <v>2.2334445527839999</v>
          </cell>
          <cell r="AS212">
            <v>2.0819009259619996</v>
          </cell>
          <cell r="AT212">
            <v>1.77455493994</v>
          </cell>
          <cell r="AU212">
            <v>1.5699854050791668</v>
          </cell>
          <cell r="AV212">
            <v>0</v>
          </cell>
          <cell r="AW212">
            <v>0</v>
          </cell>
          <cell r="AX212">
            <v>0</v>
          </cell>
          <cell r="AY212">
            <v>0</v>
          </cell>
          <cell r="AZ212">
            <v>0</v>
          </cell>
          <cell r="BA212">
            <v>0</v>
          </cell>
        </row>
        <row r="213">
          <cell r="B213">
            <v>2.8482399999999997E-5</v>
          </cell>
          <cell r="C213">
            <v>0</v>
          </cell>
          <cell r="D213">
            <v>0</v>
          </cell>
          <cell r="E213">
            <v>0</v>
          </cell>
          <cell r="F213">
            <v>2.6903240000000003E-5</v>
          </cell>
          <cell r="G213">
            <v>0</v>
          </cell>
          <cell r="H213">
            <v>0</v>
          </cell>
          <cell r="I213">
            <v>0</v>
          </cell>
          <cell r="J213">
            <v>0</v>
          </cell>
          <cell r="K213">
            <v>0</v>
          </cell>
          <cell r="L213">
            <v>0</v>
          </cell>
          <cell r="M213">
            <v>1.2932920000000001E-4</v>
          </cell>
          <cell r="N213">
            <v>0</v>
          </cell>
          <cell r="O213">
            <v>0</v>
          </cell>
          <cell r="P213">
            <v>0</v>
          </cell>
          <cell r="Q213">
            <v>0</v>
          </cell>
          <cell r="R213">
            <v>0</v>
          </cell>
          <cell r="S213">
            <v>3.4643700000000002E-5</v>
          </cell>
          <cell r="T213">
            <v>4.0559500799999999E-4</v>
          </cell>
          <cell r="U213">
            <v>5.5515459999999997E-4</v>
          </cell>
          <cell r="V213">
            <v>0</v>
          </cell>
          <cell r="W213">
            <v>0</v>
          </cell>
          <cell r="X213">
            <v>0</v>
          </cell>
          <cell r="Y213">
            <v>0</v>
          </cell>
          <cell r="Z213">
            <v>0</v>
          </cell>
          <cell r="AA213">
            <v>0</v>
          </cell>
          <cell r="AB213">
            <v>3.0961170263400003E-3</v>
          </cell>
          <cell r="AC213">
            <v>0</v>
          </cell>
          <cell r="AD213">
            <v>0</v>
          </cell>
          <cell r="AE213">
            <v>0</v>
          </cell>
          <cell r="AF213">
            <v>5.5524088690000004E-3</v>
          </cell>
          <cell r="AG213">
            <v>0</v>
          </cell>
          <cell r="AH213">
            <v>0</v>
          </cell>
          <cell r="AI213">
            <v>0</v>
          </cell>
          <cell r="AJ213">
            <v>0</v>
          </cell>
          <cell r="AK213">
            <v>0</v>
          </cell>
          <cell r="AL213">
            <v>0</v>
          </cell>
          <cell r="AM213">
            <v>3.3414180479999993E-2</v>
          </cell>
          <cell r="AN213">
            <v>0</v>
          </cell>
          <cell r="AO213">
            <v>0</v>
          </cell>
          <cell r="AP213">
            <v>0</v>
          </cell>
          <cell r="AQ213">
            <v>0</v>
          </cell>
          <cell r="AR213">
            <v>0</v>
          </cell>
          <cell r="AS213">
            <v>9.461689379999999E-3</v>
          </cell>
          <cell r="AT213">
            <v>0.14622930601</v>
          </cell>
          <cell r="AU213">
            <v>0.13642132992916667</v>
          </cell>
          <cell r="AV213">
            <v>0</v>
          </cell>
          <cell r="AW213">
            <v>0</v>
          </cell>
          <cell r="AX213">
            <v>0</v>
          </cell>
          <cell r="AY213">
            <v>0</v>
          </cell>
          <cell r="AZ213">
            <v>0</v>
          </cell>
          <cell r="BA213">
            <v>0</v>
          </cell>
        </row>
        <row r="228">
          <cell r="B228">
            <v>1.1549006380000001E-2</v>
          </cell>
          <cell r="C228">
            <v>7.5835250400000005E-3</v>
          </cell>
          <cell r="D228">
            <v>6.4072808800000004E-3</v>
          </cell>
          <cell r="E228">
            <v>4.8117999104799998E-3</v>
          </cell>
          <cell r="F228">
            <v>4.3097556794E-3</v>
          </cell>
          <cell r="G228">
            <v>1.2460138381999999E-3</v>
          </cell>
          <cell r="H228">
            <v>6.2745227999999999E-4</v>
          </cell>
          <cell r="I228">
            <v>1.4322570109999999E-3</v>
          </cell>
          <cell r="J228">
            <v>5.5258604759999988E-4</v>
          </cell>
          <cell r="K228">
            <v>2.5071410000000001E-4</v>
          </cell>
          <cell r="L228">
            <v>1.5855567217999997E-3</v>
          </cell>
          <cell r="M228">
            <v>9.6432086099999998E-4</v>
          </cell>
          <cell r="N228">
            <v>1.9029817400000001E-3</v>
          </cell>
          <cell r="O228">
            <v>1.0164714658E-3</v>
          </cell>
          <cell r="P228">
            <v>1.4428359436E-3</v>
          </cell>
          <cell r="Q228">
            <v>4.9532133903522606E-4</v>
          </cell>
          <cell r="R228">
            <v>3.4857550000000001E-4</v>
          </cell>
          <cell r="S228">
            <v>1.8195814E-4</v>
          </cell>
          <cell r="T228">
            <v>3.9793624000000001E-4</v>
          </cell>
          <cell r="U228">
            <v>1.5392786E-4</v>
          </cell>
          <cell r="V228">
            <v>0</v>
          </cell>
          <cell r="W228">
            <v>0</v>
          </cell>
          <cell r="X228">
            <v>0</v>
          </cell>
          <cell r="Y228">
            <v>0</v>
          </cell>
          <cell r="Z228">
            <v>0</v>
          </cell>
          <cell r="AA228">
            <v>0</v>
          </cell>
          <cell r="AB228">
            <v>2.5359019810560599</v>
          </cell>
          <cell r="AC228">
            <v>1.5605966310319999</v>
          </cell>
          <cell r="AD228">
            <v>1.441543285776</v>
          </cell>
          <cell r="AE228">
            <v>1.2523600831840001</v>
          </cell>
          <cell r="AF228">
            <v>0.85993931676799995</v>
          </cell>
          <cell r="AG228">
            <v>0.30417758556899999</v>
          </cell>
          <cell r="AH228">
            <v>0.161829864288</v>
          </cell>
          <cell r="AI228">
            <v>0.55964279788000004</v>
          </cell>
          <cell r="AJ228">
            <v>0.23182661352</v>
          </cell>
          <cell r="AK228">
            <v>5.6997428004000004E-2</v>
          </cell>
          <cell r="AL228">
            <v>0.54333386298899999</v>
          </cell>
          <cell r="AM228">
            <v>0.27534034223999992</v>
          </cell>
          <cell r="AN228">
            <v>0.51662860251200005</v>
          </cell>
          <cell r="AO228">
            <v>0.29328121524599998</v>
          </cell>
          <cell r="AP228">
            <v>0.47012353504249998</v>
          </cell>
          <cell r="AQ228">
            <v>0.23254422365017988</v>
          </cell>
          <cell r="AR228">
            <v>0.1501454505</v>
          </cell>
          <cell r="AS228">
            <v>7.3092866560999989E-2</v>
          </cell>
          <cell r="AT228">
            <v>0.27465344267000003</v>
          </cell>
          <cell r="AU228">
            <v>0.12661520179999999</v>
          </cell>
          <cell r="AV228">
            <v>0</v>
          </cell>
          <cell r="AW228">
            <v>0</v>
          </cell>
          <cell r="AX228">
            <v>0</v>
          </cell>
          <cell r="AY228">
            <v>0</v>
          </cell>
          <cell r="AZ228">
            <v>0</v>
          </cell>
          <cell r="BA228">
            <v>0</v>
          </cell>
        </row>
        <row r="233">
          <cell r="B233">
            <v>3.2508674599999996E-3</v>
          </cell>
          <cell r="C233">
            <v>4.4994768000000001E-4</v>
          </cell>
          <cell r="D233">
            <v>4.1247793999999995E-4</v>
          </cell>
          <cell r="E233">
            <v>0</v>
          </cell>
          <cell r="F233">
            <v>5.19519E-5</v>
          </cell>
          <cell r="G233">
            <v>5.1036257999999995E-4</v>
          </cell>
          <cell r="H233">
            <v>1.0520365599999998E-2</v>
          </cell>
          <cell r="I233">
            <v>1.5179411439999999E-2</v>
          </cell>
          <cell r="J233">
            <v>1.3408397399999999E-2</v>
          </cell>
          <cell r="K233">
            <v>1.6774250419199999E-2</v>
          </cell>
          <cell r="L233">
            <v>1.6113194353199998E-2</v>
          </cell>
          <cell r="M233">
            <v>1.2101783660799998E-2</v>
          </cell>
          <cell r="N233">
            <v>1.1914513275399998E-2</v>
          </cell>
          <cell r="O233">
            <v>5.0426327937999997E-3</v>
          </cell>
          <cell r="P233">
            <v>5.7867595787999999E-3</v>
          </cell>
          <cell r="Q233">
            <v>3.9282181803917257E-3</v>
          </cell>
          <cell r="R233">
            <v>1.2533330899999999E-2</v>
          </cell>
          <cell r="S233">
            <v>5.6690123999999995E-3</v>
          </cell>
          <cell r="T233">
            <v>9.3540378999999989E-3</v>
          </cell>
          <cell r="U233">
            <v>8.0185543999999991E-3</v>
          </cell>
          <cell r="V233">
            <v>0</v>
          </cell>
          <cell r="W233">
            <v>0</v>
          </cell>
          <cell r="X233">
            <v>0</v>
          </cell>
          <cell r="Y233">
            <v>0</v>
          </cell>
          <cell r="Z233">
            <v>0</v>
          </cell>
          <cell r="AA233">
            <v>0</v>
          </cell>
          <cell r="AB233">
            <v>1.3234314259359898</v>
          </cell>
          <cell r="AC233">
            <v>0.13245048998799999</v>
          </cell>
          <cell r="AD233">
            <v>4.3374605807999997E-2</v>
          </cell>
          <cell r="AE233">
            <v>0</v>
          </cell>
          <cell r="AF233">
            <v>2.5920201614999996E-2</v>
          </cell>
          <cell r="AG233">
            <v>0.12000722962799999</v>
          </cell>
          <cell r="AH233">
            <v>1.5122758165479999</v>
          </cell>
          <cell r="AI233">
            <v>2.6581268106449998</v>
          </cell>
          <cell r="AJ233">
            <v>2.79957536022</v>
          </cell>
          <cell r="AK233">
            <v>2.7852872505040001</v>
          </cell>
          <cell r="AL233">
            <v>2.8902400342650001</v>
          </cell>
          <cell r="AM233">
            <v>2.2728998471999997</v>
          </cell>
          <cell r="AN233">
            <v>2.125376725472</v>
          </cell>
          <cell r="AO233">
            <v>1.0541529458099999</v>
          </cell>
          <cell r="AP233">
            <v>1.49713584814325</v>
          </cell>
          <cell r="AQ233">
            <v>1.0473869584490236</v>
          </cell>
          <cell r="AR233">
            <v>2.7429282966109998</v>
          </cell>
          <cell r="AS233">
            <v>0.89971150540699996</v>
          </cell>
          <cell r="AT233">
            <v>1.9597247330199998</v>
          </cell>
          <cell r="AU233">
            <v>1.3655440360416666</v>
          </cell>
          <cell r="AV233">
            <v>0</v>
          </cell>
          <cell r="AW233">
            <v>0</v>
          </cell>
          <cell r="AX233">
            <v>0</v>
          </cell>
          <cell r="AY233">
            <v>0</v>
          </cell>
          <cell r="AZ233">
            <v>0</v>
          </cell>
          <cell r="BA233">
            <v>0</v>
          </cell>
        </row>
        <row r="245">
          <cell r="B245">
            <v>1.5166587799999999E-3</v>
          </cell>
          <cell r="C245">
            <v>1.1881960999999999E-3</v>
          </cell>
          <cell r="D245">
            <v>6.7794818000000009E-4</v>
          </cell>
          <cell r="E245">
            <v>3.3218458151999999E-3</v>
          </cell>
          <cell r="F245">
            <v>5.5231737793999995E-3</v>
          </cell>
          <cell r="G245">
            <v>4.4269462647999998E-3</v>
          </cell>
          <cell r="H245">
            <v>1.1506824131199999E-2</v>
          </cell>
          <cell r="I245">
            <v>7.360083314399999E-3</v>
          </cell>
          <cell r="J245">
            <v>7.5146803389999992E-3</v>
          </cell>
          <cell r="K245">
            <v>6.8740611935999996E-3</v>
          </cell>
          <cell r="L245">
            <v>8.9747951838000002E-3</v>
          </cell>
          <cell r="M245">
            <v>1.0037247910039999E-2</v>
          </cell>
          <cell r="N245">
            <v>6.6010410621799992E-3</v>
          </cell>
          <cell r="O245">
            <v>5.2901394457999995E-3</v>
          </cell>
          <cell r="P245">
            <v>8.8043191941399989E-3</v>
          </cell>
          <cell r="Q245">
            <v>1.0670500010327242E-2</v>
          </cell>
          <cell r="R245">
            <v>3.96956532E-3</v>
          </cell>
          <cell r="S245">
            <v>7.8625170599999992E-3</v>
          </cell>
          <cell r="T245">
            <v>7.2374474319999993E-3</v>
          </cell>
          <cell r="U245">
            <v>3.8703601000000002E-3</v>
          </cell>
          <cell r="V245">
            <v>0</v>
          </cell>
          <cell r="W245">
            <v>0</v>
          </cell>
          <cell r="X245">
            <v>0</v>
          </cell>
          <cell r="Y245">
            <v>0</v>
          </cell>
          <cell r="Z245">
            <v>0</v>
          </cell>
          <cell r="AA245">
            <v>0</v>
          </cell>
          <cell r="AB245">
            <v>0.30724771516050003</v>
          </cell>
          <cell r="AC245">
            <v>0.20992201255999998</v>
          </cell>
          <cell r="AD245">
            <v>0.16522944436800002</v>
          </cell>
          <cell r="AE245">
            <v>0.56446109652800003</v>
          </cell>
          <cell r="AF245">
            <v>1.304888280171</v>
          </cell>
          <cell r="AG245">
            <v>1.0011924732809998</v>
          </cell>
          <cell r="AH245">
            <v>2.7055480334439999</v>
          </cell>
          <cell r="AI245">
            <v>1.7815652071650001</v>
          </cell>
          <cell r="AJ245">
            <v>2.472216065504</v>
          </cell>
          <cell r="AK245">
            <v>1.9163293053519999</v>
          </cell>
          <cell r="AL245">
            <v>2.4482039953500001</v>
          </cell>
          <cell r="AM245">
            <v>2.9692094419199995</v>
          </cell>
          <cell r="AN245">
            <v>2.4903734118559999</v>
          </cell>
          <cell r="AO245">
            <v>1.321629656172</v>
          </cell>
          <cell r="AP245">
            <v>2.93332461941975</v>
          </cell>
          <cell r="AQ245">
            <v>4.6872717663778634</v>
          </cell>
          <cell r="AR245">
            <v>1.3865015453059999</v>
          </cell>
          <cell r="AS245">
            <v>2.7373185795669999</v>
          </cell>
          <cell r="AT245">
            <v>3.0810846699899996</v>
          </cell>
          <cell r="AU245">
            <v>1.3416779005166666</v>
          </cell>
          <cell r="AV245">
            <v>0</v>
          </cell>
          <cell r="AW245">
            <v>0</v>
          </cell>
          <cell r="AX245">
            <v>0</v>
          </cell>
          <cell r="AY245">
            <v>0</v>
          </cell>
          <cell r="AZ245">
            <v>0</v>
          </cell>
          <cell r="BA245">
            <v>0</v>
          </cell>
        </row>
        <row r="246">
          <cell r="B246">
            <v>4.47955012242E-2</v>
          </cell>
          <cell r="C246">
            <v>3.5505301953200001E-2</v>
          </cell>
          <cell r="D246">
            <v>3.3263855375199991E-2</v>
          </cell>
          <cell r="E246">
            <v>3.2194783027599989E-2</v>
          </cell>
          <cell r="F246">
            <v>3.8993523026000003E-2</v>
          </cell>
          <cell r="G246">
            <v>3.1830321408199996E-2</v>
          </cell>
          <cell r="H246">
            <v>2.5794962898199998E-2</v>
          </cell>
          <cell r="I246">
            <v>2.4775734336200003E-2</v>
          </cell>
          <cell r="J246">
            <v>1.4941167799600001E-2</v>
          </cell>
          <cell r="K246">
            <v>1.6585811901199999E-2</v>
          </cell>
          <cell r="L246">
            <v>1.4683387591799999E-2</v>
          </cell>
          <cell r="M246">
            <v>7.6807683103999993E-3</v>
          </cell>
          <cell r="N246">
            <v>4.7089681264959993E-2</v>
          </cell>
          <cell r="O246">
            <v>8.5466316134800002E-3</v>
          </cell>
          <cell r="P246">
            <v>8.6396799143999992E-3</v>
          </cell>
          <cell r="Q246">
            <v>8.4369345294043746E-3</v>
          </cell>
          <cell r="R246">
            <v>5.5535927200000001E-3</v>
          </cell>
          <cell r="S246">
            <v>2.6344882199999999E-3</v>
          </cell>
          <cell r="T246">
            <v>4.645806619999999E-3</v>
          </cell>
          <cell r="U246">
            <v>4.7018571600000005E-3</v>
          </cell>
          <cell r="V246">
            <v>0</v>
          </cell>
          <cell r="W246">
            <v>0</v>
          </cell>
          <cell r="X246">
            <v>0</v>
          </cell>
          <cell r="Y246">
            <v>0</v>
          </cell>
          <cell r="Z246">
            <v>0</v>
          </cell>
          <cell r="AA246">
            <v>0</v>
          </cell>
          <cell r="AB246">
            <v>8.0457412860813591</v>
          </cell>
          <cell r="AC246">
            <v>6.6924397462559995</v>
          </cell>
          <cell r="AD246">
            <v>7.5389955594239986</v>
          </cell>
          <cell r="AE246">
            <v>8.5399135870719984</v>
          </cell>
          <cell r="AF246">
            <v>10.576001317335999</v>
          </cell>
          <cell r="AG246">
            <v>9.5679888970379992</v>
          </cell>
          <cell r="AH246">
            <v>6.807030624195999</v>
          </cell>
          <cell r="AI246">
            <v>7.544575679314999</v>
          </cell>
          <cell r="AJ246">
            <v>4.2942236762359993</v>
          </cell>
          <cell r="AK246">
            <v>4.3830014154960004</v>
          </cell>
          <cell r="AL246">
            <v>4.0661218155599999</v>
          </cell>
          <cell r="AM246">
            <v>2.2699012425599996</v>
          </cell>
          <cell r="AN246">
            <v>17.973270879343996</v>
          </cell>
          <cell r="AO246">
            <v>3.363807191022</v>
          </cell>
          <cell r="AP246">
            <v>3.30571514867925</v>
          </cell>
          <cell r="AQ246">
            <v>3.5367563659027383</v>
          </cell>
          <cell r="AR246">
            <v>2.0198622426619997</v>
          </cell>
          <cell r="AS246">
            <v>0.94326365461899986</v>
          </cell>
          <cell r="AT246">
            <v>1.82074011798</v>
          </cell>
          <cell r="AU246">
            <v>2.0177940963833332</v>
          </cell>
          <cell r="AV246">
            <v>0</v>
          </cell>
          <cell r="AW246">
            <v>0</v>
          </cell>
          <cell r="AX246">
            <v>0</v>
          </cell>
          <cell r="AY246">
            <v>0</v>
          </cell>
          <cell r="AZ246">
            <v>0</v>
          </cell>
          <cell r="BA246">
            <v>0</v>
          </cell>
        </row>
        <row r="247">
          <cell r="B247">
            <v>0.11935862347079999</v>
          </cell>
          <cell r="C247">
            <v>0.15243643039939997</v>
          </cell>
          <cell r="D247">
            <v>0.19189190726681998</v>
          </cell>
          <cell r="E247">
            <v>0.15263318155099997</v>
          </cell>
          <cell r="F247">
            <v>0.14602978438977998</v>
          </cell>
          <cell r="G247">
            <v>0.1268179718496</v>
          </cell>
          <cell r="H247">
            <v>9.4109622380799979E-2</v>
          </cell>
          <cell r="I247">
            <v>9.7392780481099991E-2</v>
          </cell>
          <cell r="J247">
            <v>8.8800889098200012E-2</v>
          </cell>
          <cell r="K247">
            <v>3.0180801724399998E-2</v>
          </cell>
          <cell r="L247">
            <v>3.6533439854119998E-2</v>
          </cell>
          <cell r="M247">
            <v>2.4802608797519998E-2</v>
          </cell>
          <cell r="N247">
            <v>2.4037682794179997E-2</v>
          </cell>
          <cell r="O247">
            <v>3.1222136381039996E-2</v>
          </cell>
          <cell r="P247">
            <v>3.3040099466199999E-2</v>
          </cell>
          <cell r="Q247">
            <v>3.3558113842902415E-2</v>
          </cell>
          <cell r="R247">
            <v>1.8996490759999998E-2</v>
          </cell>
          <cell r="S247">
            <v>1.5375229959999999E-2</v>
          </cell>
          <cell r="T247">
            <v>1.7607750759999999E-2</v>
          </cell>
          <cell r="U247">
            <v>1.6769569200000001E-2</v>
          </cell>
          <cell r="V247">
            <v>0</v>
          </cell>
          <cell r="W247">
            <v>0</v>
          </cell>
          <cell r="X247">
            <v>0</v>
          </cell>
          <cell r="Y247">
            <v>0</v>
          </cell>
          <cell r="Z247">
            <v>0</v>
          </cell>
          <cell r="AA247">
            <v>0</v>
          </cell>
          <cell r="AB247">
            <v>19.116671246154873</v>
          </cell>
          <cell r="AC247">
            <v>21.572873913915998</v>
          </cell>
          <cell r="AD247">
            <v>27.833689154976</v>
          </cell>
          <cell r="AE247">
            <v>26.283803678383997</v>
          </cell>
          <cell r="AF247">
            <v>28.175273161819</v>
          </cell>
          <cell r="AG247">
            <v>31.782539304944997</v>
          </cell>
          <cell r="AH247">
            <v>27.899196537332003</v>
          </cell>
          <cell r="AI247">
            <v>30.780734347905003</v>
          </cell>
          <cell r="AJ247">
            <v>31.576365871424006</v>
          </cell>
          <cell r="AK247">
            <v>10.088129148151999</v>
          </cell>
          <cell r="AL247">
            <v>13.970101440662999</v>
          </cell>
          <cell r="AM247">
            <v>9.9993512639999995</v>
          </cell>
          <cell r="AN247">
            <v>9.681592746847997</v>
          </cell>
          <cell r="AO247">
            <v>13.603216091672998</v>
          </cell>
          <cell r="AP247">
            <v>14.383157364091998</v>
          </cell>
          <cell r="AQ247">
            <v>17.911544796445007</v>
          </cell>
          <cell r="AR247">
            <v>10.640200831595001</v>
          </cell>
          <cell r="AS247">
            <v>8.7727415186839988</v>
          </cell>
          <cell r="AT247">
            <v>11.757124421529999</v>
          </cell>
          <cell r="AU247">
            <v>9.9603261920666668</v>
          </cell>
          <cell r="AV247">
            <v>0</v>
          </cell>
          <cell r="AW247">
            <v>0</v>
          </cell>
          <cell r="AX247">
            <v>0</v>
          </cell>
          <cell r="AY247">
            <v>0</v>
          </cell>
          <cell r="AZ247">
            <v>0</v>
          </cell>
          <cell r="BA247">
            <v>0</v>
          </cell>
        </row>
        <row r="253">
          <cell r="B253">
            <v>0</v>
          </cell>
          <cell r="C253">
            <v>0</v>
          </cell>
          <cell r="D253">
            <v>0</v>
          </cell>
          <cell r="E253">
            <v>2.4085879999999998E-5</v>
          </cell>
          <cell r="F253">
            <v>0</v>
          </cell>
          <cell r="G253">
            <v>1.3166607999999999E-4</v>
          </cell>
          <cell r="H253">
            <v>3.5755370200000001E-3</v>
          </cell>
          <cell r="I253">
            <v>5.7841215735999997E-3</v>
          </cell>
          <cell r="J253">
            <v>3.6084330887999998E-3</v>
          </cell>
          <cell r="K253">
            <v>5.918070223999999E-4</v>
          </cell>
          <cell r="L253">
            <v>8.6577698479999997E-4</v>
          </cell>
          <cell r="M253">
            <v>2.8347143859999994E-4</v>
          </cell>
          <cell r="N253">
            <v>7.9166805819999998E-4</v>
          </cell>
          <cell r="O253">
            <v>1.7485112946000001E-3</v>
          </cell>
          <cell r="P253">
            <v>7.0919587046000014E-3</v>
          </cell>
          <cell r="Q253">
            <v>2.3190243221300987E-2</v>
          </cell>
          <cell r="R253">
            <v>2.2682599419999998E-2</v>
          </cell>
          <cell r="S253">
            <v>2.4026982720000003E-2</v>
          </cell>
          <cell r="T253">
            <v>2.1569836879999998E-2</v>
          </cell>
          <cell r="U253">
            <v>1.1162431780000001E-2</v>
          </cell>
          <cell r="V253">
            <v>0</v>
          </cell>
          <cell r="W253">
            <v>0</v>
          </cell>
          <cell r="X253">
            <v>0</v>
          </cell>
          <cell r="Y253">
            <v>0</v>
          </cell>
          <cell r="Z253">
            <v>0</v>
          </cell>
          <cell r="AA253">
            <v>0</v>
          </cell>
          <cell r="AB253">
            <v>0</v>
          </cell>
          <cell r="AC253">
            <v>0</v>
          </cell>
          <cell r="AD253">
            <v>0</v>
          </cell>
          <cell r="AE253">
            <v>4.1297397120000001E-3</v>
          </cell>
          <cell r="AF253">
            <v>0</v>
          </cell>
          <cell r="AG253">
            <v>3.4216084187999998E-2</v>
          </cell>
          <cell r="AH253">
            <v>0.85808492516799995</v>
          </cell>
          <cell r="AI253">
            <v>1.3670430233899999</v>
          </cell>
          <cell r="AJ253">
            <v>1.1229352088</v>
          </cell>
          <cell r="AK253">
            <v>0.15625640333599999</v>
          </cell>
          <cell r="AL253">
            <v>0.23327063599500003</v>
          </cell>
          <cell r="AM253">
            <v>0.10706033471999998</v>
          </cell>
          <cell r="AN253">
            <v>0.33692673572799997</v>
          </cell>
          <cell r="AO253">
            <v>0.64564631908499992</v>
          </cell>
          <cell r="AP253">
            <v>3.1964157444665</v>
          </cell>
          <cell r="AQ253">
            <v>12.073727254139163</v>
          </cell>
          <cell r="AR253">
            <v>12.539134802707</v>
          </cell>
          <cell r="AS253">
            <v>12.285804945699999</v>
          </cell>
          <cell r="AT253">
            <v>11.415939119469998</v>
          </cell>
          <cell r="AU253">
            <v>5.0177959864916675</v>
          </cell>
          <cell r="AV253">
            <v>0</v>
          </cell>
          <cell r="AW253">
            <v>0</v>
          </cell>
          <cell r="AX253">
            <v>0</v>
          </cell>
          <cell r="AY253">
            <v>0</v>
          </cell>
          <cell r="AZ253">
            <v>0</v>
          </cell>
          <cell r="BA253">
            <v>0</v>
          </cell>
        </row>
        <row r="263">
          <cell r="B263">
            <v>0.83037979346276003</v>
          </cell>
          <cell r="C263">
            <v>0.80461053974611996</v>
          </cell>
          <cell r="D263">
            <v>0.78382412796407985</v>
          </cell>
          <cell r="E263">
            <v>0.76194114053214002</v>
          </cell>
          <cell r="F263">
            <v>0.76475540819377985</v>
          </cell>
          <cell r="G263">
            <v>0.79396456501715995</v>
          </cell>
          <cell r="H263">
            <v>0.78762163945201991</v>
          </cell>
          <cell r="I263">
            <v>0.89348219850533983</v>
          </cell>
          <cell r="J263">
            <v>0.91983248230110004</v>
          </cell>
          <cell r="K263">
            <v>0.76646827489887992</v>
          </cell>
          <cell r="L263">
            <v>0.73836729688833946</v>
          </cell>
          <cell r="M263">
            <v>0.58162903953125977</v>
          </cell>
          <cell r="N263">
            <v>0.50881914099097991</v>
          </cell>
          <cell r="O263">
            <v>0.49173510120249997</v>
          </cell>
          <cell r="P263">
            <v>0.6078303419384804</v>
          </cell>
          <cell r="Q263">
            <v>0.61717004732249903</v>
          </cell>
          <cell r="R263">
            <v>0.68864599033999996</v>
          </cell>
          <cell r="S263">
            <v>0.57461084769999993</v>
          </cell>
          <cell r="T263">
            <v>0.57615970357999979</v>
          </cell>
          <cell r="U263">
            <v>0.51682483624000009</v>
          </cell>
          <cell r="V263">
            <v>0</v>
          </cell>
          <cell r="W263">
            <v>0</v>
          </cell>
          <cell r="X263">
            <v>0</v>
          </cell>
          <cell r="Y263">
            <v>0</v>
          </cell>
          <cell r="Z263">
            <v>0</v>
          </cell>
          <cell r="AA263">
            <v>0</v>
          </cell>
          <cell r="AB263">
            <v>145.97459877772673</v>
          </cell>
          <cell r="AC263">
            <v>132.58690200338</v>
          </cell>
          <cell r="AD263">
            <v>144.51773751297597</v>
          </cell>
          <cell r="AE263">
            <v>159.12322867806401</v>
          </cell>
          <cell r="AF263">
            <v>177.99276242926504</v>
          </cell>
          <cell r="AG263">
            <v>200.47921241762694</v>
          </cell>
          <cell r="AH263">
            <v>191.51969650719994</v>
          </cell>
          <cell r="AI263">
            <v>231.10063583545497</v>
          </cell>
          <cell r="AJ263">
            <v>254.78591836035199</v>
          </cell>
          <cell r="AK263">
            <v>167.80276040043998</v>
          </cell>
          <cell r="AL263">
            <v>169.65194663340901</v>
          </cell>
          <cell r="AM263">
            <v>136.87933787663999</v>
          </cell>
          <cell r="AN263">
            <v>134.33999626044798</v>
          </cell>
          <cell r="AO263">
            <v>148.16315600569499</v>
          </cell>
          <cell r="AP263">
            <v>175.95579490028371</v>
          </cell>
          <cell r="AQ263">
            <v>201.57688710650962</v>
          </cell>
          <cell r="AR263">
            <v>241.54890571476895</v>
          </cell>
          <cell r="AS263">
            <v>205.25523513781005</v>
          </cell>
          <cell r="AT263">
            <v>214.07302358947004</v>
          </cell>
          <cell r="AU263">
            <v>161.48930506761667</v>
          </cell>
          <cell r="AV263">
            <v>0</v>
          </cell>
          <cell r="AW263">
            <v>0</v>
          </cell>
          <cell r="AX263">
            <v>0</v>
          </cell>
          <cell r="AY263">
            <v>0</v>
          </cell>
          <cell r="AZ263">
            <v>0</v>
          </cell>
          <cell r="BA263">
            <v>0</v>
          </cell>
        </row>
        <row r="264">
          <cell r="B264">
            <v>0.48909644660486001</v>
          </cell>
          <cell r="C264">
            <v>0.46028612451670003</v>
          </cell>
          <cell r="D264">
            <v>0.37537714896417984</v>
          </cell>
          <cell r="E264">
            <v>0.37112666872687994</v>
          </cell>
          <cell r="F264">
            <v>0.33507815823522002</v>
          </cell>
          <cell r="G264">
            <v>0.30794828351203996</v>
          </cell>
          <cell r="H264">
            <v>0.23143486484327999</v>
          </cell>
          <cell r="I264">
            <v>0.22522016232923997</v>
          </cell>
          <cell r="J264">
            <v>0.20507018358026005</v>
          </cell>
          <cell r="K264">
            <v>0.11473317068703999</v>
          </cell>
          <cell r="L264">
            <v>0.11860733251126002</v>
          </cell>
          <cell r="M264">
            <v>9.2935463209199987E-2</v>
          </cell>
          <cell r="N264">
            <v>0.1017852503543</v>
          </cell>
          <cell r="O264">
            <v>6.8387812306679993E-2</v>
          </cell>
          <cell r="P264">
            <v>6.6466796201739994E-2</v>
          </cell>
          <cell r="Q264">
            <v>6.4886958390460006E-2</v>
          </cell>
          <cell r="R264">
            <v>5.9007470279999974E-2</v>
          </cell>
          <cell r="S264">
            <v>5.2358376620000001E-2</v>
          </cell>
          <cell r="T264">
            <v>5.8993838119999989E-2</v>
          </cell>
          <cell r="U264">
            <v>6.4024421080000005E-2</v>
          </cell>
          <cell r="V264">
            <v>0</v>
          </cell>
          <cell r="W264">
            <v>0</v>
          </cell>
          <cell r="X264">
            <v>0</v>
          </cell>
          <cell r="Y264">
            <v>0</v>
          </cell>
          <cell r="Z264">
            <v>0</v>
          </cell>
          <cell r="AA264">
            <v>0</v>
          </cell>
          <cell r="AB264">
            <v>88.927767989026364</v>
          </cell>
          <cell r="AC264">
            <v>82.02244678408799</v>
          </cell>
          <cell r="AD264">
            <v>80.155790355167994</v>
          </cell>
          <cell r="AE264">
            <v>90.459672202031996</v>
          </cell>
          <cell r="AF264">
            <v>94.703767068413981</v>
          </cell>
          <cell r="AG264">
            <v>94.459372988409001</v>
          </cell>
          <cell r="AH264">
            <v>74.011517419875986</v>
          </cell>
          <cell r="AI264">
            <v>82.744165633430001</v>
          </cell>
          <cell r="AJ264">
            <v>80.842435664040025</v>
          </cell>
          <cell r="AK264">
            <v>41.114132459312003</v>
          </cell>
          <cell r="AL264">
            <v>43.173820931732998</v>
          </cell>
          <cell r="AM264">
            <v>36.519968577119997</v>
          </cell>
          <cell r="AN264">
            <v>39.036809117152004</v>
          </cell>
          <cell r="AO264">
            <v>27.065577894927006</v>
          </cell>
          <cell r="AP264">
            <v>29.127863347691992</v>
          </cell>
          <cell r="AQ264">
            <v>24.65248922151472</v>
          </cell>
          <cell r="AR264">
            <v>22.034276895013996</v>
          </cell>
          <cell r="AS264">
            <v>19.270789006897996</v>
          </cell>
          <cell r="AT264">
            <v>22.041975187390005</v>
          </cell>
          <cell r="AU264">
            <v>22.575879963829166</v>
          </cell>
          <cell r="AV264">
            <v>0</v>
          </cell>
          <cell r="AW264">
            <v>0</v>
          </cell>
          <cell r="AX264">
            <v>0</v>
          </cell>
          <cell r="AY264">
            <v>0</v>
          </cell>
          <cell r="AZ264">
            <v>0</v>
          </cell>
          <cell r="BA264">
            <v>0</v>
          </cell>
        </row>
        <row r="265">
          <cell r="B265">
            <v>5.5759731535039998E-2</v>
          </cell>
          <cell r="C265">
            <v>4.0065283680679992E-2</v>
          </cell>
          <cell r="D265">
            <v>4.8664599471079997E-2</v>
          </cell>
          <cell r="E265">
            <v>4.9067029938860009E-2</v>
          </cell>
          <cell r="F265">
            <v>4.7829333746760003E-2</v>
          </cell>
          <cell r="G265">
            <v>4.9561721819339995E-2</v>
          </cell>
          <cell r="H265">
            <v>5.4216848295939993E-2</v>
          </cell>
          <cell r="I265">
            <v>5.30545759038E-2</v>
          </cell>
          <cell r="J265">
            <v>5.1709068012479993E-2</v>
          </cell>
          <cell r="K265">
            <v>4.3865688895720005E-2</v>
          </cell>
          <cell r="L265">
            <v>4.1142499064500002E-2</v>
          </cell>
          <cell r="M265">
            <v>3.0813107352899993E-2</v>
          </cell>
          <cell r="N265">
            <v>2.5895617104080001E-2</v>
          </cell>
          <cell r="O265">
            <v>2.5077598089999997E-2</v>
          </cell>
          <cell r="P265">
            <v>1.9149065917539999E-2</v>
          </cell>
          <cell r="Q265">
            <v>2.0463370424654695E-2</v>
          </cell>
          <cell r="R265">
            <v>1.5161102540000001E-2</v>
          </cell>
          <cell r="S265">
            <v>1.7185326260000001E-2</v>
          </cell>
          <cell r="T265">
            <v>1.3874721191999999E-2</v>
          </cell>
          <cell r="U265">
            <v>9.8632041199999999E-3</v>
          </cell>
          <cell r="V265">
            <v>0</v>
          </cell>
          <cell r="W265">
            <v>0</v>
          </cell>
          <cell r="X265">
            <v>0</v>
          </cell>
          <cell r="Y265">
            <v>0</v>
          </cell>
          <cell r="Z265">
            <v>0</v>
          </cell>
          <cell r="AA265">
            <v>0</v>
          </cell>
          <cell r="AB265">
            <v>7.846645439047621</v>
          </cell>
          <cell r="AC265">
            <v>5.5767678899399993</v>
          </cell>
          <cell r="AD265">
            <v>7.419664451615998</v>
          </cell>
          <cell r="AE265">
            <v>8.7840666254879984</v>
          </cell>
          <cell r="AF265">
            <v>9.4254541464859987</v>
          </cell>
          <cell r="AG265">
            <v>10.410409054617</v>
          </cell>
          <cell r="AH265">
            <v>11.30442162402</v>
          </cell>
          <cell r="AI265">
            <v>12.080601485215</v>
          </cell>
          <cell r="AJ265">
            <v>14.367866792575999</v>
          </cell>
          <cell r="AK265">
            <v>10.752466097604</v>
          </cell>
          <cell r="AL265">
            <v>10.650655571625002</v>
          </cell>
          <cell r="AM265">
            <v>8.4905306428799996</v>
          </cell>
          <cell r="AN265">
            <v>7.4958176247680006</v>
          </cell>
          <cell r="AO265">
            <v>6.7437421776750002</v>
          </cell>
          <cell r="AP265">
            <v>6.1214998682607495</v>
          </cell>
          <cell r="AQ265">
            <v>8.3742423829457557</v>
          </cell>
          <cell r="AR265">
            <v>5.4057491775979987</v>
          </cell>
          <cell r="AS265">
            <v>5.9270707008369996</v>
          </cell>
          <cell r="AT265">
            <v>5.96374017646</v>
          </cell>
          <cell r="AU265">
            <v>3.6526363369958332</v>
          </cell>
          <cell r="AV265">
            <v>0</v>
          </cell>
          <cell r="AW265">
            <v>0</v>
          </cell>
          <cell r="AX265">
            <v>0</v>
          </cell>
          <cell r="AY265">
            <v>0</v>
          </cell>
          <cell r="AZ265">
            <v>0</v>
          </cell>
          <cell r="BA265">
            <v>0</v>
          </cell>
        </row>
        <row r="266">
          <cell r="B266">
            <v>7.8310309192999999E-2</v>
          </cell>
          <cell r="C266">
            <v>7.3497057670400004E-2</v>
          </cell>
          <cell r="D266">
            <v>8.7037156136999999E-2</v>
          </cell>
          <cell r="E266">
            <v>0.13097932806319998</v>
          </cell>
          <cell r="F266">
            <v>0.1441167438638</v>
          </cell>
          <cell r="G266">
            <v>0.13889684633891999</v>
          </cell>
          <cell r="H266">
            <v>0.257855639586</v>
          </cell>
          <cell r="I266">
            <v>0.31026707862279995</v>
          </cell>
          <cell r="J266">
            <v>0.36615401101555994</v>
          </cell>
          <cell r="K266">
            <v>0.45059601261437987</v>
          </cell>
          <cell r="L266">
            <v>0.42096559409626</v>
          </cell>
          <cell r="M266">
            <v>0.33338522539479998</v>
          </cell>
          <cell r="N266">
            <v>0.24304367527929999</v>
          </cell>
          <cell r="O266">
            <v>0.17494828058951997</v>
          </cell>
          <cell r="P266">
            <v>0.17518947478879995</v>
          </cell>
          <cell r="Q266">
            <v>0.15260505987377737</v>
          </cell>
          <cell r="R266">
            <v>8.9025378799999999E-2</v>
          </cell>
          <cell r="S266">
            <v>4.9750984119999987E-2</v>
          </cell>
          <cell r="T266">
            <v>7.0737050179999983E-2</v>
          </cell>
          <cell r="U266">
            <v>6.7654094679999999E-2</v>
          </cell>
          <cell r="V266">
            <v>0</v>
          </cell>
          <cell r="W266">
            <v>0</v>
          </cell>
          <cell r="X266">
            <v>0</v>
          </cell>
          <cell r="Y266">
            <v>0</v>
          </cell>
          <cell r="Z266">
            <v>0</v>
          </cell>
          <cell r="AA266">
            <v>0</v>
          </cell>
          <cell r="AB266">
            <v>8.8401201569224206</v>
          </cell>
          <cell r="AC266">
            <v>7.1132383735039992</v>
          </cell>
          <cell r="AD266">
            <v>10.388455308959999</v>
          </cell>
          <cell r="AE266">
            <v>18.76285394312</v>
          </cell>
          <cell r="AF266">
            <v>23.157445356570001</v>
          </cell>
          <cell r="AG266">
            <v>24.197410971590998</v>
          </cell>
          <cell r="AH266">
            <v>43.554866022484006</v>
          </cell>
          <cell r="AI266">
            <v>53.786694750080002</v>
          </cell>
          <cell r="AJ266">
            <v>73.007632761920007</v>
          </cell>
          <cell r="AK266">
            <v>73.566757937199995</v>
          </cell>
          <cell r="AL266">
            <v>71.689846115438996</v>
          </cell>
          <cell r="AM266">
            <v>56.913325599839993</v>
          </cell>
          <cell r="AN266">
            <v>45.316150645744003</v>
          </cell>
          <cell r="AO266">
            <v>36.834750001166995</v>
          </cell>
          <cell r="AP266">
            <v>36.830517798583998</v>
          </cell>
          <cell r="AQ266">
            <v>31.195392620608729</v>
          </cell>
          <cell r="AR266">
            <v>17.458081170927997</v>
          </cell>
          <cell r="AS266">
            <v>10.052852770388998</v>
          </cell>
          <cell r="AT266">
            <v>15.45391986309</v>
          </cell>
          <cell r="AU266">
            <v>13.661635597183333</v>
          </cell>
          <cell r="AV266">
            <v>0</v>
          </cell>
          <cell r="AW266">
            <v>0</v>
          </cell>
          <cell r="AX266">
            <v>0</v>
          </cell>
          <cell r="AY266">
            <v>0</v>
          </cell>
          <cell r="AZ266">
            <v>0</v>
          </cell>
          <cell r="BA266">
            <v>0</v>
          </cell>
        </row>
        <row r="267">
          <cell r="B267">
            <v>2.9462577815800001E-2</v>
          </cell>
          <cell r="C267">
            <v>2.5984055932940002E-2</v>
          </cell>
          <cell r="D267">
            <v>1.9886617844999999E-2</v>
          </cell>
          <cell r="E267">
            <v>1.4619133674679999E-2</v>
          </cell>
          <cell r="F267">
            <v>1.3113899528599997E-2</v>
          </cell>
          <cell r="G267">
            <v>1.31961959366E-2</v>
          </cell>
          <cell r="H267">
            <v>2.2695026981799996E-2</v>
          </cell>
          <cell r="I267">
            <v>2.8200273736600001E-2</v>
          </cell>
          <cell r="J267">
            <v>2.19540958988E-2</v>
          </cell>
          <cell r="K267">
            <v>1.432696672224E-2</v>
          </cell>
          <cell r="L267">
            <v>3.1790023658799994E-2</v>
          </cell>
          <cell r="M267">
            <v>2.4860728434839999E-2</v>
          </cell>
          <cell r="N267">
            <v>4.3342529507199988E-2</v>
          </cell>
          <cell r="O267">
            <v>0.10747560267496002</v>
          </cell>
          <cell r="P267">
            <v>0.10114009887280001</v>
          </cell>
          <cell r="Q267">
            <v>0.11551987260110602</v>
          </cell>
          <cell r="R267">
            <v>0.27899799117999996</v>
          </cell>
          <cell r="S267">
            <v>0.20893552622000003</v>
          </cell>
          <cell r="T267">
            <v>0.15546246247999998</v>
          </cell>
          <cell r="U267">
            <v>6.999422944E-2</v>
          </cell>
          <cell r="V267">
            <v>0</v>
          </cell>
          <cell r="W267">
            <v>0</v>
          </cell>
          <cell r="X267">
            <v>0</v>
          </cell>
          <cell r="Y267">
            <v>0</v>
          </cell>
          <cell r="Z267">
            <v>0</v>
          </cell>
          <cell r="AA267">
            <v>0</v>
          </cell>
          <cell r="AB267">
            <v>5.6164769281108207</v>
          </cell>
          <cell r="AC267">
            <v>4.8842797780119991</v>
          </cell>
          <cell r="AD267">
            <v>4.2926097042719995</v>
          </cell>
          <cell r="AE267">
            <v>4.1631324418880009</v>
          </cell>
          <cell r="AF267">
            <v>3.8068299926859996</v>
          </cell>
          <cell r="AG267">
            <v>2.9175795298649998</v>
          </cell>
          <cell r="AH267">
            <v>5.2170011372919989</v>
          </cell>
          <cell r="AI267">
            <v>6.8224540899400008</v>
          </cell>
          <cell r="AJ267">
            <v>6.5999471379039996</v>
          </cell>
          <cell r="AK267">
            <v>3.3075333854200006</v>
          </cell>
          <cell r="AL267">
            <v>7.7398662195990005</v>
          </cell>
          <cell r="AM267">
            <v>6.4667203982399979</v>
          </cell>
          <cell r="AN267">
            <v>12.649349401743997</v>
          </cell>
          <cell r="AO267">
            <v>36.537544250421</v>
          </cell>
          <cell r="AP267">
            <v>35.404052544785998</v>
          </cell>
          <cell r="AQ267">
            <v>51.477710365751676</v>
          </cell>
          <cell r="AR267">
            <v>119.09877827517899</v>
          </cell>
          <cell r="AS267">
            <v>92.146068614885948</v>
          </cell>
          <cell r="AT267">
            <v>73.117488586000007</v>
          </cell>
          <cell r="AU267">
            <v>27.477168178916671</v>
          </cell>
          <cell r="AV267">
            <v>0</v>
          </cell>
          <cell r="AW267">
            <v>0</v>
          </cell>
          <cell r="AX267">
            <v>0</v>
          </cell>
          <cell r="AY267">
            <v>0</v>
          </cell>
          <cell r="AZ267">
            <v>0</v>
          </cell>
          <cell r="BA267">
            <v>0</v>
          </cell>
        </row>
        <row r="268">
          <cell r="B268">
            <v>0.11995291450519999</v>
          </cell>
          <cell r="C268">
            <v>0.15300790999939998</v>
          </cell>
          <cell r="D268">
            <v>0.19544183276881999</v>
          </cell>
          <cell r="E268">
            <v>0.15597679946911996</v>
          </cell>
          <cell r="F268">
            <v>0.15378453889497998</v>
          </cell>
          <cell r="G268">
            <v>0.1332085441278</v>
          </cell>
          <cell r="H268">
            <v>9.9958064344199973E-2</v>
          </cell>
          <cell r="I268">
            <v>0.10311170598729999</v>
          </cell>
          <cell r="J268">
            <v>9.3720157668800014E-2</v>
          </cell>
          <cell r="K268">
            <v>3.1917894590800001E-2</v>
          </cell>
          <cell r="L268">
            <v>3.708848306392E-2</v>
          </cell>
          <cell r="M268">
            <v>2.5986433861519997E-2</v>
          </cell>
          <cell r="N268">
            <v>2.4725022694179997E-2</v>
          </cell>
          <cell r="O268">
            <v>3.2254767663139998E-2</v>
          </cell>
          <cell r="P268">
            <v>3.5169006586400001E-2</v>
          </cell>
          <cell r="Q268">
            <v>3.6004388661749598E-2</v>
          </cell>
          <cell r="R268">
            <v>2.0293207099999998E-2</v>
          </cell>
          <cell r="S268">
            <v>1.6278140579999999E-2</v>
          </cell>
          <cell r="T268">
            <v>1.859007352E-2</v>
          </cell>
          <cell r="U268">
            <v>1.7735417E-2</v>
          </cell>
          <cell r="V268">
            <v>0</v>
          </cell>
          <cell r="W268">
            <v>0</v>
          </cell>
          <cell r="X268">
            <v>0</v>
          </cell>
          <cell r="Y268">
            <v>0</v>
          </cell>
          <cell r="Z268">
            <v>0</v>
          </cell>
          <cell r="AA268">
            <v>0</v>
          </cell>
          <cell r="AB268">
            <v>19.219446088771143</v>
          </cell>
          <cell r="AC268">
            <v>21.657010473775998</v>
          </cell>
          <cell r="AD268">
            <v>28.311738549360001</v>
          </cell>
          <cell r="AE268">
            <v>27.264313935935995</v>
          </cell>
          <cell r="AF268">
            <v>31.207099195586999</v>
          </cell>
          <cell r="AG268">
            <v>33.586507071974999</v>
          </cell>
          <cell r="AH268">
            <v>30.052478830016003</v>
          </cell>
          <cell r="AI268">
            <v>33.167643224115004</v>
          </cell>
          <cell r="AJ268">
            <v>32.844215121312004</v>
          </cell>
          <cell r="AK268">
            <v>10.566703537147999</v>
          </cell>
          <cell r="AL268">
            <v>14.129831958038999</v>
          </cell>
          <cell r="AM268">
            <v>10.461792901439999</v>
          </cell>
          <cell r="AN268">
            <v>9.969617296495997</v>
          </cell>
          <cell r="AO268">
            <v>14.075443375958997</v>
          </cell>
          <cell r="AP268">
            <v>15.404766156500997</v>
          </cell>
          <cell r="AQ268">
            <v>19.130564633668239</v>
          </cell>
          <cell r="AR268">
            <v>11.309621641184002</v>
          </cell>
          <cell r="AS268">
            <v>9.2906712028129981</v>
          </cell>
          <cell r="AT268">
            <v>12.29197511103</v>
          </cell>
          <cell r="AU268">
            <v>10.379584176066667</v>
          </cell>
          <cell r="AV268">
            <v>0</v>
          </cell>
          <cell r="AW268">
            <v>0</v>
          </cell>
          <cell r="AX268">
            <v>0</v>
          </cell>
          <cell r="AY268">
            <v>0</v>
          </cell>
          <cell r="AZ268">
            <v>0</v>
          </cell>
          <cell r="BA268">
            <v>0</v>
          </cell>
        </row>
        <row r="269">
          <cell r="B269">
            <v>4.3910462999999992E-4</v>
          </cell>
          <cell r="C269">
            <v>1.9566652199999997E-4</v>
          </cell>
          <cell r="D269">
            <v>0</v>
          </cell>
          <cell r="E269">
            <v>0</v>
          </cell>
          <cell r="F269">
            <v>7.1839254599999992E-5</v>
          </cell>
          <cell r="G269">
            <v>0</v>
          </cell>
          <cell r="H269">
            <v>0</v>
          </cell>
          <cell r="I269">
            <v>1.8837091000000002E-3</v>
          </cell>
          <cell r="J269">
            <v>0</v>
          </cell>
          <cell r="K269">
            <v>0</v>
          </cell>
          <cell r="L269">
            <v>1.3141484519999999E-4</v>
          </cell>
          <cell r="M269">
            <v>3.3141570059999994E-4</v>
          </cell>
          <cell r="N269">
            <v>2.7260567240000003E-4</v>
          </cell>
          <cell r="O269">
            <v>1.2350115539999998E-4</v>
          </cell>
          <cell r="P269">
            <v>4.4226184259999997E-4</v>
          </cell>
          <cell r="Q269">
            <v>2.5141608484954549E-4</v>
          </cell>
          <cell r="R269">
            <v>1.1408518999999999E-3</v>
          </cell>
          <cell r="S269">
            <v>1.2456310600000001E-3</v>
          </cell>
          <cell r="T269">
            <v>1.349763E-4</v>
          </cell>
          <cell r="U269">
            <v>4.8942099999999993E-5</v>
          </cell>
          <cell r="V269">
            <v>0</v>
          </cell>
          <cell r="W269">
            <v>0</v>
          </cell>
          <cell r="X269">
            <v>0</v>
          </cell>
          <cell r="Y269">
            <v>0</v>
          </cell>
          <cell r="Z269">
            <v>0</v>
          </cell>
          <cell r="AA269">
            <v>0</v>
          </cell>
          <cell r="AB269">
            <v>0.15379171500686997</v>
          </cell>
          <cell r="AC269">
            <v>8.6884860711999995E-2</v>
          </cell>
          <cell r="AD269">
            <v>0</v>
          </cell>
          <cell r="AE269">
            <v>0</v>
          </cell>
          <cell r="AF269">
            <v>5.1692777177999992E-2</v>
          </cell>
          <cell r="AG269">
            <v>0</v>
          </cell>
          <cell r="AH269">
            <v>0</v>
          </cell>
          <cell r="AI269">
            <v>0.46871519372999998</v>
          </cell>
          <cell r="AJ269">
            <v>0</v>
          </cell>
          <cell r="AK269">
            <v>0</v>
          </cell>
          <cell r="AL269">
            <v>6.8644997883000006E-2</v>
          </cell>
          <cell r="AM269">
            <v>0.12902417376</v>
          </cell>
          <cell r="AN269">
            <v>9.4769250575999997E-2</v>
          </cell>
          <cell r="AO269">
            <v>5.4558826116000006E-2</v>
          </cell>
          <cell r="AP269">
            <v>0.16009862991375001</v>
          </cell>
          <cell r="AQ269">
            <v>0.13180385684107782</v>
          </cell>
          <cell r="AR269">
            <v>0.60126060842500006</v>
          </cell>
          <cell r="AS269">
            <v>0.42097568956299997</v>
          </cell>
          <cell r="AT269">
            <v>8.6066709529999993E-2</v>
          </cell>
          <cell r="AU269">
            <v>1.7303899341666665E-2</v>
          </cell>
          <cell r="AV269">
            <v>0</v>
          </cell>
          <cell r="AW269">
            <v>0</v>
          </cell>
          <cell r="AX269">
            <v>0</v>
          </cell>
          <cell r="AY269">
            <v>0</v>
          </cell>
          <cell r="AZ269">
            <v>0</v>
          </cell>
          <cell r="BA269">
            <v>0</v>
          </cell>
        </row>
      </sheetData>
      <sheetData sheetId="35">
        <row r="23">
          <cell r="B23">
            <v>1.2696997000000154E-3</v>
          </cell>
          <cell r="C23">
            <v>3.3971391999999961E-3</v>
          </cell>
          <cell r="D23">
            <v>1.4019850400000006E-2</v>
          </cell>
          <cell r="E23">
            <v>4.2861377999999992E-3</v>
          </cell>
          <cell r="F23">
            <v>5.224091799999997E-3</v>
          </cell>
          <cell r="G23">
            <v>3.4494379999999991E-3</v>
          </cell>
          <cell r="H23">
            <v>4.2420764000000027E-3</v>
          </cell>
          <cell r="I23">
            <v>4.078672999999991E-3</v>
          </cell>
          <cell r="J23">
            <v>5.7270050999999947E-3</v>
          </cell>
          <cell r="K23">
            <v>3.7423881999999985E-3</v>
          </cell>
          <cell r="L23">
            <v>3.6737317000000002E-3</v>
          </cell>
          <cell r="M23">
            <v>2.8124151999999996E-3</v>
          </cell>
          <cell r="N23">
            <v>2.7372905000000013E-3</v>
          </cell>
          <cell r="O23">
            <v>1.7537322999999997E-3</v>
          </cell>
          <cell r="P23">
            <v>1.9464416999999999E-3</v>
          </cell>
          <cell r="Q23">
            <v>2.5506715981058834E-3</v>
          </cell>
          <cell r="R23">
            <v>2.7968854999999978E-3</v>
          </cell>
          <cell r="S23">
            <v>2.7086494999999985E-3</v>
          </cell>
          <cell r="T23">
            <v>3.2324947000000014E-3</v>
          </cell>
          <cell r="U23">
            <v>2.884758599999997E-3</v>
          </cell>
          <cell r="V23">
            <v>0</v>
          </cell>
          <cell r="W23">
            <v>0</v>
          </cell>
          <cell r="X23">
            <v>0</v>
          </cell>
          <cell r="Y23">
            <v>0</v>
          </cell>
          <cell r="Z23">
            <v>0</v>
          </cell>
          <cell r="AA23">
            <v>0</v>
          </cell>
          <cell r="AB23">
            <v>0.21580360905015006</v>
          </cell>
          <cell r="AC23">
            <v>0.49862515670399965</v>
          </cell>
          <cell r="AD23">
            <v>2.2756183991039975</v>
          </cell>
          <cell r="AE23">
            <v>0.9002412783839997</v>
          </cell>
          <cell r="AF23">
            <v>1.320012400028002</v>
          </cell>
          <cell r="AG23">
            <v>0.96229775198699841</v>
          </cell>
          <cell r="AH23">
            <v>1.5895487678880009</v>
          </cell>
          <cell r="AI23">
            <v>1.773485369594999</v>
          </cell>
          <cell r="AJ23">
            <v>2.5781894558279994</v>
          </cell>
          <cell r="AK23">
            <v>1.5538661163520002</v>
          </cell>
          <cell r="AL23">
            <v>1.7769718991609995</v>
          </cell>
          <cell r="AM23">
            <v>1.6259427574400007</v>
          </cell>
          <cell r="AN23">
            <v>1.3568631985920017</v>
          </cell>
          <cell r="AO23">
            <v>0.99299865304499901</v>
          </cell>
          <cell r="AP23">
            <v>1.0168032695437499</v>
          </cell>
          <cell r="AQ23">
            <v>1.1312657864197517</v>
          </cell>
          <cell r="AR23">
            <v>1.3416508206879998</v>
          </cell>
          <cell r="AS23">
            <v>1.3093287279929995</v>
          </cell>
          <cell r="AT23">
            <v>1.7072232955400004</v>
          </cell>
          <cell r="AU23">
            <v>1.5241795674833338</v>
          </cell>
          <cell r="AV23">
            <v>0</v>
          </cell>
          <cell r="AW23">
            <v>0</v>
          </cell>
          <cell r="AX23">
            <v>0</v>
          </cell>
          <cell r="AY23">
            <v>0</v>
          </cell>
          <cell r="AZ23">
            <v>0</v>
          </cell>
          <cell r="BA23">
            <v>0</v>
          </cell>
        </row>
        <row r="85">
          <cell r="B85">
            <v>1.6998492000000004E-2</v>
          </cell>
          <cell r="C85">
            <v>2.1162059399999988E-2</v>
          </cell>
          <cell r="D85">
            <v>4.2790887499999999E-2</v>
          </cell>
          <cell r="E85">
            <v>3.4578916699999983E-2</v>
          </cell>
          <cell r="F85">
            <v>3.1591786099999991E-2</v>
          </cell>
          <cell r="G85">
            <v>2.79170179E-2</v>
          </cell>
          <cell r="H85">
            <v>2.4186782899999995E-2</v>
          </cell>
          <cell r="I85">
            <v>2.0684845899999998E-2</v>
          </cell>
          <cell r="J85">
            <v>1.1112936600000001E-2</v>
          </cell>
          <cell r="K85">
            <v>2.2567383000000017E-3</v>
          </cell>
          <cell r="L85">
            <v>2.2943791999999984E-3</v>
          </cell>
          <cell r="M85">
            <v>1.8858150000000025E-3</v>
          </cell>
          <cell r="N85">
            <v>2.9313807999999976E-3</v>
          </cell>
          <cell r="O85">
            <v>2.5480099999999999E-3</v>
          </cell>
          <cell r="P85">
            <v>1.8558876999999994E-3</v>
          </cell>
          <cell r="Q85">
            <v>1.0060282874041863E-3</v>
          </cell>
          <cell r="R85">
            <v>9.0870539999999981E-4</v>
          </cell>
          <cell r="S85">
            <v>4.3233740000000066E-4</v>
          </cell>
          <cell r="T85">
            <v>5.0364630000000006E-4</v>
          </cell>
          <cell r="U85">
            <v>1.4046263000000005E-3</v>
          </cell>
          <cell r="V85">
            <v>0</v>
          </cell>
          <cell r="W85">
            <v>0</v>
          </cell>
          <cell r="X85">
            <v>0</v>
          </cell>
          <cell r="Y85">
            <v>0</v>
          </cell>
          <cell r="Z85">
            <v>0</v>
          </cell>
          <cell r="AA85">
            <v>0</v>
          </cell>
          <cell r="AB85">
            <v>2.4196937877032365</v>
          </cell>
          <cell r="AC85">
            <v>2.7961559035560004</v>
          </cell>
          <cell r="AD85">
            <v>7.1519219722560017</v>
          </cell>
          <cell r="AE85">
            <v>6.5833531107679981</v>
          </cell>
          <cell r="AF85">
            <v>6.9321090268709984</v>
          </cell>
          <cell r="AG85">
            <v>6.0161592871379952</v>
          </cell>
          <cell r="AH85">
            <v>5.3801848522800029</v>
          </cell>
          <cell r="AI85">
            <v>5.0751838910350013</v>
          </cell>
          <cell r="AJ85">
            <v>3.0609266217360034</v>
          </cell>
          <cell r="AK85">
            <v>0.69685996133599915</v>
          </cell>
          <cell r="AL85">
            <v>0.77531638257899971</v>
          </cell>
          <cell r="AM85">
            <v>0.79342159487999897</v>
          </cell>
          <cell r="AN85">
            <v>1.1993672625439995</v>
          </cell>
          <cell r="AO85">
            <v>1.2008148275900004</v>
          </cell>
          <cell r="AP85">
            <v>0.89352374930649958</v>
          </cell>
          <cell r="AQ85">
            <v>0.35777007485476897</v>
          </cell>
          <cell r="AR85">
            <v>0.36309275423000009</v>
          </cell>
          <cell r="AS85">
            <v>0.20070712247299993</v>
          </cell>
          <cell r="AT85">
            <v>0.23533490568999982</v>
          </cell>
          <cell r="AU85">
            <v>0.7328180423791667</v>
          </cell>
          <cell r="AV85">
            <v>0</v>
          </cell>
          <cell r="AW85">
            <v>0</v>
          </cell>
          <cell r="AX85">
            <v>0</v>
          </cell>
          <cell r="AY85">
            <v>0</v>
          </cell>
          <cell r="AZ85">
            <v>0</v>
          </cell>
          <cell r="BA85">
            <v>0</v>
          </cell>
        </row>
        <row r="91">
          <cell r="B91">
            <v>1.0823822000000011E-2</v>
          </cell>
          <cell r="C91">
            <v>1.3720041100000024E-2</v>
          </cell>
          <cell r="D91">
            <v>1.6133452599999987E-2</v>
          </cell>
          <cell r="E91">
            <v>1.3907863699999981E-2</v>
          </cell>
          <cell r="F91">
            <v>1.575042589999999E-2</v>
          </cell>
          <cell r="G91">
            <v>1.0581936200000003E-2</v>
          </cell>
          <cell r="H91">
            <v>1.0142027700000007E-2</v>
          </cell>
          <cell r="I91">
            <v>1.0410219499999998E-2</v>
          </cell>
          <cell r="J91">
            <v>1.2872385700000002E-2</v>
          </cell>
          <cell r="K91">
            <v>8.4653370000000033E-3</v>
          </cell>
          <cell r="L91">
            <v>1.1013992699999999E-2</v>
          </cell>
          <cell r="M91">
            <v>1.1011997000000003E-2</v>
          </cell>
          <cell r="N91">
            <v>8.4842049000000003E-3</v>
          </cell>
          <cell r="O91">
            <v>1.0000645199999998E-2</v>
          </cell>
          <cell r="P91">
            <v>8.1536523999999992E-3</v>
          </cell>
          <cell r="Q91">
            <v>5.2318101486875761E-3</v>
          </cell>
          <cell r="R91">
            <v>6.3062501000000007E-3</v>
          </cell>
          <cell r="S91">
            <v>4.6551254000000014E-3</v>
          </cell>
          <cell r="T91">
            <v>4.5407339999999977E-3</v>
          </cell>
          <cell r="U91">
            <v>4.7462627E-3</v>
          </cell>
          <cell r="V91">
            <v>0</v>
          </cell>
          <cell r="W91">
            <v>0</v>
          </cell>
          <cell r="X91">
            <v>0</v>
          </cell>
          <cell r="Y91">
            <v>0</v>
          </cell>
          <cell r="Z91">
            <v>0</v>
          </cell>
          <cell r="AA91">
            <v>0</v>
          </cell>
          <cell r="AB91">
            <v>1.8888635177226938</v>
          </cell>
          <cell r="AC91">
            <v>2.385659748215998</v>
          </cell>
          <cell r="AD91">
            <v>2.9768863280639959</v>
          </cell>
          <cell r="AE91">
            <v>3.0941917215999943</v>
          </cell>
          <cell r="AF91">
            <v>3.7464662000710014</v>
          </cell>
          <cell r="AG91">
            <v>2.5622223575520024</v>
          </cell>
          <cell r="AH91">
            <v>2.6234638991359986</v>
          </cell>
          <cell r="AI91">
            <v>3.0535178834100023</v>
          </cell>
          <cell r="AJ91">
            <v>4.2423581351440021</v>
          </cell>
          <cell r="AK91">
            <v>2.9957170302840002</v>
          </cell>
          <cell r="AL91">
            <v>3.3544409817599981</v>
          </cell>
          <cell r="AM91">
            <v>4.3278116302399994</v>
          </cell>
          <cell r="AN91">
            <v>2.6520752563359986</v>
          </cell>
          <cell r="AO91">
            <v>3.4288358350180017</v>
          </cell>
          <cell r="AP91">
            <v>2.7159412872217503</v>
          </cell>
          <cell r="AQ91">
            <v>1.5146721881195422</v>
          </cell>
          <cell r="AR91">
            <v>1.9171871838029997</v>
          </cell>
          <cell r="AS91">
            <v>1.5309926214439997</v>
          </cell>
          <cell r="AT91">
            <v>1.6030746493099999</v>
          </cell>
          <cell r="AU91">
            <v>1.6678833615541659</v>
          </cell>
          <cell r="AV91">
            <v>0</v>
          </cell>
          <cell r="AW91">
            <v>0</v>
          </cell>
          <cell r="AX91">
            <v>0</v>
          </cell>
          <cell r="AY91">
            <v>0</v>
          </cell>
          <cell r="AZ91">
            <v>0</v>
          </cell>
          <cell r="BA91">
            <v>0</v>
          </cell>
        </row>
        <row r="114">
          <cell r="B114">
            <v>1.0175820799999985E-2</v>
          </cell>
          <cell r="C114">
            <v>1.7729196600000011E-2</v>
          </cell>
          <cell r="D114">
            <v>1.6038431500000019E-2</v>
          </cell>
          <cell r="E114">
            <v>1.6451430899999994E-2</v>
          </cell>
          <cell r="F114">
            <v>1.7784910499999987E-2</v>
          </cell>
          <cell r="G114">
            <v>1.9096027399999993E-2</v>
          </cell>
          <cell r="H114">
            <v>1.6805562900000015E-2</v>
          </cell>
          <cell r="I114">
            <v>1.3575306699999998E-2</v>
          </cell>
          <cell r="J114">
            <v>1.1955914200000008E-2</v>
          </cell>
          <cell r="K114">
            <v>7.5573849000000019E-3</v>
          </cell>
          <cell r="L114">
            <v>1.15475414E-2</v>
          </cell>
          <cell r="M114">
            <v>8.4515088999999981E-3</v>
          </cell>
          <cell r="N114">
            <v>4.7477648000000001E-3</v>
          </cell>
          <cell r="O114">
            <v>4.1226621000000005E-3</v>
          </cell>
          <cell r="P114">
            <v>3.7190599999999997E-3</v>
          </cell>
          <cell r="Q114">
            <v>1.0274320487555364E-2</v>
          </cell>
          <cell r="R114">
            <v>8.255081999999983E-4</v>
          </cell>
          <cell r="S114">
            <v>3.5415487000000009E-3</v>
          </cell>
          <cell r="T114">
            <v>1.5569360000000122E-4</v>
          </cell>
          <cell r="U114">
            <v>1.1704380000000011E-3</v>
          </cell>
          <cell r="V114">
            <v>0</v>
          </cell>
          <cell r="W114">
            <v>0</v>
          </cell>
          <cell r="X114">
            <v>0</v>
          </cell>
          <cell r="Y114">
            <v>0</v>
          </cell>
          <cell r="Z114">
            <v>0</v>
          </cell>
          <cell r="AA114">
            <v>0</v>
          </cell>
          <cell r="AB114">
            <v>2.6453385486851779</v>
          </cell>
          <cell r="AC114">
            <v>3.6468535645959967</v>
          </cell>
          <cell r="AD114">
            <v>4.883246234544</v>
          </cell>
          <cell r="AE114">
            <v>5.6443639677600004</v>
          </cell>
          <cell r="AF114">
            <v>7.4017316796990045</v>
          </cell>
          <cell r="AG114">
            <v>8.5250213870250064</v>
          </cell>
          <cell r="AH114">
            <v>6.5425201147679992</v>
          </cell>
          <cell r="AI114">
            <v>5.9360912186599997</v>
          </cell>
          <cell r="AJ114">
            <v>5.1173447327199959</v>
          </cell>
          <cell r="AK114">
            <v>3.0515936946439997</v>
          </cell>
          <cell r="AL114">
            <v>4.1733584707230005</v>
          </cell>
          <cell r="AM114">
            <v>3.3750444062399998</v>
          </cell>
          <cell r="AN114">
            <v>1.9632386785439997</v>
          </cell>
          <cell r="AO114">
            <v>1.7894375005100001</v>
          </cell>
          <cell r="AP114">
            <v>1.38217284560975</v>
          </cell>
          <cell r="AQ114">
            <v>0.56810890142905279</v>
          </cell>
          <cell r="AR114">
            <v>0.22169194655799984</v>
          </cell>
          <cell r="AS114">
            <v>0.17291392675699946</v>
          </cell>
          <cell r="AT114">
            <v>5.7058751329999602E-2</v>
          </cell>
          <cell r="AU114">
            <v>5.5158948720833045E-2</v>
          </cell>
          <cell r="AV114">
            <v>0</v>
          </cell>
          <cell r="AW114">
            <v>0</v>
          </cell>
          <cell r="AX114">
            <v>0</v>
          </cell>
          <cell r="AY114">
            <v>0</v>
          </cell>
          <cell r="AZ114">
            <v>0</v>
          </cell>
          <cell r="BA114">
            <v>0</v>
          </cell>
        </row>
        <row r="246">
          <cell r="B246">
            <v>9.6969043999999976E-3</v>
          </cell>
          <cell r="C246">
            <v>8.4264368999999936E-3</v>
          </cell>
          <cell r="D246">
            <v>1.0588975100000002E-2</v>
          </cell>
          <cell r="E246">
            <v>6.5979911000000127E-3</v>
          </cell>
          <cell r="F246">
            <v>9.4938423999999938E-3</v>
          </cell>
          <cell r="G246">
            <v>7.4142398000000068E-3</v>
          </cell>
          <cell r="H246">
            <v>4.2748036000000017E-3</v>
          </cell>
          <cell r="I246">
            <v>3.5305252999999967E-3</v>
          </cell>
          <cell r="J246">
            <v>2.3471975999999981E-3</v>
          </cell>
          <cell r="K246">
            <v>2.0581967000000007E-3</v>
          </cell>
          <cell r="L246">
            <v>1.5948390999999968E-3</v>
          </cell>
          <cell r="M246">
            <v>1.7637376999999994E-3</v>
          </cell>
          <cell r="N246">
            <v>3.2972163000000096E-3</v>
          </cell>
          <cell r="O246">
            <v>1.4606715999999978E-3</v>
          </cell>
          <cell r="P246">
            <v>1.6652991999999995E-3</v>
          </cell>
          <cell r="Q246">
            <v>1.4693621795909204E-3</v>
          </cell>
          <cell r="R246">
            <v>2.4674046000000005E-3</v>
          </cell>
          <cell r="S246">
            <v>3.9044748000000001E-3</v>
          </cell>
          <cell r="T246">
            <v>2.5642149999999999E-3</v>
          </cell>
          <cell r="U246">
            <v>8.7601779999999917E-4</v>
          </cell>
          <cell r="V246">
            <v>0</v>
          </cell>
          <cell r="W246">
            <v>0</v>
          </cell>
          <cell r="X246">
            <v>0</v>
          </cell>
          <cell r="Y246">
            <v>0</v>
          </cell>
          <cell r="Z246">
            <v>0</v>
          </cell>
          <cell r="AA246">
            <v>0</v>
          </cell>
          <cell r="AB246">
            <v>7.3019068503452704</v>
          </cell>
          <cell r="AC246">
            <v>6.7925890340639956</v>
          </cell>
          <cell r="AD246">
            <v>7.5328255761600005</v>
          </cell>
          <cell r="AE246">
            <v>5.461755471647999</v>
          </cell>
          <cell r="AF246">
            <v>7.7529984665490037</v>
          </cell>
          <cell r="AG246">
            <v>5.7677366277959976</v>
          </cell>
          <cell r="AH246">
            <v>3.1959806849440024</v>
          </cell>
          <cell r="AI246">
            <v>2.218889454724998</v>
          </cell>
          <cell r="AJ246">
            <v>1.3962259246439999</v>
          </cell>
          <cell r="AK246">
            <v>0.97412202945199944</v>
          </cell>
          <cell r="AL246">
            <v>0.79285336525799988</v>
          </cell>
          <cell r="AM246">
            <v>0.89928356176000035</v>
          </cell>
          <cell r="AN246">
            <v>1.5385135673600026</v>
          </cell>
          <cell r="AO246">
            <v>0.82209776372599963</v>
          </cell>
          <cell r="AP246">
            <v>0.63157118809624979</v>
          </cell>
          <cell r="AQ246">
            <v>0.55284558347233803</v>
          </cell>
          <cell r="AR246">
            <v>0.9183036328880001</v>
          </cell>
          <cell r="AS246">
            <v>1.2615972084429998</v>
          </cell>
          <cell r="AT246">
            <v>0.91188092409999988</v>
          </cell>
          <cell r="AU246">
            <v>0.52584733306666687</v>
          </cell>
          <cell r="AV246">
            <v>0</v>
          </cell>
          <cell r="AW246">
            <v>0</v>
          </cell>
          <cell r="AX246">
            <v>0</v>
          </cell>
          <cell r="AY246">
            <v>0</v>
          </cell>
          <cell r="AZ246">
            <v>0</v>
          </cell>
          <cell r="BA246">
            <v>0</v>
          </cell>
        </row>
        <row r="263">
          <cell r="B263">
            <v>5.4770287200000004E-2</v>
          </cell>
          <cell r="C263">
            <v>7.8019668000000014E-2</v>
          </cell>
          <cell r="D263">
            <v>0.11897477210000004</v>
          </cell>
          <cell r="E263">
            <v>9.0004922499999973E-2</v>
          </cell>
          <cell r="F263">
            <v>0.1023793559</v>
          </cell>
          <cell r="G263">
            <v>8.4434934400000008E-2</v>
          </cell>
          <cell r="H263">
            <v>6.9008927000000025E-2</v>
          </cell>
          <cell r="I263">
            <v>6.4180844499999973E-2</v>
          </cell>
          <cell r="J263">
            <v>5.435940689999999E-2</v>
          </cell>
          <cell r="K263">
            <v>2.9941312699999986E-2</v>
          </cell>
          <cell r="L263">
            <v>3.5901980599999994E-2</v>
          </cell>
          <cell r="M263">
            <v>3.4081983900000001E-2</v>
          </cell>
          <cell r="N263">
            <v>2.5749113599999977E-2</v>
          </cell>
          <cell r="O263">
            <v>3.3912622900000022E-2</v>
          </cell>
          <cell r="P263">
            <v>2.2089094999999948E-2</v>
          </cell>
          <cell r="Q263">
            <v>2.797651273260755E-2</v>
          </cell>
          <cell r="R263">
            <v>1.8713972100000077E-2</v>
          </cell>
          <cell r="S263">
            <v>2.2332229600000038E-2</v>
          </cell>
          <cell r="T263">
            <v>1.6529342300000006E-2</v>
          </cell>
          <cell r="U263">
            <v>1.8160321600000036E-2</v>
          </cell>
          <cell r="V263">
            <v>0</v>
          </cell>
          <cell r="W263">
            <v>0</v>
          </cell>
          <cell r="X263">
            <v>0</v>
          </cell>
          <cell r="Y263">
            <v>0</v>
          </cell>
          <cell r="Z263">
            <v>0</v>
          </cell>
          <cell r="AA263">
            <v>0</v>
          </cell>
          <cell r="AB263">
            <v>15.883017548676341</v>
          </cell>
          <cell r="AC263">
            <v>18.772821944371987</v>
          </cell>
          <cell r="AD263">
            <v>28.872996724943999</v>
          </cell>
          <cell r="AE263">
            <v>25.254207146111991</v>
          </cell>
          <cell r="AF263">
            <v>34.076469812042021</v>
          </cell>
          <cell r="AG263">
            <v>28.034409600483002</v>
          </cell>
          <cell r="AH263">
            <v>22.055229583012</v>
          </cell>
          <cell r="AI263">
            <v>21.248322658575017</v>
          </cell>
          <cell r="AJ263">
            <v>20.020593403303995</v>
          </cell>
          <cell r="AK263">
            <v>11.048236729332004</v>
          </cell>
          <cell r="AL263">
            <v>12.852860938307993</v>
          </cell>
          <cell r="AM263">
            <v>15.707585446079991</v>
          </cell>
          <cell r="AN263">
            <v>9.9876246935520001</v>
          </cell>
          <cell r="AO263">
            <v>12.132747612304996</v>
          </cell>
          <cell r="AP263">
            <v>8.3341776684057471</v>
          </cell>
          <cell r="AQ263">
            <v>6.2608097000595979</v>
          </cell>
          <cell r="AR263">
            <v>6.3890952285579807</v>
          </cell>
          <cell r="AS263">
            <v>9.1938601491880299</v>
          </cell>
          <cell r="AT263">
            <v>6.3072248028500209</v>
          </cell>
          <cell r="AU263">
            <v>6.9142196027875098</v>
          </cell>
          <cell r="AV263">
            <v>0</v>
          </cell>
          <cell r="AW263">
            <v>0</v>
          </cell>
          <cell r="AX263">
            <v>0</v>
          </cell>
          <cell r="AY263">
            <v>0</v>
          </cell>
          <cell r="AZ263">
            <v>0</v>
          </cell>
          <cell r="BA263">
            <v>0</v>
          </cell>
        </row>
        <row r="264">
          <cell r="B264">
            <v>5.1817394900000015E-2</v>
          </cell>
          <cell r="C264">
            <v>7.2276983200000006E-2</v>
          </cell>
          <cell r="D264">
            <v>0.10487756030000003</v>
          </cell>
          <cell r="E264">
            <v>8.2420151299999966E-2</v>
          </cell>
          <cell r="F264">
            <v>8.8265931599999972E-2</v>
          </cell>
          <cell r="G264">
            <v>7.6018874300000011E-2</v>
          </cell>
          <cell r="H264">
            <v>6.3998001700000015E-2</v>
          </cell>
          <cell r="I264">
            <v>5.8028923899999973E-2</v>
          </cell>
          <cell r="J264">
            <v>5.0183052700000001E-2</v>
          </cell>
          <cell r="K264">
            <v>2.6878752700000005E-2</v>
          </cell>
          <cell r="L264">
            <v>3.3794119399999989E-2</v>
          </cell>
          <cell r="M264">
            <v>3.1842875300000004E-2</v>
          </cell>
          <cell r="N264">
            <v>2.5016664100000009E-2</v>
          </cell>
          <cell r="O264">
            <v>2.4408692899999997E-2</v>
          </cell>
          <cell r="P264">
            <v>2.1062138899999992E-2</v>
          </cell>
          <cell r="Q264">
            <v>2.7243682842940795E-2</v>
          </cell>
          <cell r="R264">
            <v>1.7973264699999995E-2</v>
          </cell>
          <cell r="S264">
            <v>2.0533499000000004E-2</v>
          </cell>
          <cell r="T264">
            <v>1.5909229800000001E-2</v>
          </cell>
          <cell r="U264">
            <v>1.7026815800000001E-2</v>
          </cell>
          <cell r="V264">
            <v>0</v>
          </cell>
          <cell r="W264">
            <v>0</v>
          </cell>
          <cell r="X264">
            <v>0</v>
          </cell>
          <cell r="Y264">
            <v>0</v>
          </cell>
          <cell r="Z264">
            <v>0</v>
          </cell>
          <cell r="AA264">
            <v>0</v>
          </cell>
          <cell r="AB264">
            <v>15.14669930928391</v>
          </cell>
          <cell r="AC264">
            <v>17.763289677067991</v>
          </cell>
          <cell r="AD264">
            <v>26.281269200784003</v>
          </cell>
          <cell r="AE264">
            <v>23.600399974479991</v>
          </cell>
          <cell r="AF264">
            <v>30.235462149298016</v>
          </cell>
          <cell r="AG264">
            <v>26.322970452206999</v>
          </cell>
          <cell r="AH264">
            <v>20.846351438380005</v>
          </cell>
          <cell r="AI264">
            <v>20.253996895555005</v>
          </cell>
          <cell r="AJ264">
            <v>18.829810367</v>
          </cell>
          <cell r="AK264">
            <v>10.180783299147999</v>
          </cell>
          <cell r="AL264">
            <v>12.115668293936995</v>
          </cell>
          <cell r="AM264">
            <v>13.978320576640002</v>
          </cell>
          <cell r="AN264">
            <v>9.7477825593280016</v>
          </cell>
          <cell r="AO264">
            <v>9.7776630064790027</v>
          </cell>
          <cell r="AP264">
            <v>7.8807197382715009</v>
          </cell>
          <cell r="AQ264">
            <v>5.8787485190246702</v>
          </cell>
          <cell r="AR264">
            <v>5.9588522197930001</v>
          </cell>
          <cell r="AS264">
            <v>5.9889240352369981</v>
          </cell>
          <cell r="AT264">
            <v>5.97739831155</v>
          </cell>
          <cell r="AU264">
            <v>6.4306891049916679</v>
          </cell>
          <cell r="AV264">
            <v>0</v>
          </cell>
          <cell r="AW264">
            <v>0</v>
          </cell>
          <cell r="AX264">
            <v>0</v>
          </cell>
          <cell r="AY264">
            <v>0</v>
          </cell>
          <cell r="AZ264">
            <v>0</v>
          </cell>
          <cell r="BA264">
            <v>0</v>
          </cell>
        </row>
        <row r="266">
          <cell r="B266">
            <v>1.4040619999999924E-4</v>
          </cell>
          <cell r="C266">
            <v>9.7829340000000565E-4</v>
          </cell>
          <cell r="D266">
            <v>1.9817272999999988E-3</v>
          </cell>
          <cell r="E266">
            <v>1.0664757000000023E-3</v>
          </cell>
          <cell r="F266">
            <v>1.5668819000000046E-3</v>
          </cell>
          <cell r="G266">
            <v>2.7746501000000066E-3</v>
          </cell>
          <cell r="H266">
            <v>4.7024360000001155E-4</v>
          </cell>
          <cell r="I266">
            <v>3.2131780000000325E-4</v>
          </cell>
          <cell r="J266">
            <v>1.2291557000000018E-3</v>
          </cell>
          <cell r="K266">
            <v>6.2561590000000111E-4</v>
          </cell>
          <cell r="L266">
            <v>7.3565020000000095E-4</v>
          </cell>
          <cell r="M266">
            <v>8.2661639999999674E-4</v>
          </cell>
          <cell r="N266">
            <v>1.0115979999996728E-4</v>
          </cell>
          <cell r="O266">
            <v>6.4107660000001037E-4</v>
          </cell>
          <cell r="P266">
            <v>1.7309569999999965E-4</v>
          </cell>
          <cell r="Q266">
            <v>1.5877060036543263E-4</v>
          </cell>
          <cell r="R266">
            <v>5.2122700000004074E-5</v>
          </cell>
          <cell r="S266">
            <v>1.8756420000000124E-4</v>
          </cell>
          <cell r="T266">
            <v>2.4536789999999968E-4</v>
          </cell>
          <cell r="U266">
            <v>2.2429500000000022E-4</v>
          </cell>
          <cell r="V266">
            <v>0</v>
          </cell>
          <cell r="W266">
            <v>0</v>
          </cell>
          <cell r="X266">
            <v>0</v>
          </cell>
          <cell r="Y266">
            <v>0</v>
          </cell>
          <cell r="Z266">
            <v>0</v>
          </cell>
          <cell r="AA266">
            <v>0</v>
          </cell>
          <cell r="AB266">
            <v>1.5698982661680461E-2</v>
          </cell>
          <cell r="AC266">
            <v>0.12537494548399977</v>
          </cell>
          <cell r="AD266">
            <v>0.27247687161600115</v>
          </cell>
          <cell r="AE266">
            <v>0.18311089596799901</v>
          </cell>
          <cell r="AF266">
            <v>0.29433225238899979</v>
          </cell>
          <cell r="AG266">
            <v>0.10770265763400032</v>
          </cell>
          <cell r="AH266">
            <v>0.10695298736800173</v>
          </cell>
          <cell r="AI266">
            <v>9.2639344945000229E-2</v>
          </cell>
          <cell r="AJ266">
            <v>0.24037257925599348</v>
          </cell>
          <cell r="AK266">
            <v>0.15941251493200209</v>
          </cell>
          <cell r="AL266">
            <v>0.18350306257499999</v>
          </cell>
          <cell r="AM266">
            <v>0.33813293199999439</v>
          </cell>
          <cell r="AN266">
            <v>3.7194664496000174E-2</v>
          </cell>
          <cell r="AO266">
            <v>0.43370469289600105</v>
          </cell>
          <cell r="AP266">
            <v>6.6191018964248727E-2</v>
          </cell>
          <cell r="AQ266">
            <v>6.0946826613690885E-2</v>
          </cell>
          <cell r="AR266">
            <v>3.5312434489999767E-2</v>
          </cell>
          <cell r="AS266">
            <v>5.0037813397000086E-2</v>
          </cell>
          <cell r="AT266">
            <v>7.0483568059999557E-2</v>
          </cell>
          <cell r="AU266">
            <v>6.2118401875000062E-2</v>
          </cell>
          <cell r="AV266">
            <v>0</v>
          </cell>
          <cell r="AW266">
            <v>0</v>
          </cell>
          <cell r="AX266">
            <v>0</v>
          </cell>
          <cell r="AY266">
            <v>0</v>
          </cell>
          <cell r="AZ266">
            <v>0</v>
          </cell>
          <cell r="BA266">
            <v>0</v>
          </cell>
        </row>
        <row r="267">
          <cell r="B267">
            <v>5.7508029999999853E-4</v>
          </cell>
          <cell r="C267">
            <v>2.2487297999999995E-3</v>
          </cell>
          <cell r="D267">
            <v>8.1151583999999992E-3</v>
          </cell>
          <cell r="E267">
            <v>2.9406692999999987E-3</v>
          </cell>
          <cell r="F267">
            <v>4.0155826999999991E-3</v>
          </cell>
          <cell r="G267">
            <v>3.5954608999999998E-3</v>
          </cell>
          <cell r="H267">
            <v>3.5527936999999962E-3</v>
          </cell>
          <cell r="I267">
            <v>1.7723580000000021E-3</v>
          </cell>
          <cell r="J267">
            <v>6.1293940000000042E-4</v>
          </cell>
          <cell r="K267">
            <v>5.1248510000000049E-4</v>
          </cell>
          <cell r="L267">
            <v>4.7300100000000192E-4</v>
          </cell>
          <cell r="M267">
            <v>2.3641599999999825E-4</v>
          </cell>
          <cell r="N267">
            <v>1.2832139999999909E-4</v>
          </cell>
          <cell r="O267">
            <v>4.6513067999999916E-3</v>
          </cell>
          <cell r="P267">
            <v>-1.474514954580286E-17</v>
          </cell>
          <cell r="Q267">
            <v>-3.4694469519536142E-18</v>
          </cell>
          <cell r="R267">
            <v>2.2758960000004991E-4</v>
          </cell>
          <cell r="S267">
            <v>1.1578530000000142E-3</v>
          </cell>
          <cell r="T267">
            <v>5.0752799999999966E-5</v>
          </cell>
          <cell r="U267">
            <v>0</v>
          </cell>
          <cell r="V267">
            <v>0</v>
          </cell>
          <cell r="W267">
            <v>0</v>
          </cell>
          <cell r="X267">
            <v>0</v>
          </cell>
          <cell r="Y267">
            <v>0</v>
          </cell>
          <cell r="Z267">
            <v>0</v>
          </cell>
          <cell r="AA267">
            <v>0</v>
          </cell>
          <cell r="AB267">
            <v>9.648435461264937E-2</v>
          </cell>
          <cell r="AC267">
            <v>0.38983984886399986</v>
          </cell>
          <cell r="AD267">
            <v>1.3356410312640001</v>
          </cell>
          <cell r="AE267">
            <v>0.65486828601599978</v>
          </cell>
          <cell r="AF267">
            <v>1.1925762257570001</v>
          </cell>
          <cell r="AG267">
            <v>0.95739398254500008</v>
          </cell>
          <cell r="AH267">
            <v>0.90310753938800026</v>
          </cell>
          <cell r="AI267">
            <v>0.47644741768000032</v>
          </cell>
          <cell r="AJ267">
            <v>0.19044737635599962</v>
          </cell>
          <cell r="AK267">
            <v>0.16078508181999984</v>
          </cell>
          <cell r="AL267">
            <v>0.14703312185999975</v>
          </cell>
          <cell r="AM267">
            <v>0.13982130144000138</v>
          </cell>
          <cell r="AN267">
            <v>1.5519600271996725E-2</v>
          </cell>
          <cell r="AO267">
            <v>1.0710689999999912</v>
          </cell>
          <cell r="AP267">
            <v>-3.9968028886505635E-15</v>
          </cell>
          <cell r="AQ267">
            <v>0</v>
          </cell>
          <cell r="AR267">
            <v>0.14547922499798482</v>
          </cell>
          <cell r="AS267">
            <v>2.9351878165610259</v>
          </cell>
          <cell r="AT267">
            <v>4.0076691740001669E-2</v>
          </cell>
          <cell r="AU267">
            <v>-3.5527136788005009E-15</v>
          </cell>
          <cell r="AV267">
            <v>0</v>
          </cell>
          <cell r="AW267">
            <v>0</v>
          </cell>
          <cell r="AX267">
            <v>0</v>
          </cell>
          <cell r="AY267">
            <v>0</v>
          </cell>
          <cell r="AZ267">
            <v>0</v>
          </cell>
          <cell r="BA267">
            <v>0</v>
          </cell>
        </row>
        <row r="268">
          <cell r="B268">
            <v>2.2405559999999491E-4</v>
          </cell>
          <cell r="C268">
            <v>1.2097274000000078E-3</v>
          </cell>
          <cell r="D268">
            <v>1.1142865000000044E-3</v>
          </cell>
          <cell r="E268">
            <v>1.075897800000003E-3</v>
          </cell>
          <cell r="F268">
            <v>1.7297553000000512E-3</v>
          </cell>
          <cell r="G268">
            <v>6.7351849999999595E-4</v>
          </cell>
          <cell r="H268">
            <v>1.9658639999999006E-4</v>
          </cell>
          <cell r="I268">
            <v>5.1700969999998563E-4</v>
          </cell>
          <cell r="J268">
            <v>7.3770009999998745E-4</v>
          </cell>
          <cell r="K268">
            <v>1.0957557999999937E-3</v>
          </cell>
          <cell r="L268">
            <v>1.5627389999999647E-4</v>
          </cell>
          <cell r="M268">
            <v>3.6003940000000853E-4</v>
          </cell>
          <cell r="N268">
            <v>2.0335129999999799E-4</v>
          </cell>
          <cell r="O268">
            <v>2.1889072000000035E-3</v>
          </cell>
          <cell r="P268">
            <v>1.4484309999999371E-4</v>
          </cell>
          <cell r="Q268">
            <v>1.3656705186831973E-4</v>
          </cell>
          <cell r="R268">
            <v>3.679729999999889E-5</v>
          </cell>
          <cell r="S268">
            <v>1.6238160000000255E-4</v>
          </cell>
          <cell r="T268">
            <v>1.2213770000000373E-4</v>
          </cell>
          <cell r="U268">
            <v>4.147510000000014E-4</v>
          </cell>
          <cell r="V268">
            <v>0</v>
          </cell>
          <cell r="W268">
            <v>0</v>
          </cell>
          <cell r="X268">
            <v>0</v>
          </cell>
          <cell r="Y268">
            <v>0</v>
          </cell>
          <cell r="Z268">
            <v>0</v>
          </cell>
          <cell r="AA268">
            <v>0</v>
          </cell>
          <cell r="AB268">
            <v>4.2532184691271624E-2</v>
          </cell>
          <cell r="AC268">
            <v>0.21319515292399638</v>
          </cell>
          <cell r="AD268">
            <v>0.25026001852799901</v>
          </cell>
          <cell r="AE268">
            <v>0.17081644876800439</v>
          </cell>
          <cell r="AF268">
            <v>0.57865589879300261</v>
          </cell>
          <cell r="AG268">
            <v>0.24382682953200163</v>
          </cell>
          <cell r="AH268">
            <v>3.249294415199655E-2</v>
          </cell>
          <cell r="AI268">
            <v>0.21572910302500148</v>
          </cell>
          <cell r="AJ268">
            <v>0.42982960713999696</v>
          </cell>
          <cell r="AK268">
            <v>0.18917380886800034</v>
          </cell>
          <cell r="AL268">
            <v>7.8229649799000683E-2</v>
          </cell>
          <cell r="AM268">
            <v>0.20587335199999912</v>
          </cell>
          <cell r="AN268">
            <v>7.0067159008001312E-2</v>
          </cell>
          <cell r="AO268">
            <v>0.13558844952599886</v>
          </cell>
          <cell r="AP268">
            <v>8.1072955363252652E-2</v>
          </cell>
          <cell r="AQ268">
            <v>5.7892311801250429E-2</v>
          </cell>
          <cell r="AR268">
            <v>1.7149865839998668E-2</v>
          </cell>
          <cell r="AS268">
            <v>7.0024115590001601E-2</v>
          </cell>
          <cell r="AT268">
            <v>5.6511534980003719E-2</v>
          </cell>
          <cell r="AU268">
            <v>0.16578045477083414</v>
          </cell>
          <cell r="AV268">
            <v>0</v>
          </cell>
          <cell r="AW268">
            <v>0</v>
          </cell>
          <cell r="AX268">
            <v>0</v>
          </cell>
          <cell r="AY268">
            <v>0</v>
          </cell>
          <cell r="AZ268">
            <v>0</v>
          </cell>
          <cell r="BA268">
            <v>0</v>
          </cell>
        </row>
        <row r="269">
          <cell r="B269">
            <v>0</v>
          </cell>
          <cell r="C269">
            <v>0</v>
          </cell>
          <cell r="E269">
            <v>0</v>
          </cell>
          <cell r="F269">
            <v>0</v>
          </cell>
          <cell r="G269">
            <v>0</v>
          </cell>
          <cell r="H269">
            <v>0</v>
          </cell>
          <cell r="I269">
            <v>0</v>
          </cell>
          <cell r="J269">
            <v>0</v>
          </cell>
          <cell r="K269">
            <v>0</v>
          </cell>
          <cell r="L269">
            <v>0</v>
          </cell>
          <cell r="M269">
            <v>3.1399199999999996E-5</v>
          </cell>
          <cell r="N269">
            <v>0</v>
          </cell>
          <cell r="O269">
            <v>1.6668399999999998E-5</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1.5629000000000001E-2</v>
          </cell>
          <cell r="AN269">
            <v>0</v>
          </cell>
          <cell r="AO269">
            <v>4.8589999999999996E-3</v>
          </cell>
          <cell r="AP269">
            <v>0</v>
          </cell>
          <cell r="AQ269">
            <v>0</v>
          </cell>
          <cell r="AR269">
            <v>0</v>
          </cell>
          <cell r="AS269">
            <v>0</v>
          </cell>
          <cell r="AT269">
            <v>0</v>
          </cell>
          <cell r="AU269">
            <v>0</v>
          </cell>
          <cell r="AV269">
            <v>0</v>
          </cell>
          <cell r="AW269">
            <v>0</v>
          </cell>
          <cell r="AX269">
            <v>0</v>
          </cell>
          <cell r="AY269">
            <v>0</v>
          </cell>
          <cell r="AZ269">
            <v>0</v>
          </cell>
          <cell r="BA269">
            <v>0</v>
          </cell>
        </row>
      </sheetData>
      <sheetData sheetId="36"/>
      <sheetData sheetId="37"/>
      <sheetData sheetId="38">
        <row r="47">
          <cell r="B47">
            <v>0</v>
          </cell>
          <cell r="C47">
            <v>0</v>
          </cell>
          <cell r="D47">
            <v>0</v>
          </cell>
          <cell r="E47">
            <v>0</v>
          </cell>
          <cell r="F47">
            <v>0</v>
          </cell>
          <cell r="G47">
            <v>0</v>
          </cell>
          <cell r="H47">
            <v>0</v>
          </cell>
          <cell r="I47">
            <v>7.9622999999999998E-4</v>
          </cell>
          <cell r="J47">
            <v>4.1805999999999992E-5</v>
          </cell>
          <cell r="K47">
            <v>3.6185E-5</v>
          </cell>
          <cell r="L47">
            <v>0</v>
          </cell>
          <cell r="M47">
            <v>3.5544599999999998E-4</v>
          </cell>
          <cell r="N47">
            <v>3.3701000000000001E-5</v>
          </cell>
          <cell r="O47">
            <v>5.3340099999999997E-4</v>
          </cell>
          <cell r="P47">
            <v>3.4691599999999996E-4</v>
          </cell>
          <cell r="Q47">
            <v>9.0981506287540851E-5</v>
          </cell>
          <cell r="R47">
            <v>2.8743399999999999E-4</v>
          </cell>
          <cell r="S47">
            <v>1.8419999999999998E-4</v>
          </cell>
          <cell r="T47">
            <v>7.7620000000000006E-5</v>
          </cell>
          <cell r="U47">
            <v>4.34583E-4</v>
          </cell>
          <cell r="AB47">
            <v>0</v>
          </cell>
          <cell r="AC47">
            <v>0</v>
          </cell>
          <cell r="AD47">
            <v>0</v>
          </cell>
          <cell r="AE47">
            <v>0</v>
          </cell>
          <cell r="AF47">
            <v>0</v>
          </cell>
          <cell r="AG47">
            <v>0</v>
          </cell>
          <cell r="AH47">
            <v>0</v>
          </cell>
          <cell r="AI47">
            <v>0.209196093985</v>
          </cell>
          <cell r="AJ47">
            <v>1.5629956271999999E-2</v>
          </cell>
          <cell r="AK47">
            <v>1.5882434171999998E-2</v>
          </cell>
          <cell r="AL47">
            <v>0</v>
          </cell>
          <cell r="AM47">
            <v>0.10853167872</v>
          </cell>
          <cell r="AN47">
            <v>6.9870507519999986E-3</v>
          </cell>
          <cell r="AO47">
            <v>0.27085863732600002</v>
          </cell>
          <cell r="AP47">
            <v>4.5760095400749996E-2</v>
          </cell>
          <cell r="AQ47">
            <v>1.8880912519932014E-2</v>
          </cell>
          <cell r="AR47">
            <v>0.120262006302</v>
          </cell>
          <cell r="AS47">
            <v>3.5625134688E-2</v>
          </cell>
          <cell r="AT47">
            <v>3.8324642809999997E-2</v>
          </cell>
          <cell r="AU47">
            <v>0.18138302408333332</v>
          </cell>
        </row>
        <row r="91">
          <cell r="B91">
            <v>1.6606033000000003E-2</v>
          </cell>
          <cell r="C91">
            <v>5.7408889999999999E-3</v>
          </cell>
          <cell r="D91">
            <v>1.695865E-3</v>
          </cell>
          <cell r="E91">
            <v>1.9503750000000001E-3</v>
          </cell>
          <cell r="F91">
            <v>1.124016E-3</v>
          </cell>
          <cell r="G91">
            <v>6.3465099999999997E-4</v>
          </cell>
          <cell r="H91">
            <v>5.9426599999999998E-4</v>
          </cell>
          <cell r="I91">
            <v>6.4106999999999999E-4</v>
          </cell>
          <cell r="J91">
            <v>7.186069999999999E-4</v>
          </cell>
          <cell r="K91">
            <v>4.6558900000000003E-4</v>
          </cell>
          <cell r="L91">
            <v>3.4307100000000002E-4</v>
          </cell>
          <cell r="M91">
            <v>3.27139E-4</v>
          </cell>
          <cell r="N91">
            <v>1.1217499999999999E-4</v>
          </cell>
          <cell r="O91">
            <v>8.5384999999999996E-5</v>
          </cell>
          <cell r="P91">
            <v>1.3576500000000001E-4</v>
          </cell>
          <cell r="Q91">
            <v>6.4692403755025195E-6</v>
          </cell>
          <cell r="R91">
            <v>1.8649999999999999E-5</v>
          </cell>
          <cell r="S91">
            <v>0</v>
          </cell>
          <cell r="T91">
            <v>0</v>
          </cell>
          <cell r="U91">
            <v>1.1085E-5</v>
          </cell>
          <cell r="AB91">
            <v>3.3511138482528602</v>
          </cell>
          <cell r="AC91">
            <v>1.3125829503159998</v>
          </cell>
          <cell r="AD91">
            <v>0.69163210420799992</v>
          </cell>
          <cell r="AE91">
            <v>0.92720228787199999</v>
          </cell>
          <cell r="AF91">
            <v>0.49762714572200001</v>
          </cell>
          <cell r="AG91">
            <v>0.36716900606099989</v>
          </cell>
          <cell r="AH91">
            <v>0.38664136537999999</v>
          </cell>
          <cell r="AI91">
            <v>0.43258109781499998</v>
          </cell>
          <cell r="AJ91">
            <v>0.50509657637600003</v>
          </cell>
          <cell r="AK91">
            <v>0.28812451945200002</v>
          </cell>
          <cell r="AL91">
            <v>0.184922754705</v>
          </cell>
          <cell r="AM91">
            <v>0.18823038815999996</v>
          </cell>
          <cell r="AN91">
            <v>7.6471938399999995E-2</v>
          </cell>
          <cell r="AO91">
            <v>4.7142423534E-2</v>
          </cell>
          <cell r="AP91">
            <v>9.1930545249749987E-2</v>
          </cell>
          <cell r="AQ91">
            <v>7.2645001271639713E-3</v>
          </cell>
          <cell r="AR91">
            <v>8.463910849999999E-3</v>
          </cell>
          <cell r="AS91">
            <v>0</v>
          </cell>
          <cell r="AT91">
            <v>0</v>
          </cell>
          <cell r="AU91">
            <v>4.8908773999999993E-3</v>
          </cell>
        </row>
        <row r="105">
          <cell r="B105">
            <v>0</v>
          </cell>
          <cell r="C105">
            <v>0</v>
          </cell>
          <cell r="D105">
            <v>0</v>
          </cell>
          <cell r="E105">
            <v>0</v>
          </cell>
          <cell r="F105">
            <v>0</v>
          </cell>
          <cell r="G105">
            <v>0</v>
          </cell>
          <cell r="H105">
            <v>7.7453999999999994E-5</v>
          </cell>
          <cell r="I105">
            <v>2.6237400000000001E-4</v>
          </cell>
          <cell r="J105">
            <v>4.882095999999999E-3</v>
          </cell>
          <cell r="K105">
            <v>0</v>
          </cell>
          <cell r="L105">
            <v>0</v>
          </cell>
          <cell r="M105">
            <v>0</v>
          </cell>
          <cell r="N105">
            <v>0</v>
          </cell>
          <cell r="O105">
            <v>0</v>
          </cell>
          <cell r="P105">
            <v>0</v>
          </cell>
          <cell r="Q105">
            <v>0</v>
          </cell>
          <cell r="R105">
            <v>0</v>
          </cell>
          <cell r="S105">
            <v>0</v>
          </cell>
          <cell r="T105">
            <v>0</v>
          </cell>
          <cell r="U105">
            <v>0</v>
          </cell>
          <cell r="AB105">
            <v>0</v>
          </cell>
          <cell r="AC105">
            <v>0</v>
          </cell>
          <cell r="AD105">
            <v>0</v>
          </cell>
          <cell r="AE105">
            <v>0</v>
          </cell>
          <cell r="AF105">
            <v>0</v>
          </cell>
          <cell r="AG105">
            <v>0</v>
          </cell>
          <cell r="AH105">
            <v>8.9146972200000001E-3</v>
          </cell>
          <cell r="AI105">
            <v>7.4604551705000008E-2</v>
          </cell>
          <cell r="AJ105">
            <v>1.3711363858000001</v>
          </cell>
          <cell r="AK105">
            <v>0</v>
          </cell>
          <cell r="AL105">
            <v>0</v>
          </cell>
          <cell r="AM105">
            <v>0</v>
          </cell>
          <cell r="AN105">
            <v>0</v>
          </cell>
          <cell r="AO105">
            <v>0</v>
          </cell>
          <cell r="AP105">
            <v>0</v>
          </cell>
          <cell r="AQ105">
            <v>0</v>
          </cell>
          <cell r="AR105">
            <v>0</v>
          </cell>
          <cell r="AS105">
            <v>0</v>
          </cell>
          <cell r="AT105">
            <v>0</v>
          </cell>
          <cell r="AU105">
            <v>0</v>
          </cell>
        </row>
        <row r="108">
          <cell r="B108">
            <v>4.1616906000000002E-2</v>
          </cell>
          <cell r="C108">
            <v>1.5098720000000001E-2</v>
          </cell>
          <cell r="D108">
            <v>0</v>
          </cell>
          <cell r="E108">
            <v>0</v>
          </cell>
          <cell r="F108">
            <v>0</v>
          </cell>
          <cell r="G108">
            <v>1.19768E-4</v>
          </cell>
          <cell r="H108">
            <v>2.0916604999999998E-2</v>
          </cell>
          <cell r="I108">
            <v>7.5770912999999995E-2</v>
          </cell>
          <cell r="J108">
            <v>0.10282778299999999</v>
          </cell>
          <cell r="K108">
            <v>6.3622304000000005E-2</v>
          </cell>
          <cell r="L108">
            <v>3.4461234E-2</v>
          </cell>
          <cell r="M108">
            <v>2.7158308999999999E-2</v>
          </cell>
          <cell r="N108">
            <v>1.0666123000000001E-2</v>
          </cell>
          <cell r="O108">
            <v>8.5633080000000004E-3</v>
          </cell>
          <cell r="P108">
            <v>5.7217709999999998E-2</v>
          </cell>
          <cell r="Q108">
            <v>5.8277298103879584E-2</v>
          </cell>
          <cell r="R108">
            <v>3.3460099E-2</v>
          </cell>
          <cell r="S108">
            <v>3.2089538000000001E-2</v>
          </cell>
          <cell r="T108">
            <v>2.8869746999999998E-2</v>
          </cell>
          <cell r="U108">
            <v>2.4241206999999997E-2</v>
          </cell>
          <cell r="AB108">
            <v>12.45858563798007</v>
          </cell>
          <cell r="AC108">
            <v>4.2187034877920002</v>
          </cell>
          <cell r="AD108">
            <v>0</v>
          </cell>
          <cell r="AE108">
            <v>0</v>
          </cell>
          <cell r="AF108">
            <v>0</v>
          </cell>
          <cell r="AG108">
            <v>4.2572392862999998E-2</v>
          </cell>
          <cell r="AH108">
            <v>5.3608523916359996</v>
          </cell>
          <cell r="AI108">
            <v>20.404899224305002</v>
          </cell>
          <cell r="AJ108">
            <v>27.676740126756005</v>
          </cell>
          <cell r="AK108">
            <v>17.393029324263999</v>
          </cell>
          <cell r="AL108">
            <v>8.8300022551740014</v>
          </cell>
          <cell r="AM108">
            <v>6.6312206524799997</v>
          </cell>
          <cell r="AN108">
            <v>3.3319626111199998</v>
          </cell>
          <cell r="AO108">
            <v>2.8627950259229999</v>
          </cell>
          <cell r="AP108">
            <v>12.121442506366748</v>
          </cell>
          <cell r="AQ108">
            <v>18.493888523669003</v>
          </cell>
          <cell r="AR108">
            <v>12.064896049952999</v>
          </cell>
          <cell r="AS108">
            <v>12.265676922641997</v>
          </cell>
          <cell r="AT108">
            <v>13.09249749019</v>
          </cell>
          <cell r="AU108">
            <v>9.9532210923166673</v>
          </cell>
        </row>
        <row r="114">
          <cell r="B114">
            <v>6.4048630000000002E-3</v>
          </cell>
          <cell r="C114">
            <v>5.4867929999999994E-3</v>
          </cell>
          <cell r="D114">
            <v>8.2121429999999999E-3</v>
          </cell>
          <cell r="E114">
            <v>6.6050620000000001E-3</v>
          </cell>
          <cell r="F114">
            <v>8.981892E-3</v>
          </cell>
          <cell r="G114">
            <v>6.6928539999999989E-3</v>
          </cell>
          <cell r="H114">
            <v>4.3224079999999989E-3</v>
          </cell>
          <cell r="I114">
            <v>2.8657859999999999E-3</v>
          </cell>
          <cell r="J114">
            <v>1.1620560000000001E-3</v>
          </cell>
          <cell r="K114">
            <v>2.9530299999999996E-4</v>
          </cell>
          <cell r="L114">
            <v>6.1276499999999992E-4</v>
          </cell>
          <cell r="M114">
            <v>8.0410499999999995E-4</v>
          </cell>
          <cell r="N114">
            <v>1.4992E-4</v>
          </cell>
          <cell r="O114">
            <v>1.3438499999999999E-4</v>
          </cell>
          <cell r="P114">
            <v>9.2169899999999989E-4</v>
          </cell>
          <cell r="Q114">
            <v>2.8599153008499411E-4</v>
          </cell>
          <cell r="R114">
            <v>2.4063999999999997E-4</v>
          </cell>
          <cell r="S114">
            <v>0</v>
          </cell>
          <cell r="T114">
            <v>0</v>
          </cell>
          <cell r="U114">
            <v>4.7613999999999995E-5</v>
          </cell>
          <cell r="AB114">
            <v>1.3519100722334698</v>
          </cell>
          <cell r="AC114">
            <v>1.129207085984</v>
          </cell>
          <cell r="AD114">
            <v>2.3408359110239996</v>
          </cell>
          <cell r="AE114">
            <v>2.4991214503359998</v>
          </cell>
          <cell r="AF114">
            <v>4.9457867023600004</v>
          </cell>
          <cell r="AG114">
            <v>4.0870404719429994</v>
          </cell>
          <cell r="AH114">
            <v>2.7382384206959998</v>
          </cell>
          <cell r="AI114">
            <v>1.9454780898599999</v>
          </cell>
          <cell r="AJ114">
            <v>0.85708968255600004</v>
          </cell>
          <cell r="AK114">
            <v>0.16892777079200003</v>
          </cell>
          <cell r="AL114">
            <v>0.406800391185</v>
          </cell>
          <cell r="AM114">
            <v>0.54546363551999999</v>
          </cell>
          <cell r="AN114">
            <v>9.4413836352E-2</v>
          </cell>
          <cell r="AO114">
            <v>0.11488346557199999</v>
          </cell>
          <cell r="AP114">
            <v>0.61172480136199991</v>
          </cell>
          <cell r="AQ114">
            <v>0.16313885930082608</v>
          </cell>
          <cell r="AR114">
            <v>0.14683719205599999</v>
          </cell>
          <cell r="AS114">
            <v>0</v>
          </cell>
          <cell r="AT114">
            <v>0</v>
          </cell>
          <cell r="AU114">
            <v>3.1340697775000002E-2</v>
          </cell>
        </row>
        <row r="263">
          <cell r="B263">
            <v>7.0666435E-2</v>
          </cell>
          <cell r="C263">
            <v>2.9747412000000001E-2</v>
          </cell>
          <cell r="D263">
            <v>1.1765191999999999E-2</v>
          </cell>
          <cell r="E263">
            <v>1.1981640000000002E-2</v>
          </cell>
          <cell r="F263">
            <v>1.5342468E-2</v>
          </cell>
          <cell r="G263">
            <v>1.4112194999999998E-2</v>
          </cell>
          <cell r="H263">
            <v>3.1686196999999999E-2</v>
          </cell>
          <cell r="I263">
            <v>9.3202458999999988E-2</v>
          </cell>
          <cell r="J263">
            <v>0.11724284599999998</v>
          </cell>
          <cell r="K263">
            <v>6.6726457000000003E-2</v>
          </cell>
          <cell r="L263">
            <v>4.0244317000000002E-2</v>
          </cell>
          <cell r="M263">
            <v>3.0756083E-2</v>
          </cell>
          <cell r="N263">
            <v>1.2131497E-2</v>
          </cell>
          <cell r="O263">
            <v>1.0612941000000001E-2</v>
          </cell>
          <cell r="P263">
            <v>6.2980162999999992E-2</v>
          </cell>
          <cell r="Q263">
            <v>6.3366778232669271E-2</v>
          </cell>
          <cell r="R263">
            <v>3.5563185000000004E-2</v>
          </cell>
          <cell r="S263">
            <v>3.2273738000000003E-2</v>
          </cell>
          <cell r="T263">
            <v>2.9194653999999997E-2</v>
          </cell>
          <cell r="U263">
            <v>2.4734488999999998E-2</v>
          </cell>
          <cell r="V263">
            <v>0</v>
          </cell>
          <cell r="W263">
            <v>0</v>
          </cell>
          <cell r="X263">
            <v>0</v>
          </cell>
          <cell r="Y263">
            <v>0</v>
          </cell>
          <cell r="Z263">
            <v>0</v>
          </cell>
          <cell r="AA263">
            <v>0</v>
          </cell>
          <cell r="AB263">
            <v>19.113509783508775</v>
          </cell>
          <cell r="AC263">
            <v>7.7004025551639996</v>
          </cell>
          <cell r="AD263">
            <v>3.8474185387679993</v>
          </cell>
          <cell r="AE263">
            <v>5.1027127839520006</v>
          </cell>
          <cell r="AF263">
            <v>8.3846881662319994</v>
          </cell>
          <cell r="AG263">
            <v>8.4380229545039995</v>
          </cell>
          <cell r="AH263">
            <v>11.126800882115999</v>
          </cell>
          <cell r="AI263">
            <v>28.257047721520003</v>
          </cell>
          <cell r="AJ263">
            <v>34.558064865436016</v>
          </cell>
          <cell r="AK263">
            <v>19.261225016131998</v>
          </cell>
          <cell r="AL263">
            <v>12.058322290182002</v>
          </cell>
          <cell r="AM263">
            <v>8.8717994011200041</v>
          </cell>
          <cell r="AN263">
            <v>4.1180313625439995</v>
          </cell>
          <cell r="AO263">
            <v>4.170283870155</v>
          </cell>
          <cell r="AP263">
            <v>14.787611138352998</v>
          </cell>
          <cell r="AQ263">
            <v>20.452522098302858</v>
          </cell>
          <cell r="AR263">
            <v>13.029398390278999</v>
          </cell>
          <cell r="AS263">
            <v>12.301302057329998</v>
          </cell>
          <cell r="AT263">
            <v>13.216183313130001</v>
          </cell>
          <cell r="AU263">
            <v>10.170835691575002</v>
          </cell>
          <cell r="AV263">
            <v>0</v>
          </cell>
          <cell r="AW263">
            <v>0</v>
          </cell>
          <cell r="AX263">
            <v>0</v>
          </cell>
          <cell r="AY263">
            <v>0</v>
          </cell>
          <cell r="AZ263">
            <v>0</v>
          </cell>
          <cell r="BA263">
            <v>0</v>
          </cell>
        </row>
        <row r="264">
          <cell r="B264">
            <v>2.7845748E-2</v>
          </cell>
          <cell r="C264">
            <v>1.4489551999999999E-2</v>
          </cell>
          <cell r="D264">
            <v>1.1568454999999998E-2</v>
          </cell>
          <cell r="E264">
            <v>1.1868272000000001E-2</v>
          </cell>
          <cell r="F264">
            <v>1.5289208E-2</v>
          </cell>
          <cell r="G264">
            <v>1.3592018999999999E-2</v>
          </cell>
          <cell r="H264">
            <v>7.7109399999999995E-3</v>
          </cell>
          <cell r="I264">
            <v>7.4814129999999993E-3</v>
          </cell>
          <cell r="J264">
            <v>5.5001099999999999E-3</v>
          </cell>
          <cell r="K264">
            <v>2.582165E-3</v>
          </cell>
          <cell r="L264">
            <v>5.0125450000000011E-3</v>
          </cell>
          <cell r="M264">
            <v>3.2039969999999997E-3</v>
          </cell>
          <cell r="N264">
            <v>1.234483E-3</v>
          </cell>
          <cell r="O264">
            <v>1.5162320000000002E-3</v>
          </cell>
          <cell r="P264">
            <v>3.6332039999999997E-3</v>
          </cell>
          <cell r="Q264">
            <v>1.9416307397976426E-3</v>
          </cell>
          <cell r="R264">
            <v>4.0306499999999992E-4</v>
          </cell>
          <cell r="S264">
            <v>0</v>
          </cell>
          <cell r="T264">
            <v>0</v>
          </cell>
          <cell r="U264">
            <v>5.8698999999999995E-5</v>
          </cell>
          <cell r="V264">
            <v>0</v>
          </cell>
          <cell r="W264">
            <v>0</v>
          </cell>
          <cell r="X264">
            <v>0</v>
          </cell>
          <cell r="Y264">
            <v>0</v>
          </cell>
          <cell r="Z264">
            <v>0</v>
          </cell>
          <cell r="AA264">
            <v>0</v>
          </cell>
          <cell r="AB264">
            <v>5.9356085316029397</v>
          </cell>
          <cell r="AC264">
            <v>3.4374442292999996</v>
          </cell>
          <cell r="AD264">
            <v>3.7742851444799994</v>
          </cell>
          <cell r="AE264">
            <v>5.0417956391040004</v>
          </cell>
          <cell r="AF264">
            <v>8.3717613086519993</v>
          </cell>
          <cell r="AG264">
            <v>8.2682023838699976</v>
          </cell>
          <cell r="AH264">
            <v>5.020132461735999</v>
          </cell>
          <cell r="AI264">
            <v>5.2643622290350001</v>
          </cell>
          <cell r="AJ264">
            <v>4.2814085811279998</v>
          </cell>
          <cell r="AK264">
            <v>1.7097579329160002</v>
          </cell>
          <cell r="AL264">
            <v>3.0705982182720004</v>
          </cell>
          <cell r="AM264">
            <v>2.1117735782400002</v>
          </cell>
          <cell r="AN264">
            <v>0.75136307857599993</v>
          </cell>
          <cell r="AO264">
            <v>1.0366302069060001</v>
          </cell>
          <cell r="AP264">
            <v>2.3583366336019997</v>
          </cell>
          <cell r="AQ264">
            <v>1.1215854427591119</v>
          </cell>
          <cell r="AR264">
            <v>0.29075488001700001</v>
          </cell>
          <cell r="AS264">
            <v>0</v>
          </cell>
          <cell r="AT264">
            <v>0</v>
          </cell>
          <cell r="AU264">
            <v>3.6231575175000003E-2</v>
          </cell>
          <cell r="AV264">
            <v>0</v>
          </cell>
          <cell r="AW264">
            <v>0</v>
          </cell>
          <cell r="AX264">
            <v>0</v>
          </cell>
          <cell r="AY264">
            <v>0</v>
          </cell>
          <cell r="AZ264">
            <v>0</v>
          </cell>
          <cell r="BA264">
            <v>0</v>
          </cell>
        </row>
        <row r="266">
          <cell r="B266">
            <v>1.097514E-3</v>
          </cell>
          <cell r="C266">
            <v>0</v>
          </cell>
          <cell r="D266">
            <v>0</v>
          </cell>
          <cell r="E266">
            <v>0</v>
          </cell>
          <cell r="F266">
            <v>0</v>
          </cell>
          <cell r="G266">
            <v>0</v>
          </cell>
          <cell r="H266">
            <v>9.7499999999999998E-5</v>
          </cell>
          <cell r="I266">
            <v>3.1947799999999999E-4</v>
          </cell>
          <cell r="J266">
            <v>0</v>
          </cell>
          <cell r="K266">
            <v>0</v>
          </cell>
          <cell r="L266">
            <v>6.4299000000000002E-5</v>
          </cell>
          <cell r="M266">
            <v>0</v>
          </cell>
          <cell r="N266">
            <v>0</v>
          </cell>
          <cell r="O266">
            <v>0</v>
          </cell>
          <cell r="P266">
            <v>6.2199E-4</v>
          </cell>
          <cell r="Q266">
            <v>4.0220156265321626E-4</v>
          </cell>
          <cell r="R266">
            <v>9.8609999999999993E-5</v>
          </cell>
          <cell r="S266">
            <v>0</v>
          </cell>
          <cell r="T266">
            <v>0</v>
          </cell>
          <cell r="U266">
            <v>0</v>
          </cell>
          <cell r="V266">
            <v>0</v>
          </cell>
          <cell r="W266">
            <v>0</v>
          </cell>
          <cell r="X266">
            <v>0</v>
          </cell>
          <cell r="Y266">
            <v>0</v>
          </cell>
          <cell r="Z266">
            <v>0</v>
          </cell>
          <cell r="AA266">
            <v>0</v>
          </cell>
          <cell r="AB266">
            <v>0.68148880337138995</v>
          </cell>
          <cell r="AC266">
            <v>0</v>
          </cell>
          <cell r="AD266">
            <v>0</v>
          </cell>
          <cell r="AE266">
            <v>0</v>
          </cell>
          <cell r="AF266">
            <v>0</v>
          </cell>
          <cell r="AG266">
            <v>0</v>
          </cell>
          <cell r="AH266">
            <v>4.5026845591999994E-2</v>
          </cell>
          <cell r="AI266">
            <v>0.107271926755</v>
          </cell>
          <cell r="AJ266">
            <v>0</v>
          </cell>
          <cell r="AK266">
            <v>0</v>
          </cell>
          <cell r="AL266">
            <v>2.5251681717000003E-2</v>
          </cell>
          <cell r="AM266">
            <v>0</v>
          </cell>
          <cell r="AN266">
            <v>0</v>
          </cell>
          <cell r="AO266">
            <v>0</v>
          </cell>
          <cell r="AP266">
            <v>6.6646021932499994E-2</v>
          </cell>
          <cell r="AQ266">
            <v>7.7660267764188037E-2</v>
          </cell>
          <cell r="AR266">
            <v>1.8173715133E-2</v>
          </cell>
          <cell r="AS266">
            <v>0</v>
          </cell>
          <cell r="AT266">
            <v>0</v>
          </cell>
          <cell r="AU266">
            <v>0</v>
          </cell>
          <cell r="AV266">
            <v>0</v>
          </cell>
          <cell r="AW266">
            <v>0</v>
          </cell>
          <cell r="AX266">
            <v>0</v>
          </cell>
          <cell r="AY266">
            <v>0</v>
          </cell>
          <cell r="AZ266">
            <v>0</v>
          </cell>
          <cell r="BA266">
            <v>0</v>
          </cell>
        </row>
        <row r="267">
          <cell r="B267">
            <v>1.8289000000000001E-5</v>
          </cell>
          <cell r="C267">
            <v>1.3195E-5</v>
          </cell>
          <cell r="D267">
            <v>1.6364999999999997E-5</v>
          </cell>
          <cell r="E267">
            <v>1.3728999999999998E-5</v>
          </cell>
          <cell r="F267">
            <v>0</v>
          </cell>
          <cell r="G267">
            <v>0</v>
          </cell>
          <cell r="H267">
            <v>2.6528809999999997E-3</v>
          </cell>
          <cell r="I267">
            <v>9.0003389999999996E-3</v>
          </cell>
          <cell r="J267">
            <v>8.5301309999999998E-3</v>
          </cell>
          <cell r="K267">
            <v>5.2198800000000003E-4</v>
          </cell>
          <cell r="L267">
            <v>1.1073000000000001E-4</v>
          </cell>
          <cell r="M267">
            <v>3.6657699999999998E-4</v>
          </cell>
          <cell r="N267">
            <v>3.3701000000000001E-5</v>
          </cell>
          <cell r="O267">
            <v>5.3340099999999997E-4</v>
          </cell>
          <cell r="P267">
            <v>3.6917299999999998E-4</v>
          </cell>
          <cell r="Q267">
            <v>9.2008286974873746E-4</v>
          </cell>
          <cell r="R267">
            <v>1.1465289999999999E-3</v>
          </cell>
          <cell r="S267">
            <v>1.8419999999999998E-4</v>
          </cell>
          <cell r="T267">
            <v>7.7620000000000006E-5</v>
          </cell>
          <cell r="U267">
            <v>4.34583E-4</v>
          </cell>
          <cell r="V267">
            <v>0</v>
          </cell>
          <cell r="W267">
            <v>0</v>
          </cell>
          <cell r="X267">
            <v>0</v>
          </cell>
          <cell r="Y267">
            <v>0</v>
          </cell>
          <cell r="Z267">
            <v>0</v>
          </cell>
          <cell r="AA267">
            <v>0</v>
          </cell>
          <cell r="AB267">
            <v>1.1824370709900001E-2</v>
          </cell>
          <cell r="AC267">
            <v>9.1284925599999997E-3</v>
          </cell>
          <cell r="AD267">
            <v>9.1459566719999993E-3</v>
          </cell>
          <cell r="AE267">
            <v>1.2475190335999999E-2</v>
          </cell>
          <cell r="AF267">
            <v>0</v>
          </cell>
          <cell r="AG267">
            <v>0</v>
          </cell>
          <cell r="AH267">
            <v>0.65675180058399996</v>
          </cell>
          <cell r="AI267">
            <v>2.3452314778299996</v>
          </cell>
          <cell r="AJ267">
            <v>2.4736996173399999</v>
          </cell>
          <cell r="AK267">
            <v>0.15843775895200002</v>
          </cell>
          <cell r="AL267">
            <v>3.1520890502999999E-2</v>
          </cell>
          <cell r="AM267">
            <v>0.11176709039999999</v>
          </cell>
          <cell r="AN267">
            <v>6.9870507519999986E-3</v>
          </cell>
          <cell r="AO267">
            <v>0.27085863732600002</v>
          </cell>
          <cell r="AP267">
            <v>5.3784497504749992E-2</v>
          </cell>
          <cell r="AQ267">
            <v>0.38384143865792664</v>
          </cell>
          <cell r="AR267">
            <v>0.49400724513099997</v>
          </cell>
          <cell r="AS267">
            <v>3.5625134688E-2</v>
          </cell>
          <cell r="AT267">
            <v>3.8324642809999997E-2</v>
          </cell>
          <cell r="AU267">
            <v>0.18138302408333332</v>
          </cell>
          <cell r="AV267">
            <v>0</v>
          </cell>
          <cell r="AW267">
            <v>0</v>
          </cell>
          <cell r="AX267">
            <v>0</v>
          </cell>
          <cell r="AY267">
            <v>0</v>
          </cell>
          <cell r="AZ267">
            <v>0</v>
          </cell>
          <cell r="BA267">
            <v>0</v>
          </cell>
        </row>
        <row r="268">
          <cell r="B268">
            <v>6.9269999999999992E-5</v>
          </cell>
          <cell r="C268">
            <v>1.45945E-4</v>
          </cell>
          <cell r="D268">
            <v>1.8037200000000001E-4</v>
          </cell>
          <cell r="E268">
            <v>6.7628999999999999E-5</v>
          </cell>
          <cell r="F268">
            <v>0</v>
          </cell>
          <cell r="G268">
            <v>8.301499999999999E-5</v>
          </cell>
          <cell r="H268">
            <v>0</v>
          </cell>
          <cell r="I268">
            <v>1.1794499999999998E-4</v>
          </cell>
          <cell r="J268">
            <v>0</v>
          </cell>
          <cell r="K268">
            <v>0</v>
          </cell>
          <cell r="L268">
            <v>5.0160999999999996E-5</v>
          </cell>
          <cell r="M268">
            <v>2.7199999999999997E-5</v>
          </cell>
          <cell r="N268">
            <v>0</v>
          </cell>
          <cell r="O268">
            <v>0</v>
          </cell>
          <cell r="P268">
            <v>0</v>
          </cell>
          <cell r="Q268">
            <v>0</v>
          </cell>
          <cell r="R268">
            <v>0</v>
          </cell>
          <cell r="S268">
            <v>0</v>
          </cell>
          <cell r="T268">
            <v>0</v>
          </cell>
          <cell r="U268">
            <v>0</v>
          </cell>
          <cell r="V268">
            <v>0</v>
          </cell>
          <cell r="W268">
            <v>0</v>
          </cell>
          <cell r="X268">
            <v>0</v>
          </cell>
          <cell r="Y268">
            <v>0</v>
          </cell>
          <cell r="Z268">
            <v>0</v>
          </cell>
          <cell r="AA268">
            <v>0</v>
          </cell>
          <cell r="AB268">
            <v>2.0473175203199998E-2</v>
          </cell>
          <cell r="AC268">
            <v>3.5126345511999994E-2</v>
          </cell>
          <cell r="AD268">
            <v>6.3987437615999995E-2</v>
          </cell>
          <cell r="AE268">
            <v>4.2076058639999997E-2</v>
          </cell>
          <cell r="AF268">
            <v>0</v>
          </cell>
          <cell r="AG268">
            <v>5.2672270365000003E-2</v>
          </cell>
          <cell r="AH268">
            <v>0</v>
          </cell>
          <cell r="AI268">
            <v>3.1357588200000001E-2</v>
          </cell>
          <cell r="AJ268">
            <v>0</v>
          </cell>
          <cell r="AK268">
            <v>0</v>
          </cell>
          <cell r="AL268">
            <v>3.1254265718999995E-2</v>
          </cell>
          <cell r="AM268">
            <v>1.7038079999999997E-2</v>
          </cell>
          <cell r="AN268">
            <v>0</v>
          </cell>
          <cell r="AO268">
            <v>0</v>
          </cell>
          <cell r="AP268">
            <v>0</v>
          </cell>
          <cell r="AQ268">
            <v>0</v>
          </cell>
          <cell r="AR268">
            <v>0</v>
          </cell>
          <cell r="AS268">
            <v>0</v>
          </cell>
          <cell r="AT268">
            <v>0</v>
          </cell>
          <cell r="AU268">
            <v>0</v>
          </cell>
          <cell r="AV268">
            <v>0</v>
          </cell>
          <cell r="AW268">
            <v>0</v>
          </cell>
          <cell r="AX268">
            <v>0</v>
          </cell>
          <cell r="AY268">
            <v>0</v>
          </cell>
          <cell r="AZ268">
            <v>0</v>
          </cell>
          <cell r="BA268">
            <v>0</v>
          </cell>
        </row>
        <row r="269">
          <cell r="B269">
            <v>0</v>
          </cell>
          <cell r="C269">
            <v>0</v>
          </cell>
          <cell r="E269">
            <v>0</v>
          </cell>
          <cell r="F269">
            <v>0</v>
          </cell>
          <cell r="G269">
            <v>0</v>
          </cell>
          <cell r="H269">
            <v>0</v>
          </cell>
          <cell r="I269">
            <v>0</v>
          </cell>
          <cell r="J269">
            <v>0</v>
          </cell>
          <cell r="K269">
            <v>0</v>
          </cell>
          <cell r="L269">
            <v>0</v>
          </cell>
          <cell r="M269">
            <v>0</v>
          </cell>
          <cell r="N269">
            <v>0</v>
          </cell>
          <cell r="O269">
            <v>0</v>
          </cell>
          <cell r="P269">
            <v>0</v>
          </cell>
          <cell r="Q269">
            <v>0</v>
          </cell>
          <cell r="R269">
            <v>2.7800999999999998E-4</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0.11912013933100001</v>
          </cell>
          <cell r="AS269">
            <v>0</v>
          </cell>
          <cell r="AT269">
            <v>0</v>
          </cell>
          <cell r="AU269">
            <v>0</v>
          </cell>
          <cell r="AV269">
            <v>0</v>
          </cell>
          <cell r="AW269">
            <v>0</v>
          </cell>
          <cell r="AX269">
            <v>0</v>
          </cell>
          <cell r="AY269">
            <v>0</v>
          </cell>
          <cell r="AZ269">
            <v>0</v>
          </cell>
          <cell r="BA269">
            <v>0</v>
          </cell>
        </row>
      </sheetData>
      <sheetData sheetId="39">
        <row r="3">
          <cell r="B3">
            <v>2000</v>
          </cell>
          <cell r="C3">
            <v>2001</v>
          </cell>
          <cell r="D3">
            <v>2002</v>
          </cell>
          <cell r="E3">
            <v>2003</v>
          </cell>
          <cell r="F3">
            <v>2004</v>
          </cell>
          <cell r="G3">
            <v>2005</v>
          </cell>
          <cell r="H3">
            <v>2006</v>
          </cell>
          <cell r="I3">
            <v>2007</v>
          </cell>
          <cell r="J3">
            <v>2008</v>
          </cell>
          <cell r="K3">
            <v>2009</v>
          </cell>
          <cell r="L3">
            <v>2010</v>
          </cell>
          <cell r="M3">
            <v>2011</v>
          </cell>
          <cell r="N3">
            <v>2012</v>
          </cell>
          <cell r="O3">
            <v>2013</v>
          </cell>
          <cell r="P3">
            <v>2014</v>
          </cell>
          <cell r="Q3">
            <v>2015</v>
          </cell>
          <cell r="R3">
            <v>2016</v>
          </cell>
          <cell r="S3">
            <v>2017</v>
          </cell>
          <cell r="T3">
            <v>2018</v>
          </cell>
          <cell r="U3">
            <v>2019</v>
          </cell>
          <cell r="V3">
            <v>2020</v>
          </cell>
          <cell r="W3">
            <v>2021</v>
          </cell>
          <cell r="X3">
            <v>2022</v>
          </cell>
          <cell r="Y3">
            <v>2023</v>
          </cell>
          <cell r="Z3">
            <v>2024</v>
          </cell>
          <cell r="AA3">
            <v>2025</v>
          </cell>
          <cell r="AB3">
            <v>2000</v>
          </cell>
          <cell r="AC3">
            <v>2001</v>
          </cell>
          <cell r="AD3">
            <v>2002</v>
          </cell>
          <cell r="AE3">
            <v>2003</v>
          </cell>
          <cell r="AF3">
            <v>2004</v>
          </cell>
          <cell r="AG3">
            <v>2005</v>
          </cell>
          <cell r="AH3">
            <v>2006</v>
          </cell>
          <cell r="AI3">
            <v>2007</v>
          </cell>
          <cell r="AJ3">
            <v>2008</v>
          </cell>
          <cell r="AK3">
            <v>2009</v>
          </cell>
          <cell r="AL3">
            <v>2010</v>
          </cell>
          <cell r="AM3">
            <v>2011</v>
          </cell>
          <cell r="AN3">
            <v>2012</v>
          </cell>
          <cell r="AO3">
            <v>2013</v>
          </cell>
          <cell r="AP3">
            <v>2014</v>
          </cell>
          <cell r="AQ3">
            <v>2015</v>
          </cell>
          <cell r="AR3">
            <v>2016</v>
          </cell>
          <cell r="AS3">
            <v>2017</v>
          </cell>
          <cell r="AT3">
            <v>2018</v>
          </cell>
          <cell r="AU3">
            <v>2019</v>
          </cell>
          <cell r="AV3">
            <v>2020</v>
          </cell>
          <cell r="AW3">
            <v>2021</v>
          </cell>
          <cell r="AX3">
            <v>2022</v>
          </cell>
          <cell r="AY3">
            <v>2023</v>
          </cell>
          <cell r="AZ3">
            <v>2024</v>
          </cell>
          <cell r="BA3">
            <v>2025</v>
          </cell>
        </row>
        <row r="15">
          <cell r="B15">
            <v>4.3338458800000002E-3</v>
          </cell>
          <cell r="C15">
            <v>2.3555440999999998E-3</v>
          </cell>
          <cell r="D15">
            <v>2.0291052600000001E-3</v>
          </cell>
          <cell r="E15">
            <v>2.1651993999999997E-3</v>
          </cell>
          <cell r="F15">
            <v>2.2509942000000002E-3</v>
          </cell>
          <cell r="G15">
            <v>1.6330168399999998E-3</v>
          </cell>
          <cell r="H15">
            <v>8.6093643999999995E-4</v>
          </cell>
          <cell r="I15">
            <v>1.1864834799999997E-3</v>
          </cell>
          <cell r="J15">
            <v>9.8423416000000007E-4</v>
          </cell>
          <cell r="K15">
            <v>2.777411E-4</v>
          </cell>
          <cell r="L15">
            <v>1.7894785999999997E-4</v>
          </cell>
          <cell r="M15">
            <v>5.7120700000000004E-5</v>
          </cell>
          <cell r="N15">
            <v>0</v>
          </cell>
          <cell r="O15">
            <v>5.1234819999999994E-5</v>
          </cell>
          <cell r="P15">
            <v>0</v>
          </cell>
          <cell r="Q15">
            <v>0</v>
          </cell>
          <cell r="S15">
            <v>7.6685699999999997E-5</v>
          </cell>
          <cell r="T15">
            <v>2.6217099999999997E-5</v>
          </cell>
          <cell r="AB15">
            <v>1.0205837107461899</v>
          </cell>
          <cell r="AC15">
            <v>0.57965266803199988</v>
          </cell>
          <cell r="AD15">
            <v>0.572721656016</v>
          </cell>
          <cell r="AE15">
            <v>0.70025034452799995</v>
          </cell>
          <cell r="AF15">
            <v>0.82666965639300005</v>
          </cell>
          <cell r="AG15">
            <v>0.61283521256100004</v>
          </cell>
          <cell r="AH15">
            <v>0.34972929935999997</v>
          </cell>
          <cell r="AI15">
            <v>0.52604098852000003</v>
          </cell>
          <cell r="AJ15">
            <v>0.49054468708799998</v>
          </cell>
          <cell r="AK15">
            <v>0.11332031678</v>
          </cell>
          <cell r="AL15">
            <v>7.4222151498000002E-2</v>
          </cell>
          <cell r="AM15">
            <v>2.107240224E-2</v>
          </cell>
          <cell r="AN15">
            <v>0</v>
          </cell>
          <cell r="AO15">
            <v>1.5411577863000001E-2</v>
          </cell>
          <cell r="AP15">
            <v>0</v>
          </cell>
          <cell r="AQ15">
            <v>0</v>
          </cell>
          <cell r="AS15">
            <v>4.507220574999999E-2</v>
          </cell>
          <cell r="AT15">
            <v>1.487560437E-2</v>
          </cell>
        </row>
        <row r="23">
          <cell r="B23">
            <v>2.0205317860000002E-2</v>
          </cell>
          <cell r="C23">
            <v>2.2393758660000002E-2</v>
          </cell>
          <cell r="D23">
            <v>1.241962904E-2</v>
          </cell>
          <cell r="E23">
            <v>7.8350454000000007E-3</v>
          </cell>
          <cell r="F23">
            <v>9.8391693400000004E-3</v>
          </cell>
          <cell r="G23">
            <v>8.4531228600000004E-3</v>
          </cell>
          <cell r="H23">
            <v>1.0472937020000002E-2</v>
          </cell>
          <cell r="I23">
            <v>1.4503208720000001E-2</v>
          </cell>
          <cell r="J23">
            <v>1.8131052939999996E-2</v>
          </cell>
          <cell r="K23">
            <v>8.3494629400000017E-3</v>
          </cell>
          <cell r="L23">
            <v>1.0632676599999998E-2</v>
          </cell>
          <cell r="M23">
            <v>9.3830427599999999E-3</v>
          </cell>
          <cell r="N23">
            <v>6.4662889199999995E-3</v>
          </cell>
          <cell r="O23">
            <v>6.8120561599999997E-3</v>
          </cell>
          <cell r="P23">
            <v>4.5325953399999999E-3</v>
          </cell>
          <cell r="Q23">
            <v>4.9328632675453999E-3</v>
          </cell>
          <cell r="R23">
            <v>7.0316864800000003E-3</v>
          </cell>
          <cell r="S23">
            <v>6.0217065999999993E-3</v>
          </cell>
          <cell r="T23">
            <v>8.6579966199999987E-3</v>
          </cell>
          <cell r="U23">
            <v>9.3267101199999997E-3</v>
          </cell>
          <cell r="AB23">
            <v>3.1107065281215598</v>
          </cell>
          <cell r="AC23">
            <v>3.410138701832</v>
          </cell>
          <cell r="AD23">
            <v>2.2579440382079996</v>
          </cell>
          <cell r="AE23">
            <v>1.6897537551999999</v>
          </cell>
          <cell r="AF23">
            <v>2.2980292974659999</v>
          </cell>
          <cell r="AG23">
            <v>2.1401734878809999</v>
          </cell>
          <cell r="AH23">
            <v>2.7193184623200004</v>
          </cell>
          <cell r="AI23">
            <v>4.2348214959250008</v>
          </cell>
          <cell r="AJ23">
            <v>5.7208353140280002</v>
          </cell>
          <cell r="AK23">
            <v>2.7131585160239999</v>
          </cell>
          <cell r="AL23">
            <v>3.0247962908039998</v>
          </cell>
          <cell r="AM23">
            <v>3.0572049446399996</v>
          </cell>
          <cell r="AN23">
            <v>2.1911150720799997</v>
          </cell>
          <cell r="AO23">
            <v>2.3773464530130002</v>
          </cell>
          <cell r="AP23">
            <v>1.5351929044779997</v>
          </cell>
          <cell r="AQ23">
            <v>1.510553221175494</v>
          </cell>
          <cell r="AR23">
            <v>1.9512183261979998</v>
          </cell>
          <cell r="AS23">
            <v>1.7198793313129999</v>
          </cell>
          <cell r="AT23">
            <v>2.78546166295</v>
          </cell>
          <cell r="AU23">
            <v>2.8841804680708334</v>
          </cell>
        </row>
        <row r="35">
          <cell r="B35">
            <v>5.2651508E-3</v>
          </cell>
          <cell r="C35">
            <v>1.4595071400000002E-3</v>
          </cell>
          <cell r="F35">
            <v>0</v>
          </cell>
          <cell r="G35">
            <v>9.4818359999999997E-5</v>
          </cell>
          <cell r="H35">
            <v>3.1190250000000003E-4</v>
          </cell>
          <cell r="I35">
            <v>6.6372852000000002E-4</v>
          </cell>
          <cell r="J35">
            <v>1.5882593999999998E-4</v>
          </cell>
          <cell r="K35">
            <v>1.8306897699999998E-2</v>
          </cell>
          <cell r="L35">
            <v>2.1578824539999999E-2</v>
          </cell>
          <cell r="M35">
            <v>1.4780074399999999E-2</v>
          </cell>
          <cell r="N35">
            <v>1.7999599800000001E-3</v>
          </cell>
          <cell r="O35">
            <v>1.02124204E-3</v>
          </cell>
          <cell r="P35">
            <v>2.2112999999999999E-4</v>
          </cell>
          <cell r="Q35">
            <v>0</v>
          </cell>
          <cell r="R35">
            <v>0</v>
          </cell>
          <cell r="S35">
            <v>0</v>
          </cell>
          <cell r="T35">
            <v>0</v>
          </cell>
          <cell r="U35">
            <v>1.86732E-4</v>
          </cell>
          <cell r="AB35">
            <v>0.20793728025432001</v>
          </cell>
          <cell r="AC35">
            <v>5.7152633395999998E-2</v>
          </cell>
          <cell r="AF35">
            <v>0</v>
          </cell>
          <cell r="AG35">
            <v>5.6257704359999995E-3</v>
          </cell>
          <cell r="AH35">
            <v>1.9382747424000001E-2</v>
          </cell>
          <cell r="AI35">
            <v>4.124736289E-2</v>
          </cell>
          <cell r="AJ35">
            <v>1.2426215588000002E-2</v>
          </cell>
          <cell r="AK35">
            <v>1.1204431747520001</v>
          </cell>
          <cell r="AL35">
            <v>1.3831984327410001</v>
          </cell>
          <cell r="AM35">
            <v>0.93522924527999984</v>
          </cell>
          <cell r="AN35">
            <v>0.16621207063999999</v>
          </cell>
          <cell r="AO35">
            <v>0.108148856406</v>
          </cell>
          <cell r="AP35">
            <v>2.7034333365499999E-2</v>
          </cell>
          <cell r="AQ35">
            <v>0</v>
          </cell>
          <cell r="AR35">
            <v>0</v>
          </cell>
          <cell r="AS35">
            <v>0</v>
          </cell>
          <cell r="AT35">
            <v>0</v>
          </cell>
          <cell r="AU35">
            <v>0.69109257102499988</v>
          </cell>
        </row>
        <row r="39">
          <cell r="B39">
            <v>1.1704602000000001E-4</v>
          </cell>
          <cell r="C39">
            <v>2.3035739999999996E-4</v>
          </cell>
          <cell r="D39">
            <v>3.1876207999999995E-4</v>
          </cell>
          <cell r="E39">
            <v>1.54583884E-3</v>
          </cell>
          <cell r="F39">
            <v>2.73572208E-3</v>
          </cell>
          <cell r="G39">
            <v>2.7496323400000001E-3</v>
          </cell>
          <cell r="H39">
            <v>3.6764218399999997E-3</v>
          </cell>
          <cell r="I39">
            <v>2.0295220399999996E-3</v>
          </cell>
          <cell r="J39">
            <v>9.8896433999999989E-4</v>
          </cell>
          <cell r="K39">
            <v>9.5617885999999994E-4</v>
          </cell>
          <cell r="L39">
            <v>1.7410484000000002E-4</v>
          </cell>
          <cell r="M39">
            <v>7.1064084000000013E-4</v>
          </cell>
          <cell r="N39">
            <v>2.4402923999999998E-4</v>
          </cell>
          <cell r="O39">
            <v>4.4419829999999997E-4</v>
          </cell>
          <cell r="P39">
            <v>1.3558836199999999E-3</v>
          </cell>
          <cell r="Q39">
            <v>1.1885056794614084E-3</v>
          </cell>
          <cell r="R39">
            <v>6.3334543999999998E-4</v>
          </cell>
          <cell r="S39">
            <v>5.0753794E-4</v>
          </cell>
          <cell r="T39">
            <v>6.9825756000000002E-4</v>
          </cell>
          <cell r="U39">
            <v>2.3086699999999997E-4</v>
          </cell>
          <cell r="AB39">
            <v>2.397432423843E-2</v>
          </cell>
          <cell r="AC39">
            <v>4.6369895988000003E-2</v>
          </cell>
          <cell r="AD39">
            <v>5.3851097328000003E-2</v>
          </cell>
          <cell r="AE39">
            <v>0.48241936859199996</v>
          </cell>
          <cell r="AF39">
            <v>0.85429814319500008</v>
          </cell>
          <cell r="AG39">
            <v>1.097437455114</v>
          </cell>
          <cell r="AH39">
            <v>1.5714532615839998</v>
          </cell>
          <cell r="AI39">
            <v>0.89309125879999995</v>
          </cell>
          <cell r="AJ39">
            <v>0.52224923717999994</v>
          </cell>
          <cell r="AK39">
            <v>0.31287025206799995</v>
          </cell>
          <cell r="AL39">
            <v>7.8085413638999998E-2</v>
          </cell>
          <cell r="AM39">
            <v>0.30535564847999996</v>
          </cell>
          <cell r="AN39">
            <v>0.11208554086399998</v>
          </cell>
          <cell r="AO39">
            <v>0.220112733186</v>
          </cell>
          <cell r="AP39">
            <v>0.70892296837074997</v>
          </cell>
          <cell r="AQ39">
            <v>0.80608183095043351</v>
          </cell>
          <cell r="AR39">
            <v>0.31907253668200003</v>
          </cell>
          <cell r="AS39">
            <v>0.32471138814400002</v>
          </cell>
          <cell r="AT39">
            <v>0.39562435919</v>
          </cell>
          <cell r="AU39">
            <v>0.10303209694166666</v>
          </cell>
        </row>
        <row r="47">
          <cell r="B47">
            <v>1.8594484999999998E-3</v>
          </cell>
          <cell r="C47">
            <v>3.9516768199999996E-3</v>
          </cell>
          <cell r="D47">
            <v>2.4381648199999998E-3</v>
          </cell>
          <cell r="E47">
            <v>1.9999888999999997E-3</v>
          </cell>
          <cell r="F47">
            <v>1.64919664E-3</v>
          </cell>
          <cell r="G47">
            <v>5.7339737000000005E-3</v>
          </cell>
          <cell r="H47">
            <v>8.7385079599999992E-3</v>
          </cell>
          <cell r="I47">
            <v>6.5283290799999999E-3</v>
          </cell>
          <cell r="J47">
            <v>3.75422866E-3</v>
          </cell>
          <cell r="K47">
            <v>8.8304416200000006E-3</v>
          </cell>
          <cell r="L47">
            <v>2.3053477719999996E-2</v>
          </cell>
          <cell r="M47">
            <v>2.1717947160000001E-2</v>
          </cell>
          <cell r="N47">
            <v>3.9026383759999998E-2</v>
          </cell>
          <cell r="O47">
            <v>0.10081101940000001</v>
          </cell>
          <cell r="P47">
            <v>8.8647184079999997E-2</v>
          </cell>
          <cell r="Q47">
            <v>8.9256613756573192E-2</v>
          </cell>
          <cell r="R47">
            <v>0.24633450114</v>
          </cell>
          <cell r="S47">
            <v>0.17975745060000003</v>
          </cell>
          <cell r="T47">
            <v>0.13058929338</v>
          </cell>
          <cell r="U47">
            <v>5.3601340520000006E-2</v>
          </cell>
          <cell r="AB47">
            <v>0.37494765215588999</v>
          </cell>
          <cell r="AC47">
            <v>0.59636026515200002</v>
          </cell>
          <cell r="AD47">
            <v>0.40373615606399998</v>
          </cell>
          <cell r="AE47">
            <v>0.36728185076799996</v>
          </cell>
          <cell r="AF47">
            <v>0.28057720618899995</v>
          </cell>
          <cell r="AG47">
            <v>0.79822601816099992</v>
          </cell>
          <cell r="AH47">
            <v>1.766473982728</v>
          </cell>
          <cell r="AI47">
            <v>1.4892928568399999</v>
          </cell>
          <cell r="AJ47">
            <v>0.93183840070400004</v>
          </cell>
          <cell r="AK47">
            <v>1.831463006208</v>
          </cell>
          <cell r="AL47">
            <v>5.1551744095530001</v>
          </cell>
          <cell r="AM47">
            <v>5.1230985091199983</v>
          </cell>
          <cell r="AN47">
            <v>10.241907607183999</v>
          </cell>
          <cell r="AO47">
            <v>33.071648217045002</v>
          </cell>
          <cell r="AP47">
            <v>28.625343165455497</v>
          </cell>
          <cell r="AQ47">
            <v>37.738425605179629</v>
          </cell>
          <cell r="AR47">
            <v>102.36521147043599</v>
          </cell>
          <cell r="AS47">
            <v>77.315954820389976</v>
          </cell>
          <cell r="AT47">
            <v>59.449631232370002</v>
          </cell>
          <cell r="AU47">
            <v>20.635567236604167</v>
          </cell>
        </row>
        <row r="85">
          <cell r="B85">
            <v>6.3611975700000004E-2</v>
          </cell>
          <cell r="C85">
            <v>4.5753651579999999E-2</v>
          </cell>
          <cell r="D85">
            <v>2.2272954339999998E-2</v>
          </cell>
          <cell r="E85">
            <v>2.7013546560000001E-2</v>
          </cell>
          <cell r="F85">
            <v>2.4948694680000005E-2</v>
          </cell>
          <cell r="G85">
            <v>2.5320662640000002E-2</v>
          </cell>
          <cell r="H85">
            <v>2.183586496E-2</v>
          </cell>
          <cell r="I85">
            <v>2.250667328E-2</v>
          </cell>
          <cell r="J85">
            <v>2.424542666E-2</v>
          </cell>
          <cell r="K85">
            <v>1.0791922959999999E-2</v>
          </cell>
          <cell r="L85">
            <v>1.4073493979999999E-2</v>
          </cell>
          <cell r="M85">
            <v>8.9031342399999991E-3</v>
          </cell>
          <cell r="N85">
            <v>3.8721737599999996E-3</v>
          </cell>
          <cell r="O85">
            <v>5.6139883800000005E-3</v>
          </cell>
          <cell r="P85">
            <v>2.2565542999999997E-3</v>
          </cell>
          <cell r="Q85">
            <v>8.7806066804163336E-4</v>
          </cell>
          <cell r="R85">
            <v>1.6261062999999999E-3</v>
          </cell>
          <cell r="S85">
            <v>3.4832088199999995E-3</v>
          </cell>
          <cell r="T85">
            <v>2.8699488999999996E-3</v>
          </cell>
          <cell r="U85">
            <v>3.0395019199999998E-3</v>
          </cell>
          <cell r="AB85">
            <v>9.3987591859276787</v>
          </cell>
          <cell r="AC85">
            <v>6.5625543352719991</v>
          </cell>
          <cell r="AD85">
            <v>3.8858198181120001</v>
          </cell>
          <cell r="AE85">
            <v>5.7358976401439996</v>
          </cell>
          <cell r="AF85">
            <v>5.841461860521</v>
          </cell>
          <cell r="AG85">
            <v>6.1805299159889993</v>
          </cell>
          <cell r="AH85">
            <v>6.4354735224199997</v>
          </cell>
          <cell r="AI85">
            <v>6.2922320348399996</v>
          </cell>
          <cell r="AJ85">
            <v>7.3754200693399996</v>
          </cell>
          <cell r="AK85">
            <v>2.7786193812080002</v>
          </cell>
          <cell r="AL85">
            <v>3.5077405151790004</v>
          </cell>
          <cell r="AM85">
            <v>2.6053195531199997</v>
          </cell>
          <cell r="AN85">
            <v>1.1248218945920001</v>
          </cell>
          <cell r="AO85">
            <v>1.7853718822109998</v>
          </cell>
          <cell r="AP85">
            <v>0.7928909816084998</v>
          </cell>
          <cell r="AQ85">
            <v>0.24432261788906223</v>
          </cell>
          <cell r="AR85">
            <v>0.49681541722399991</v>
          </cell>
          <cell r="AS85">
            <v>1.1058479773769998</v>
          </cell>
          <cell r="AT85">
            <v>0.95871016048999991</v>
          </cell>
          <cell r="AU85">
            <v>0.91200188011666661</v>
          </cell>
        </row>
        <row r="91">
          <cell r="B91">
            <v>7.086299402E-2</v>
          </cell>
          <cell r="C91">
            <v>8.3921133659999994E-2</v>
          </cell>
          <cell r="D91">
            <v>5.8691676679999999E-2</v>
          </cell>
          <cell r="E91">
            <v>5.9146571120000005E-2</v>
          </cell>
          <cell r="F91">
            <v>6.225905868E-2</v>
          </cell>
          <cell r="G91">
            <v>5.5365451960000006E-2</v>
          </cell>
          <cell r="H91">
            <v>4.1793779299999993E-2</v>
          </cell>
          <cell r="I91">
            <v>4.3148512680000008E-2</v>
          </cell>
          <cell r="J91">
            <v>3.8489833199999997E-2</v>
          </cell>
          <cell r="K91">
            <v>2.8603251040000003E-2</v>
          </cell>
          <cell r="L91">
            <v>2.6929158619999997E-2</v>
          </cell>
          <cell r="M91">
            <v>2.553318404E-2</v>
          </cell>
          <cell r="N91">
            <v>2.0657915459999999E-2</v>
          </cell>
          <cell r="O91">
            <v>2.4159242380000001E-2</v>
          </cell>
          <cell r="P91">
            <v>1.8767943739999998E-2</v>
          </cell>
          <cell r="Q91">
            <v>2.3618181507601563E-2</v>
          </cell>
          <cell r="R91">
            <v>1.9747451359999998E-2</v>
          </cell>
          <cell r="S91">
            <v>1.3799977100000001E-2</v>
          </cell>
          <cell r="T91">
            <v>1.5455734839999999E-2</v>
          </cell>
          <cell r="U91">
            <v>2.021052488E-2</v>
          </cell>
          <cell r="AB91">
            <v>9.599669119726979</v>
          </cell>
          <cell r="AC91">
            <v>10.697848391887998</v>
          </cell>
          <cell r="AD91">
            <v>9.197802794735999</v>
          </cell>
          <cell r="AE91">
            <v>11.412652185088</v>
          </cell>
          <cell r="AF91">
            <v>13.565057989112001</v>
          </cell>
          <cell r="AG91">
            <v>12.264426044013</v>
          </cell>
          <cell r="AH91">
            <v>9.6381923094279998</v>
          </cell>
          <cell r="AI91">
            <v>11.448164305734998</v>
          </cell>
          <cell r="AJ91">
            <v>10.860346149972001</v>
          </cell>
          <cell r="AK91">
            <v>7.7501020502840001</v>
          </cell>
          <cell r="AL91">
            <v>6.6430952676360002</v>
          </cell>
          <cell r="AM91">
            <v>6.9226465708799996</v>
          </cell>
          <cell r="AN91">
            <v>5.4518576474560003</v>
          </cell>
          <cell r="AO91">
            <v>6.6095009241479996</v>
          </cell>
          <cell r="AP91">
            <v>5.2942976152452497</v>
          </cell>
          <cell r="AQ91">
            <v>6.0100186071156969</v>
          </cell>
          <cell r="AR91">
            <v>5.627593300767999</v>
          </cell>
          <cell r="AS91">
            <v>3.9867713322579994</v>
          </cell>
          <cell r="AT91">
            <v>4.6489972291499999</v>
          </cell>
          <cell r="AU91">
            <v>5.6788942594625009</v>
          </cell>
        </row>
        <row r="105">
          <cell r="B105">
            <v>1.1018462000000001E-2</v>
          </cell>
          <cell r="C105">
            <v>1.074061898E-2</v>
          </cell>
          <cell r="D105">
            <v>6.9027613200000008E-3</v>
          </cell>
          <cell r="E105">
            <v>2.7432605200000001E-3</v>
          </cell>
          <cell r="F105">
            <v>1.42510914E-3</v>
          </cell>
          <cell r="G105">
            <v>1.8979997399999999E-3</v>
          </cell>
          <cell r="H105">
            <v>7.4027407999999997E-4</v>
          </cell>
          <cell r="I105">
            <v>2.21351676E-3</v>
          </cell>
          <cell r="J105">
            <v>1.3620297600000001E-3</v>
          </cell>
          <cell r="K105">
            <v>4.5903494000000002E-4</v>
          </cell>
          <cell r="L105">
            <v>3.9568074E-4</v>
          </cell>
          <cell r="M105">
            <v>1.782144E-4</v>
          </cell>
          <cell r="N105">
            <v>0</v>
          </cell>
          <cell r="O105">
            <v>6.5077376E-4</v>
          </cell>
          <cell r="P105">
            <v>0</v>
          </cell>
          <cell r="Q105">
            <v>0</v>
          </cell>
          <cell r="R105">
            <v>3.7406733E-3</v>
          </cell>
          <cell r="S105">
            <v>8.3885620000000003E-5</v>
          </cell>
          <cell r="T105">
            <v>5.4113513999999997E-4</v>
          </cell>
          <cell r="U105">
            <v>0</v>
          </cell>
          <cell r="AB105">
            <v>1.4839752414877501</v>
          </cell>
          <cell r="AC105">
            <v>1.644444422584</v>
          </cell>
          <cell r="AD105">
            <v>1.1155736519520001</v>
          </cell>
          <cell r="AE105">
            <v>0.53883630572800001</v>
          </cell>
          <cell r="AF105">
            <v>0.37213097033000003</v>
          </cell>
          <cell r="AG105">
            <v>0.32894822617799996</v>
          </cell>
          <cell r="AH105">
            <v>0.164675154336</v>
          </cell>
          <cell r="AI105">
            <v>0.49103865150500003</v>
          </cell>
          <cell r="AJ105">
            <v>0.36330660273600002</v>
          </cell>
          <cell r="AK105">
            <v>9.8785510472000002E-2</v>
          </cell>
          <cell r="AL105">
            <v>0.116690380947</v>
          </cell>
          <cell r="AM105">
            <v>7.5873841439999992E-2</v>
          </cell>
          <cell r="AN105">
            <v>0</v>
          </cell>
          <cell r="AO105">
            <v>0.20898905898299999</v>
          </cell>
          <cell r="AP105">
            <v>0</v>
          </cell>
          <cell r="AQ105">
            <v>0</v>
          </cell>
          <cell r="AR105">
            <v>1.4222914964559998</v>
          </cell>
          <cell r="AS105">
            <v>1.9796128494999995E-2</v>
          </cell>
          <cell r="AT105">
            <v>0.24510980649</v>
          </cell>
          <cell r="AU105">
            <v>0</v>
          </cell>
        </row>
        <row r="108">
          <cell r="B108">
            <v>1.7431414000000001E-3</v>
          </cell>
          <cell r="C108">
            <v>2.0775758639999999E-2</v>
          </cell>
          <cell r="D108">
            <v>4.809663586E-2</v>
          </cell>
          <cell r="E108">
            <v>2.6586046759999999E-2</v>
          </cell>
          <cell r="F108">
            <v>5.745176892E-2</v>
          </cell>
          <cell r="G108">
            <v>0.13168484784000001</v>
          </cell>
          <cell r="H108">
            <v>8.2753883939999995E-2</v>
          </cell>
          <cell r="I108">
            <v>8.0763792200000004E-2</v>
          </cell>
          <cell r="J108">
            <v>5.978994294E-2</v>
          </cell>
          <cell r="K108">
            <v>3.920076342E-2</v>
          </cell>
          <cell r="L108">
            <v>4.2231385560000001E-2</v>
          </cell>
          <cell r="M108">
            <v>3.8863688499999993E-2</v>
          </cell>
          <cell r="N108">
            <v>5.3049389119999998E-2</v>
          </cell>
          <cell r="O108">
            <v>6.9028830779999995E-2</v>
          </cell>
          <cell r="P108">
            <v>0.14217276710000001</v>
          </cell>
          <cell r="Q108">
            <v>0.16000634227026297</v>
          </cell>
          <cell r="R108">
            <v>0.18292784509999999</v>
          </cell>
          <cell r="S108">
            <v>0.18527388880000001</v>
          </cell>
          <cell r="T108">
            <v>0.22038169971999999</v>
          </cell>
          <cell r="U108">
            <v>0.25574044495999998</v>
          </cell>
          <cell r="AB108">
            <v>0.28508935262202001</v>
          </cell>
          <cell r="AC108">
            <v>4.6295947818519991</v>
          </cell>
          <cell r="AD108">
            <v>11.8505343696</v>
          </cell>
          <cell r="AE108">
            <v>6.5288933306239993</v>
          </cell>
          <cell r="AF108">
            <v>12.382781081209</v>
          </cell>
          <cell r="AG108">
            <v>29.908399707185996</v>
          </cell>
          <cell r="AH108">
            <v>16.926305056587996</v>
          </cell>
          <cell r="AI108">
            <v>16.741391073830002</v>
          </cell>
          <cell r="AJ108">
            <v>12.799880785100001</v>
          </cell>
          <cell r="AK108">
            <v>8.6919045831199995</v>
          </cell>
          <cell r="AL108">
            <v>10.179748146455999</v>
          </cell>
          <cell r="AM108">
            <v>8.9424955593599993</v>
          </cell>
          <cell r="AN108">
            <v>14.785573141152</v>
          </cell>
          <cell r="AO108">
            <v>22.183229637182997</v>
          </cell>
          <cell r="AP108">
            <v>37.145234705058243</v>
          </cell>
          <cell r="AQ108">
            <v>45.068829203448388</v>
          </cell>
          <cell r="AR108">
            <v>50.087703103316997</v>
          </cell>
          <cell r="AS108">
            <v>51.873963327614987</v>
          </cell>
          <cell r="AT108">
            <v>67.973652557619999</v>
          </cell>
          <cell r="AU108">
            <v>70.708213047437496</v>
          </cell>
        </row>
        <row r="112">
          <cell r="B112">
            <v>1.5251687359999998E-2</v>
          </cell>
          <cell r="C112">
            <v>1.3268933859999998E-2</v>
          </cell>
          <cell r="D112">
            <v>1.0986302600000001E-2</v>
          </cell>
          <cell r="E112">
            <v>9.2064081199999988E-3</v>
          </cell>
          <cell r="F112">
            <v>6.0810367800000001E-3</v>
          </cell>
          <cell r="G112">
            <v>4.7899469799999993E-3</v>
          </cell>
          <cell r="H112">
            <v>4.230899399999999E-3</v>
          </cell>
          <cell r="I112">
            <v>4.60640544E-3</v>
          </cell>
          <cell r="J112">
            <v>2.8758220399999999E-3</v>
          </cell>
          <cell r="K112">
            <v>1.4243229000000001E-3</v>
          </cell>
          <cell r="L112">
            <v>4.9027887999999998E-4</v>
          </cell>
          <cell r="M112">
            <v>2.6088608E-4</v>
          </cell>
          <cell r="N112">
            <v>2.3233938E-4</v>
          </cell>
          <cell r="O112">
            <v>6.6821481999999996E-4</v>
          </cell>
          <cell r="P112">
            <v>5.7558773999999999E-4</v>
          </cell>
          <cell r="Q112">
            <v>5.4269244441657526E-4</v>
          </cell>
          <cell r="R112">
            <v>1.02732812E-3</v>
          </cell>
          <cell r="S112">
            <v>6.1767159999999996E-4</v>
          </cell>
          <cell r="T112">
            <v>7.2126417999999993E-4</v>
          </cell>
          <cell r="U112">
            <v>1.1379641E-3</v>
          </cell>
          <cell r="AB112">
            <v>4.0282154714019898</v>
          </cell>
          <cell r="AC112">
            <v>3.4135137077400004</v>
          </cell>
          <cell r="AD112">
            <v>3.2035811624639998</v>
          </cell>
          <cell r="AE112">
            <v>2.7865976388320002</v>
          </cell>
          <cell r="AF112">
            <v>2.3894933764169997</v>
          </cell>
          <cell r="AG112">
            <v>1.774550972766</v>
          </cell>
          <cell r="AH112">
            <v>1.6264380071</v>
          </cell>
          <cell r="AI112">
            <v>2.0801585090649999</v>
          </cell>
          <cell r="AJ112">
            <v>1.0998454284680002</v>
          </cell>
          <cell r="AK112">
            <v>0.52165109928800002</v>
          </cell>
          <cell r="AL112">
            <v>0.13941242820899999</v>
          </cell>
          <cell r="AM112">
            <v>6.4929116159999994E-2</v>
          </cell>
          <cell r="AN112">
            <v>7.2272248399999989E-2</v>
          </cell>
          <cell r="AO112">
            <v>0.20521443941099998</v>
          </cell>
          <cell r="AP112">
            <v>0.19708469316324997</v>
          </cell>
          <cell r="AQ112">
            <v>0.15503976699511129</v>
          </cell>
          <cell r="AR112">
            <v>0.310825954578</v>
          </cell>
          <cell r="AS112">
            <v>0.16090787055200001</v>
          </cell>
          <cell r="AT112">
            <v>0.22814921747999997</v>
          </cell>
          <cell r="AU112">
            <v>0.3519906407666667</v>
          </cell>
        </row>
        <row r="114">
          <cell r="B114">
            <v>4.5208960159999999E-2</v>
          </cell>
          <cell r="C114">
            <v>4.4211530999999998E-2</v>
          </cell>
          <cell r="D114">
            <v>3.3370273299999996E-2</v>
          </cell>
          <cell r="E114">
            <v>3.642443896E-2</v>
          </cell>
          <cell r="F114">
            <v>2.670228652E-2</v>
          </cell>
          <cell r="G114">
            <v>3.2850987259999999E-2</v>
          </cell>
          <cell r="H114">
            <v>2.0152792660000002E-2</v>
          </cell>
          <cell r="I114">
            <v>1.5552975619999999E-2</v>
          </cell>
          <cell r="J114">
            <v>2.0139921620000004E-2</v>
          </cell>
          <cell r="K114">
            <v>3.7483573400000003E-3</v>
          </cell>
          <cell r="L114">
            <v>1.6095315600000001E-3</v>
          </cell>
          <cell r="M114">
            <v>2.9619389799999999E-3</v>
          </cell>
          <cell r="N114">
            <v>2.3273887000000004E-3</v>
          </cell>
          <cell r="O114">
            <v>1.86835558E-3</v>
          </cell>
          <cell r="P114">
            <v>3.8657473399999996E-3</v>
          </cell>
          <cell r="Q114">
            <v>3.3659563181843428E-3</v>
          </cell>
          <cell r="R114">
            <v>8.552034400000001E-4</v>
          </cell>
          <cell r="S114">
            <v>1.9513421200000002E-3</v>
          </cell>
          <cell r="T114">
            <v>2.05674924E-3</v>
          </cell>
          <cell r="U114">
            <v>1.4345057999999998E-3</v>
          </cell>
          <cell r="AB114">
            <v>7.2228452727529806</v>
          </cell>
          <cell r="AC114">
            <v>6.7112817193839991</v>
          </cell>
          <cell r="AD114">
            <v>5.7003959683680003</v>
          </cell>
          <cell r="AE114">
            <v>7.861116970896</v>
          </cell>
          <cell r="AF114">
            <v>6.3864241529409993</v>
          </cell>
          <cell r="AG114">
            <v>8.1620967649649998</v>
          </cell>
          <cell r="AH114">
            <v>4.9970959810920004</v>
          </cell>
          <cell r="AI114">
            <v>4.8253254046750005</v>
          </cell>
          <cell r="AJ114">
            <v>6.38853775816</v>
          </cell>
          <cell r="AK114">
            <v>1.0839536027319998</v>
          </cell>
          <cell r="AL114">
            <v>0.45081844347599997</v>
          </cell>
          <cell r="AM114">
            <v>0.87721000319999987</v>
          </cell>
          <cell r="AN114">
            <v>0.84806446278399983</v>
          </cell>
          <cell r="AO114">
            <v>0.72588232513799988</v>
          </cell>
          <cell r="AP114">
            <v>1.1215793003034999</v>
          </cell>
          <cell r="AQ114">
            <v>0.96881033624110335</v>
          </cell>
          <cell r="AR114">
            <v>0.27070718318399994</v>
          </cell>
          <cell r="AS114">
            <v>0.70163920483800002</v>
          </cell>
          <cell r="AT114">
            <v>0.72563790908000014</v>
          </cell>
          <cell r="AU114">
            <v>0.53040814610416676</v>
          </cell>
        </row>
        <row r="127">
          <cell r="B127">
            <v>4.8722291799999998E-3</v>
          </cell>
          <cell r="C127">
            <v>5.78537232E-3</v>
          </cell>
          <cell r="D127">
            <v>5.7831555600000003E-3</v>
          </cell>
          <cell r="E127">
            <v>8.6048671799999997E-3</v>
          </cell>
          <cell r="F127">
            <v>8.6398894400000013E-3</v>
          </cell>
          <cell r="G127">
            <v>7.6539681400000009E-3</v>
          </cell>
          <cell r="H127">
            <v>5.8732874199999997E-3</v>
          </cell>
          <cell r="I127">
            <v>7.7918731799999997E-3</v>
          </cell>
          <cell r="J127">
            <v>9.5140008599999999E-3</v>
          </cell>
          <cell r="K127">
            <v>8.2914759200000011E-3</v>
          </cell>
          <cell r="L127">
            <v>6.8360255599999994E-3</v>
          </cell>
          <cell r="M127">
            <v>6.9672948799999997E-3</v>
          </cell>
          <cell r="N127">
            <v>6.1371091599999993E-3</v>
          </cell>
          <cell r="O127">
            <v>2.6750014199999998E-3</v>
          </cell>
          <cell r="P127">
            <v>2.0347254200000003E-3</v>
          </cell>
          <cell r="Q127">
            <v>1.2412124725279575E-3</v>
          </cell>
          <cell r="R127">
            <v>9.3923283999999992E-4</v>
          </cell>
          <cell r="S127">
            <v>7.2449831999999998E-4</v>
          </cell>
          <cell r="T127">
            <v>1.2982842599999999E-3</v>
          </cell>
          <cell r="U127">
            <v>5.6237818000000003E-4</v>
          </cell>
          <cell r="AB127">
            <v>0.76517083812135001</v>
          </cell>
          <cell r="AC127">
            <v>0.96599410626399995</v>
          </cell>
          <cell r="AD127">
            <v>1.21986102024</v>
          </cell>
          <cell r="AE127">
            <v>1.773974117776</v>
          </cell>
          <cell r="AF127">
            <v>1.9030873282049998</v>
          </cell>
          <cell r="AG127">
            <v>1.74984021069</v>
          </cell>
          <cell r="AH127">
            <v>1.4303503398559998</v>
          </cell>
          <cell r="AI127">
            <v>1.9173130814100001</v>
          </cell>
          <cell r="AJ127">
            <v>2.7200292601720002</v>
          </cell>
          <cell r="AK127">
            <v>2.1863503250600003</v>
          </cell>
          <cell r="AL127">
            <v>1.9303156579320002</v>
          </cell>
          <cell r="AM127">
            <v>1.9428582062399997</v>
          </cell>
          <cell r="AN127">
            <v>1.6053175142399998</v>
          </cell>
          <cell r="AO127">
            <v>0.87053539126799995</v>
          </cell>
          <cell r="AP127">
            <v>0.64619263493049994</v>
          </cell>
          <cell r="AQ127">
            <v>0.50558699419743103</v>
          </cell>
          <cell r="AR127">
            <v>0.34396713830399994</v>
          </cell>
          <cell r="AS127">
            <v>0.308007982854</v>
          </cell>
          <cell r="AT127">
            <v>0.67060333269999994</v>
          </cell>
          <cell r="AU127">
            <v>0.28244381467083335</v>
          </cell>
        </row>
        <row r="147">
          <cell r="H147">
            <v>2.842476E-5</v>
          </cell>
          <cell r="O147">
            <v>2.5353145999999999E-4</v>
          </cell>
          <cell r="P147">
            <v>2.7426307999999996E-4</v>
          </cell>
          <cell r="Q147">
            <v>9.5602321617294561E-5</v>
          </cell>
          <cell r="R147">
            <v>2.042131E-4</v>
          </cell>
          <cell r="S147">
            <v>5.6154279999999997E-5</v>
          </cell>
          <cell r="AH147">
            <v>8.8244823600000001E-3</v>
          </cell>
          <cell r="AO147">
            <v>0.110465129211</v>
          </cell>
          <cell r="AP147">
            <v>9.2962058944249984E-2</v>
          </cell>
          <cell r="AQ147">
            <v>2.3595355583982361E-2</v>
          </cell>
          <cell r="AR147">
            <v>0.11006150217999999</v>
          </cell>
          <cell r="AS147">
            <v>3.0324514505999996E-2</v>
          </cell>
        </row>
        <row r="160">
          <cell r="B160">
            <v>1.5454020400000001E-2</v>
          </cell>
          <cell r="C160">
            <v>1.1347063000000001E-2</v>
          </cell>
          <cell r="D160">
            <v>1.1546456740000001E-2</v>
          </cell>
          <cell r="E160">
            <v>8.2295795400000003E-3</v>
          </cell>
          <cell r="F160">
            <v>7.4187640800000001E-3</v>
          </cell>
          <cell r="G160">
            <v>8.9350297399999994E-3</v>
          </cell>
          <cell r="H160">
            <v>8.6882996199999993E-3</v>
          </cell>
          <cell r="I160">
            <v>6.9712315400000001E-3</v>
          </cell>
          <cell r="J160">
            <v>1.324337378E-2</v>
          </cell>
          <cell r="K160">
            <v>2.9520964199999996E-3</v>
          </cell>
          <cell r="L160">
            <v>3.43402332E-3</v>
          </cell>
          <cell r="M160">
            <v>2.4167506999999999E-3</v>
          </cell>
          <cell r="N160">
            <v>8.7424791999999999E-4</v>
          </cell>
          <cell r="O160">
            <v>5.1000039999999996E-4</v>
          </cell>
          <cell r="P160">
            <v>1.5061519200000001E-3</v>
          </cell>
          <cell r="Q160">
            <v>1.3183224107714288E-3</v>
          </cell>
          <cell r="R160">
            <v>5.5022057999999999E-4</v>
          </cell>
          <cell r="S160">
            <v>7.9265550000000003E-4</v>
          </cell>
          <cell r="T160">
            <v>1.1718088199999999E-3</v>
          </cell>
          <cell r="U160">
            <v>7.1467213999999995E-4</v>
          </cell>
          <cell r="AB160">
            <v>2.7291850973826901</v>
          </cell>
          <cell r="AC160">
            <v>1.8471652290039997</v>
          </cell>
          <cell r="AD160">
            <v>2.0665097862240001</v>
          </cell>
          <cell r="AE160">
            <v>1.8194529956959997</v>
          </cell>
          <cell r="AF160">
            <v>1.9775917884590002</v>
          </cell>
          <cell r="AG160">
            <v>2.3855905633559997</v>
          </cell>
          <cell r="AH160">
            <v>2.6349485333240001</v>
          </cell>
          <cell r="AI160">
            <v>1.9061623919000001</v>
          </cell>
          <cell r="AJ160">
            <v>3.4311989921040005</v>
          </cell>
          <cell r="AK160">
            <v>0.87965105381999997</v>
          </cell>
          <cell r="AL160">
            <v>0.93658150376099991</v>
          </cell>
          <cell r="AM160">
            <v>0.67475260944000004</v>
          </cell>
          <cell r="AN160">
            <v>0.26416866590399996</v>
          </cell>
          <cell r="AO160">
            <v>0.13972496514600002</v>
          </cell>
          <cell r="AP160">
            <v>0.50664565233149994</v>
          </cell>
          <cell r="AQ160">
            <v>0.35458134651269002</v>
          </cell>
          <cell r="AR160">
            <v>0.14649347746799998</v>
          </cell>
          <cell r="AS160">
            <v>0.26245292072999998</v>
          </cell>
          <cell r="AT160">
            <v>0.35618141567</v>
          </cell>
          <cell r="AU160">
            <v>0.19079180089166667</v>
          </cell>
        </row>
        <row r="165">
          <cell r="B165">
            <v>2.4991057E-3</v>
          </cell>
          <cell r="C165">
            <v>3.12108706E-3</v>
          </cell>
          <cell r="E165">
            <v>3.3892040000000003E-5</v>
          </cell>
          <cell r="G165">
            <v>1.4027832E-3</v>
          </cell>
          <cell r="H165">
            <v>4.6445890400000009E-3</v>
          </cell>
          <cell r="I165">
            <v>5.0215365199999997E-3</v>
          </cell>
          <cell r="J165">
            <v>6.5958783799999997E-3</v>
          </cell>
          <cell r="K165">
            <v>4.6775066519999998E-2</v>
          </cell>
          <cell r="L165">
            <v>3.2752314139999995E-2</v>
          </cell>
          <cell r="M165">
            <v>3.6980179599999996E-2</v>
          </cell>
          <cell r="N165">
            <v>4.9606283999999992E-3</v>
          </cell>
          <cell r="O165">
            <v>5.2523252600000002E-3</v>
          </cell>
          <cell r="P165">
            <v>3.8971841999999998E-3</v>
          </cell>
          <cell r="Q165">
            <v>3.8359143882979803E-3</v>
          </cell>
          <cell r="R165">
            <v>0</v>
          </cell>
          <cell r="S165">
            <v>0</v>
          </cell>
          <cell r="T165">
            <v>0</v>
          </cell>
          <cell r="U165">
            <v>0</v>
          </cell>
          <cell r="AB165">
            <v>0.10548589614677999</v>
          </cell>
          <cell r="AC165">
            <v>0.12796313992399999</v>
          </cell>
          <cell r="AE165">
            <v>2.907003008E-3</v>
          </cell>
          <cell r="AG165">
            <v>8.2743585639E-2</v>
          </cell>
          <cell r="AH165">
            <v>0.27876095418400004</v>
          </cell>
          <cell r="AI165">
            <v>0.33704230936499996</v>
          </cell>
          <cell r="AJ165">
            <v>0.42035116891200008</v>
          </cell>
          <cell r="AK165">
            <v>2.9288156714519999</v>
          </cell>
          <cell r="AL165">
            <v>2.0719376568450003</v>
          </cell>
          <cell r="AM165">
            <v>2.3225230324799995</v>
          </cell>
          <cell r="AN165">
            <v>0.31140769123199996</v>
          </cell>
          <cell r="AO165">
            <v>0.35371363001700001</v>
          </cell>
          <cell r="AP165">
            <v>0.25469117042125</v>
          </cell>
          <cell r="AQ165">
            <v>0.42931205688858237</v>
          </cell>
          <cell r="AR165">
            <v>0</v>
          </cell>
          <cell r="AS165">
            <v>0</v>
          </cell>
          <cell r="AT165">
            <v>0</v>
          </cell>
          <cell r="AU165">
            <v>0</v>
          </cell>
        </row>
        <row r="200">
          <cell r="B200">
            <v>3.5954485840000001E-2</v>
          </cell>
          <cell r="C200">
            <v>2.163007938E-2</v>
          </cell>
          <cell r="D200">
            <v>3.4854958319999997E-2</v>
          </cell>
          <cell r="E200">
            <v>2.7040324220000002E-2</v>
          </cell>
          <cell r="F200">
            <v>2.2788926159999997E-2</v>
          </cell>
          <cell r="G200">
            <v>2.5791247299999997E-2</v>
          </cell>
          <cell r="H200">
            <v>2.8980369599999996E-2</v>
          </cell>
          <cell r="I200">
            <v>2.6408409299999998E-2</v>
          </cell>
          <cell r="J200">
            <v>1.9861134020000001E-2</v>
          </cell>
          <cell r="K200">
            <v>1.6363357920000002E-2</v>
          </cell>
          <cell r="L200">
            <v>1.0462271820000001E-2</v>
          </cell>
          <cell r="M200">
            <v>5.9520442799999998E-3</v>
          </cell>
          <cell r="N200">
            <v>6.7346643000000001E-3</v>
          </cell>
          <cell r="O200">
            <v>9.8465949399999999E-3</v>
          </cell>
          <cell r="P200">
            <v>1.8274219599999997E-3</v>
          </cell>
          <cell r="Q200">
            <v>2.5359893486548092E-3</v>
          </cell>
          <cell r="R200">
            <v>4.5581790800000004E-3</v>
          </cell>
          <cell r="S200">
            <v>4.1956387199999995E-3</v>
          </cell>
          <cell r="T200">
            <v>1.2310115999999999E-3</v>
          </cell>
          <cell r="U200">
            <v>2.9232821799999999E-3</v>
          </cell>
          <cell r="AB200">
            <v>5.2507040226349506</v>
          </cell>
          <cell r="AC200">
            <v>3.0059660019399996</v>
          </cell>
          <cell r="AD200">
            <v>4.8820301551199989</v>
          </cell>
          <cell r="AE200">
            <v>4.432071429744</v>
          </cell>
          <cell r="AF200">
            <v>3.7719641349529995</v>
          </cell>
          <cell r="AG200">
            <v>4.4406912864599999</v>
          </cell>
          <cell r="AH200">
            <v>4.966416952036</v>
          </cell>
          <cell r="AI200">
            <v>4.9731247569650003</v>
          </cell>
          <cell r="AJ200">
            <v>4.2767174645280006</v>
          </cell>
          <cell r="AK200">
            <v>3.1905063457959999</v>
          </cell>
          <cell r="AL200">
            <v>1.9960435987920002</v>
          </cell>
          <cell r="AM200">
            <v>1.213579008</v>
          </cell>
          <cell r="AN200">
            <v>1.3406277976959999</v>
          </cell>
          <cell r="AO200">
            <v>2.132341686048</v>
          </cell>
          <cell r="AP200">
            <v>0.4204268620205</v>
          </cell>
          <cell r="AQ200">
            <v>0.709838388726314</v>
          </cell>
          <cell r="AR200">
            <v>1.3162873030189999</v>
          </cell>
          <cell r="AS200">
            <v>1.2042783994669997</v>
          </cell>
          <cell r="AT200">
            <v>0.43724177171999995</v>
          </cell>
          <cell r="AU200">
            <v>0.94555358703750003</v>
          </cell>
        </row>
        <row r="201">
          <cell r="B201">
            <v>2.6715525200000003E-2</v>
          </cell>
          <cell r="C201">
            <v>3.8848653480000002E-2</v>
          </cell>
          <cell r="E201">
            <v>4.1302557659999996E-2</v>
          </cell>
          <cell r="F201">
            <v>4.1363121799999999E-2</v>
          </cell>
          <cell r="G201">
            <v>3.6523417840000003E-2</v>
          </cell>
          <cell r="H201">
            <v>2.6257469419999999E-2</v>
          </cell>
          <cell r="I201">
            <v>2.2758823359999996E-2</v>
          </cell>
          <cell r="J201">
            <v>2.7134445520000001E-2</v>
          </cell>
          <cell r="K201">
            <v>2.4526340019999999E-2</v>
          </cell>
          <cell r="L201">
            <v>1.9803896840000002E-2</v>
          </cell>
          <cell r="M201">
            <v>1.048019518E-2</v>
          </cell>
          <cell r="N201">
            <v>1.0964023980000001E-2</v>
          </cell>
          <cell r="O201">
            <v>8.0502458400000011E-3</v>
          </cell>
          <cell r="P201">
            <v>9.3273434799999999E-3</v>
          </cell>
          <cell r="Q201">
            <v>4.0462714999808507E-3</v>
          </cell>
          <cell r="R201">
            <v>4.2591658199999998E-3</v>
          </cell>
          <cell r="S201">
            <v>2.2583688399999999E-3</v>
          </cell>
          <cell r="T201">
            <v>4.3477288400000005E-3</v>
          </cell>
          <cell r="U201">
            <v>5.5119610000000001E-3</v>
          </cell>
          <cell r="AB201">
            <v>2.379124566957</v>
          </cell>
          <cell r="AC201">
            <v>3.4635131660239997</v>
          </cell>
          <cell r="AD201">
            <v>4.4065330013279995</v>
          </cell>
          <cell r="AE201">
            <v>5.5829133942399993</v>
          </cell>
          <cell r="AF201">
            <v>6.4814300381179999</v>
          </cell>
          <cell r="AG201">
            <v>5.8659198179009993</v>
          </cell>
          <cell r="AH201">
            <v>4.2212516756599996</v>
          </cell>
          <cell r="AI201">
            <v>4.05566624115</v>
          </cell>
          <cell r="AJ201">
            <v>5.4720207398879994</v>
          </cell>
          <cell r="AK201">
            <v>4.5194549087160008</v>
          </cell>
          <cell r="AL201">
            <v>3.5543523790619997</v>
          </cell>
          <cell r="AM201">
            <v>2.0791431911999996</v>
          </cell>
          <cell r="AN201">
            <v>2.1550466375679997</v>
          </cell>
          <cell r="AO201">
            <v>1.703422706844</v>
          </cell>
          <cell r="AP201">
            <v>2.313745518842</v>
          </cell>
          <cell r="AQ201">
            <v>0.77306530265959394</v>
          </cell>
          <cell r="AR201">
            <v>0.8368485001</v>
          </cell>
          <cell r="AS201">
            <v>0.44654303736899997</v>
          </cell>
          <cell r="AT201">
            <v>1.0161498906100002</v>
          </cell>
          <cell r="AU201">
            <v>1.1169861798958334</v>
          </cell>
        </row>
        <row r="211">
          <cell r="B211">
            <v>1.0626333900000002E-2</v>
          </cell>
          <cell r="C211">
            <v>8.0529230599999998E-3</v>
          </cell>
          <cell r="D211">
            <v>1.0146510920000001E-2</v>
          </cell>
          <cell r="E211">
            <v>7.7169128399999986E-3</v>
          </cell>
          <cell r="F211">
            <v>1.6008294119999999E-2</v>
          </cell>
          <cell r="G211">
            <v>1.3751095540000001E-2</v>
          </cell>
          <cell r="H211">
            <v>1.312601654E-2</v>
          </cell>
          <cell r="I211">
            <v>1.1913834660000001E-2</v>
          </cell>
          <cell r="J211">
            <v>1.092789152E-2</v>
          </cell>
          <cell r="K211">
            <v>4.4464274400000002E-3</v>
          </cell>
          <cell r="L211">
            <v>5.26845956E-3</v>
          </cell>
          <cell r="M211">
            <v>3.63327328E-3</v>
          </cell>
          <cell r="N211">
            <v>2.8841448999999998E-3</v>
          </cell>
          <cell r="O211">
            <v>5.4986240400000004E-3</v>
          </cell>
          <cell r="P211">
            <v>5.2165495200000005E-3</v>
          </cell>
          <cell r="Q211">
            <v>6.735470594932901E-3</v>
          </cell>
          <cell r="R211">
            <v>3.5526945999999997E-3</v>
          </cell>
          <cell r="S211">
            <v>3.0874043200000002E-3</v>
          </cell>
          <cell r="T211">
            <v>3.8304247799999997E-3</v>
          </cell>
          <cell r="U211">
            <v>2.9891789199999997E-3</v>
          </cell>
          <cell r="AB211">
            <v>1.4681085214691401</v>
          </cell>
          <cell r="AC211">
            <v>1.0547782927639999</v>
          </cell>
          <cell r="AD211">
            <v>1.5271067528160001</v>
          </cell>
          <cell r="AE211">
            <v>1.6770904236799999</v>
          </cell>
          <cell r="AF211">
            <v>3.4352987314239996</v>
          </cell>
          <cell r="AG211">
            <v>3.1828436082299998</v>
          </cell>
          <cell r="AH211">
            <v>2.9472332792600007</v>
          </cell>
          <cell r="AI211">
            <v>2.8673401455199996</v>
          </cell>
          <cell r="AJ211">
            <v>2.9464520809519996</v>
          </cell>
          <cell r="AK211">
            <v>1.1592619511879998</v>
          </cell>
          <cell r="AL211">
            <v>1.3198125265289999</v>
          </cell>
          <cell r="AM211">
            <v>0.91460801807999992</v>
          </cell>
          <cell r="AN211">
            <v>0.84242899593599985</v>
          </cell>
          <cell r="AO211">
            <v>1.5478664975160001</v>
          </cell>
          <cell r="AP211">
            <v>1.3963252570837499</v>
          </cell>
          <cell r="AQ211">
            <v>1.6454948977784429</v>
          </cell>
          <cell r="AR211">
            <v>0.87512801324699996</v>
          </cell>
          <cell r="AS211">
            <v>0.79734303949299989</v>
          </cell>
          <cell r="AT211">
            <v>1.0830689999000001</v>
          </cell>
          <cell r="AU211">
            <v>0.80411214620416671</v>
          </cell>
        </row>
        <row r="212">
          <cell r="B212">
            <v>1.4446029779999998E-2</v>
          </cell>
          <cell r="C212">
            <v>1.278947852E-2</v>
          </cell>
          <cell r="D212">
            <v>5.2539723599999994E-3</v>
          </cell>
          <cell r="E212">
            <v>1.7519685819999999E-2</v>
          </cell>
          <cell r="F212">
            <v>5.2926801199999996E-3</v>
          </cell>
          <cell r="G212">
            <v>6.2724170599999995E-3</v>
          </cell>
          <cell r="H212">
            <v>3.06485816E-3</v>
          </cell>
          <cell r="I212">
            <v>3.1626158199999999E-3</v>
          </cell>
          <cell r="J212">
            <v>2.5574257800000002E-3</v>
          </cell>
          <cell r="K212">
            <v>7.8757769999999994E-4</v>
          </cell>
          <cell r="L212">
            <v>1.63340268E-3</v>
          </cell>
          <cell r="M212">
            <v>7.4810917999999999E-4</v>
          </cell>
          <cell r="N212">
            <v>9.9512140000000002E-5</v>
          </cell>
          <cell r="O212">
            <v>1.4364531999999999E-4</v>
          </cell>
          <cell r="P212">
            <v>1.6565494400000002E-3</v>
          </cell>
          <cell r="Q212">
            <v>3.0155886613711331E-4</v>
          </cell>
          <cell r="R212">
            <v>1.1317742800000001E-3</v>
          </cell>
          <cell r="S212">
            <v>7.9761863999999998E-4</v>
          </cell>
          <cell r="T212">
            <v>4.8570522000000006E-4</v>
          </cell>
          <cell r="U212">
            <v>3.1236113999999997E-4</v>
          </cell>
          <cell r="AB212">
            <v>1.7476654691656799</v>
          </cell>
          <cell r="AC212">
            <v>1.5804013383359996</v>
          </cell>
          <cell r="AD212">
            <v>0.87943547913599995</v>
          </cell>
          <cell r="AE212">
            <v>3.2300896779199997</v>
          </cell>
          <cell r="AF212">
            <v>1.2738878665660001</v>
          </cell>
          <cell r="AG212">
            <v>1.6085914913639998</v>
          </cell>
          <cell r="AH212">
            <v>0.9856206996600001</v>
          </cell>
          <cell r="AI212">
            <v>1.03323154443</v>
          </cell>
          <cell r="AJ212">
            <v>0.90366043189599998</v>
          </cell>
          <cell r="AK212">
            <v>0.230514718456</v>
          </cell>
          <cell r="AL212">
            <v>0.47911627888200004</v>
          </cell>
          <cell r="AM212">
            <v>0.24543252623999998</v>
          </cell>
          <cell r="AN212">
            <v>4.9329639039999998E-2</v>
          </cell>
          <cell r="AO212">
            <v>4.1946444780000001E-2</v>
          </cell>
          <cell r="AP212">
            <v>0.43370749785324997</v>
          </cell>
          <cell r="AQ212">
            <v>7.4511649212575873E-2</v>
          </cell>
          <cell r="AR212">
            <v>0.33280503694499997</v>
          </cell>
          <cell r="AS212">
            <v>0.238487736058</v>
          </cell>
          <cell r="AT212">
            <v>0.16239533003000001</v>
          </cell>
          <cell r="AU212">
            <v>0.14366222394166667</v>
          </cell>
        </row>
        <row r="228">
          <cell r="B228">
            <v>1.1530717380000001E-2</v>
          </cell>
          <cell r="C228">
            <v>7.5835250400000005E-3</v>
          </cell>
          <cell r="D228">
            <v>6.4072808800000004E-3</v>
          </cell>
          <cell r="E228">
            <v>4.8117815199999999E-3</v>
          </cell>
          <cell r="F228">
            <v>4.2430551800000001E-3</v>
          </cell>
          <cell r="G228">
            <v>1.0520455399999999E-3</v>
          </cell>
          <cell r="H228">
            <v>6.2745227999999999E-4</v>
          </cell>
          <cell r="I228">
            <v>9.9826454000000002E-4</v>
          </cell>
          <cell r="J228">
            <v>3.1689293999999992E-4</v>
          </cell>
          <cell r="K228">
            <v>2.5071410000000001E-4</v>
          </cell>
          <cell r="L228">
            <v>3.4435491999999996E-4</v>
          </cell>
          <cell r="M228">
            <v>9.0770315999999995E-4</v>
          </cell>
          <cell r="N228">
            <v>1.79207574E-3</v>
          </cell>
          <cell r="O228">
            <v>8.2741021999999998E-4</v>
          </cell>
          <cell r="P228">
            <v>1.2011909000000001E-3</v>
          </cell>
          <cell r="Q228">
            <v>4.9532133903522606E-4</v>
          </cell>
          <cell r="R228">
            <v>3.4857550000000001E-4</v>
          </cell>
          <cell r="S228">
            <v>1.8195814E-4</v>
          </cell>
          <cell r="T228">
            <v>2.8476084000000001E-4</v>
          </cell>
          <cell r="U228">
            <v>5.8454760000000005E-5</v>
          </cell>
          <cell r="AB228">
            <v>2.52407761034616</v>
          </cell>
          <cell r="AC228">
            <v>1.5605966310319999</v>
          </cell>
          <cell r="AD228">
            <v>1.441543285776</v>
          </cell>
          <cell r="AE228">
            <v>1.240194751152</v>
          </cell>
          <cell r="AF228">
            <v>0.83082747921599998</v>
          </cell>
          <cell r="AG228">
            <v>0.21559494099000001</v>
          </cell>
          <cell r="AH228">
            <v>0.161829864288</v>
          </cell>
          <cell r="AI228">
            <v>0.27825676761500001</v>
          </cell>
          <cell r="AJ228">
            <v>0.108912916496</v>
          </cell>
          <cell r="AK228">
            <v>5.6997428004000004E-2</v>
          </cell>
          <cell r="AL228">
            <v>0.10127496900600001</v>
          </cell>
          <cell r="AM228">
            <v>0.23157086495999996</v>
          </cell>
          <cell r="AN228">
            <v>0.47821817032000002</v>
          </cell>
          <cell r="AO228">
            <v>0.223920236514</v>
          </cell>
          <cell r="AP228">
            <v>0.33330848376099997</v>
          </cell>
          <cell r="AQ228">
            <v>0.23254422365017988</v>
          </cell>
          <cell r="AR228">
            <v>0.1501454505</v>
          </cell>
          <cell r="AS228">
            <v>7.3092866560999989E-2</v>
          </cell>
          <cell r="AT228">
            <v>0.13033695511999999</v>
          </cell>
          <cell r="AU228">
            <v>2.1863771929166668E-2</v>
          </cell>
        </row>
        <row r="246">
          <cell r="B246">
            <v>3.2542460859999997E-2</v>
          </cell>
          <cell r="C246">
            <v>2.9731427179999999E-2</v>
          </cell>
          <cell r="D246">
            <v>2.7046810699999996E-2</v>
          </cell>
          <cell r="E246">
            <v>2.7752264539999995E-2</v>
          </cell>
          <cell r="F246">
            <v>2.8409994340000001E-2</v>
          </cell>
          <cell r="G246">
            <v>2.5484406219999998E-2</v>
          </cell>
          <cell r="H246">
            <v>2.2221377360000003E-2</v>
          </cell>
          <cell r="I246">
            <v>2.304324386E-2</v>
          </cell>
          <cell r="J246">
            <v>1.3995556120000001E-2</v>
          </cell>
          <cell r="K246">
            <v>1.5806323259999998E-2</v>
          </cell>
          <cell r="L246">
            <v>1.3133922619999999E-2</v>
          </cell>
          <cell r="M246">
            <v>7.0959379399999998E-3</v>
          </cell>
          <cell r="N246">
            <v>3.5726367039999998E-2</v>
          </cell>
          <cell r="O246">
            <v>8.17312496E-3</v>
          </cell>
          <cell r="P246">
            <v>8.3726533799999992E-3</v>
          </cell>
          <cell r="Q246">
            <v>7.9144975527379868E-3</v>
          </cell>
          <cell r="R246">
            <v>5.4636327200000001E-3</v>
          </cell>
          <cell r="S246">
            <v>2.6344882199999999E-3</v>
          </cell>
          <cell r="T246">
            <v>4.645806619999999E-3</v>
          </cell>
          <cell r="U246">
            <v>4.7018571600000005E-3</v>
          </cell>
          <cell r="AB246">
            <v>5.5945769001284393</v>
          </cell>
          <cell r="AC246">
            <v>4.9951492724359996</v>
          </cell>
          <cell r="AD246">
            <v>5.5810174576319991</v>
          </cell>
          <cell r="AE246">
            <v>6.7467939545439997</v>
          </cell>
          <cell r="AF246">
            <v>7.8386554729839997</v>
          </cell>
          <cell r="AG246">
            <v>7.3561085580839993</v>
          </cell>
          <cell r="AH246">
            <v>5.5893281855439998</v>
          </cell>
          <cell r="AI246">
            <v>6.9734500923649998</v>
          </cell>
          <cell r="AJ246">
            <v>3.9351485062679994</v>
          </cell>
          <cell r="AK246">
            <v>4.1310808269720001</v>
          </cell>
          <cell r="AL246">
            <v>3.8021806858409999</v>
          </cell>
          <cell r="AM246">
            <v>1.9674722601599997</v>
          </cell>
          <cell r="AN246">
            <v>13.164155155711997</v>
          </cell>
          <cell r="AO246">
            <v>3.0903139751639999</v>
          </cell>
          <cell r="AP246">
            <v>3.1054671477387501</v>
          </cell>
          <cell r="AQ246">
            <v>3.1335974350824953</v>
          </cell>
          <cell r="AR246">
            <v>1.9400541327979999</v>
          </cell>
          <cell r="AS246">
            <v>0.94326365461899986</v>
          </cell>
          <cell r="AT246">
            <v>1.82074011798</v>
          </cell>
          <cell r="AU246">
            <v>2.0177940963833332</v>
          </cell>
        </row>
        <row r="247">
          <cell r="B247">
            <v>2.4529878099999999E-2</v>
          </cell>
          <cell r="C247">
            <v>2.5699970660000002E-2</v>
          </cell>
          <cell r="D247">
            <v>2.4639161820000002E-2</v>
          </cell>
          <cell r="E247">
            <v>2.469732174E-2</v>
          </cell>
          <cell r="F247">
            <v>3.0784772200000001E-2</v>
          </cell>
          <cell r="G247">
            <v>3.9631905039999998E-2</v>
          </cell>
          <cell r="H247">
            <v>3.7083278959999993E-2</v>
          </cell>
          <cell r="I247">
            <v>3.8940891079999998E-2</v>
          </cell>
          <cell r="J247">
            <v>3.7605205820000001E-2</v>
          </cell>
          <cell r="K247">
            <v>1.671878572E-2</v>
          </cell>
          <cell r="L247">
            <v>2.2569803619999999E-2</v>
          </cell>
          <cell r="M247">
            <v>1.474656092E-2</v>
          </cell>
          <cell r="N247">
            <v>1.6199441439999997E-2</v>
          </cell>
          <cell r="O247">
            <v>2.1084143079999999E-2</v>
          </cell>
          <cell r="P247">
            <v>2.062360664E-2</v>
          </cell>
          <cell r="Q247">
            <v>2.0410705615021119E-2</v>
          </cell>
          <cell r="R247">
            <v>1.301007526E-2</v>
          </cell>
          <cell r="S247">
            <v>1.1848478459999999E-2</v>
          </cell>
          <cell r="T247">
            <v>1.484920346E-2</v>
          </cell>
          <cell r="U247">
            <v>1.3543730200000001E-2</v>
          </cell>
          <cell r="AB247">
            <v>7.0170147999323103</v>
          </cell>
          <cell r="AC247">
            <v>6.7239721027039998</v>
          </cell>
          <cell r="AD247">
            <v>7.5849665086079998</v>
          </cell>
          <cell r="AE247">
            <v>8.4545287672160008</v>
          </cell>
          <cell r="AF247">
            <v>11.184561144323</v>
          </cell>
          <cell r="AG247">
            <v>16.636683967760998</v>
          </cell>
          <cell r="AH247">
            <v>16.030522423924001</v>
          </cell>
          <cell r="AI247">
            <v>18.106713009615003</v>
          </cell>
          <cell r="AJ247">
            <v>18.689944170344003</v>
          </cell>
          <cell r="AK247">
            <v>6.5057618740400001</v>
          </cell>
          <cell r="AL247">
            <v>9.7031527656659993</v>
          </cell>
          <cell r="AM247">
            <v>6.3922908124799998</v>
          </cell>
          <cell r="AN247">
            <v>6.8426687181599988</v>
          </cell>
          <cell r="AO247">
            <v>9.9612587154239982</v>
          </cell>
          <cell r="AP247">
            <v>10.12187514847925</v>
          </cell>
          <cell r="AQ247">
            <v>12.7167868989985</v>
          </cell>
          <cell r="AR247">
            <v>7.4157318064480009</v>
          </cell>
          <cell r="AS247">
            <v>6.9215871047179984</v>
          </cell>
          <cell r="AT247">
            <v>9.9703186969599997</v>
          </cell>
          <cell r="AU247">
            <v>8.3256499072916661</v>
          </cell>
        </row>
        <row r="253">
          <cell r="E253">
            <v>2.4085879999999998E-5</v>
          </cell>
          <cell r="G253">
            <v>1.3166607999999999E-4</v>
          </cell>
          <cell r="H253">
            <v>1.0001100199999999E-3</v>
          </cell>
          <cell r="I253">
            <v>8.1535454000000002E-4</v>
          </cell>
          <cell r="J253">
            <v>4.116476E-5</v>
          </cell>
          <cell r="K253">
            <v>4.1132545999999993E-4</v>
          </cell>
          <cell r="L253">
            <v>4.2275324000000007E-4</v>
          </cell>
          <cell r="M253">
            <v>1.6034745999999998E-4</v>
          </cell>
          <cell r="N253">
            <v>5.8984743999999998E-4</v>
          </cell>
          <cell r="O253">
            <v>1.0775055200000002E-3</v>
          </cell>
          <cell r="P253">
            <v>5.9248334600000008E-3</v>
          </cell>
          <cell r="Q253">
            <v>2.2013234655502631E-2</v>
          </cell>
          <cell r="R253">
            <v>2.1932221219999999E-2</v>
          </cell>
          <cell r="S253">
            <v>2.3779266420000004E-2</v>
          </cell>
          <cell r="T253">
            <v>2.1188128779999999E-2</v>
          </cell>
          <cell r="U253">
            <v>1.092827008E-2</v>
          </cell>
          <cell r="AE253">
            <v>4.1297397120000001E-3</v>
          </cell>
          <cell r="AG253">
            <v>3.4216084187999998E-2</v>
          </cell>
          <cell r="AH253">
            <v>0.21024782180400001</v>
          </cell>
          <cell r="AI253">
            <v>5.800005338E-2</v>
          </cell>
          <cell r="AJ253">
            <v>2.4450917483999999E-2</v>
          </cell>
          <cell r="AK253">
            <v>9.8029487028000004E-2</v>
          </cell>
          <cell r="AL253">
            <v>0.11352627972900001</v>
          </cell>
          <cell r="AM253">
            <v>5.7810943199999992E-2</v>
          </cell>
          <cell r="AN253">
            <v>0.21869316990400001</v>
          </cell>
          <cell r="AO253">
            <v>0.39165897433199998</v>
          </cell>
          <cell r="AP253">
            <v>2.6745810642784997</v>
          </cell>
          <cell r="AQ253">
            <v>11.477117261215239</v>
          </cell>
          <cell r="AR253">
            <v>12.141840709138</v>
          </cell>
          <cell r="AS253">
            <v>12.069513318004999</v>
          </cell>
          <cell r="AT253">
            <v>11.198841782659999</v>
          </cell>
          <cell r="AU253">
            <v>4.8773890182666673</v>
          </cell>
        </row>
        <row r="263">
          <cell r="B263">
            <v>0.44137940938000009</v>
          </cell>
          <cell r="C263">
            <v>0.43568810558000015</v>
          </cell>
          <cell r="D263">
            <v>0.37741811925999991</v>
          </cell>
          <cell r="E263">
            <v>0.36214371648000004</v>
          </cell>
          <cell r="F263">
            <v>0.38188262658000005</v>
          </cell>
          <cell r="G263">
            <v>0.46134425245999977</v>
          </cell>
          <cell r="H263">
            <v>0.38139843013999997</v>
          </cell>
          <cell r="I263">
            <v>0.37427068587999995</v>
          </cell>
          <cell r="J263">
            <v>0.34831557124000001</v>
          </cell>
          <cell r="K263">
            <v>0.28292361188000009</v>
          </cell>
          <cell r="L263">
            <v>0.29058452149999997</v>
          </cell>
          <cell r="M263">
            <v>0.23573794061999997</v>
          </cell>
          <cell r="N263">
            <v>0.23266924771999994</v>
          </cell>
          <cell r="O263">
            <v>0.29060030454000008</v>
          </cell>
          <cell r="P263">
            <v>0.34904781366000004</v>
          </cell>
          <cell r="Q263">
            <v>0.37758058412631784</v>
          </cell>
          <cell r="R263">
            <v>0.54067649454000011</v>
          </cell>
          <cell r="S263">
            <v>0.46836329539999988</v>
          </cell>
          <cell r="T263">
            <v>0.46105004218000012</v>
          </cell>
          <cell r="U263">
            <v>0.40831505623999992</v>
          </cell>
          <cell r="V263">
            <v>0</v>
          </cell>
          <cell r="W263">
            <v>0</v>
          </cell>
          <cell r="X263">
            <v>0</v>
          </cell>
          <cell r="Y263">
            <v>0</v>
          </cell>
          <cell r="Z263">
            <v>0</v>
          </cell>
          <cell r="AA263">
            <v>0</v>
          </cell>
          <cell r="AB263">
            <v>70.755634694137541</v>
          </cell>
          <cell r="AC263">
            <v>67.519049496096002</v>
          </cell>
          <cell r="AD263">
            <v>71.147978874096012</v>
          </cell>
          <cell r="AE263">
            <v>77.426509536319983</v>
          </cell>
          <cell r="AF263">
            <v>89.174672629552973</v>
          </cell>
          <cell r="AG263">
            <v>113.148056946639</v>
          </cell>
          <cell r="AH263">
            <v>93.717083935695996</v>
          </cell>
          <cell r="AI263">
            <v>99.80423198677498</v>
          </cell>
          <cell r="AJ263">
            <v>99.073468451836007</v>
          </cell>
          <cell r="AK263">
            <v>58.543691693212004</v>
          </cell>
          <cell r="AL263">
            <v>64.301595890147993</v>
          </cell>
          <cell r="AM263">
            <v>52.957935119039988</v>
          </cell>
          <cell r="AN263">
            <v>67.179147512223977</v>
          </cell>
          <cell r="AO263">
            <v>92.644559273493016</v>
          </cell>
          <cell r="AP263">
            <v>105.74246804040749</v>
          </cell>
          <cell r="AQ263">
            <v>132.96496682617988</v>
          </cell>
          <cell r="AR263">
            <v>195.87304638805699</v>
          </cell>
          <cell r="AS263">
            <v>168.89560019246204</v>
          </cell>
          <cell r="AT263">
            <v>173.66280657245997</v>
          </cell>
          <cell r="AU263">
            <v>128.79568508080825</v>
          </cell>
          <cell r="AV263">
            <v>0</v>
          </cell>
          <cell r="AW263">
            <v>0</v>
          </cell>
          <cell r="AX263">
            <v>0</v>
          </cell>
          <cell r="AY263">
            <v>0</v>
          </cell>
          <cell r="AZ263">
            <v>0</v>
          </cell>
          <cell r="BA263">
            <v>0</v>
          </cell>
        </row>
        <row r="264">
          <cell r="B264">
            <v>0.28497347424000002</v>
          </cell>
          <cell r="C264">
            <v>0.26798398353999997</v>
          </cell>
          <cell r="D264">
            <v>0.18560099557999998</v>
          </cell>
          <cell r="E264">
            <v>0.19594264689999999</v>
          </cell>
          <cell r="F264">
            <v>0.17371968614000005</v>
          </cell>
          <cell r="G264">
            <v>0.17272411884000002</v>
          </cell>
          <cell r="H264">
            <v>0.13689921517999998</v>
          </cell>
          <cell r="I264">
            <v>0.13659897342000002</v>
          </cell>
          <cell r="J264">
            <v>0.13984964266</v>
          </cell>
          <cell r="K264">
            <v>7.5828793040000009E-2</v>
          </cell>
          <cell r="L264">
            <v>7.6677657420000003E-2</v>
          </cell>
          <cell r="M264">
            <v>6.1722531779999999E-2</v>
          </cell>
          <cell r="N264">
            <v>7.353170916E-2</v>
          </cell>
          <cell r="O264">
            <v>5.0266361600000004E-2</v>
          </cell>
          <cell r="P264">
            <v>4.3212971619999985E-2</v>
          </cell>
          <cell r="Q264">
            <v>4.4354256557563053E-2</v>
          </cell>
          <cell r="R264">
            <v>3.8958399479999989E-2</v>
          </cell>
          <cell r="S264">
            <v>3.2744304320000001E-2</v>
          </cell>
          <cell r="T264">
            <v>4.1994536220000003E-2</v>
          </cell>
          <cell r="U264">
            <v>4.8078683380000008E-2</v>
          </cell>
          <cell r="V264">
            <v>0</v>
          </cell>
          <cell r="W264">
            <v>0</v>
          </cell>
          <cell r="X264">
            <v>0</v>
          </cell>
          <cell r="Y264">
            <v>0</v>
          </cell>
          <cell r="Z264">
            <v>0</v>
          </cell>
          <cell r="AA264">
            <v>0</v>
          </cell>
          <cell r="AB264">
            <v>44.905376060676296</v>
          </cell>
          <cell r="AC264">
            <v>40.192454945724009</v>
          </cell>
          <cell r="AD264">
            <v>33.774940516319994</v>
          </cell>
          <cell r="AE264">
            <v>42.081739933631994</v>
          </cell>
          <cell r="AF264">
            <v>42.384132244671001</v>
          </cell>
          <cell r="AG264">
            <v>43.444326394325998</v>
          </cell>
          <cell r="AH264">
            <v>36.063332326504003</v>
          </cell>
          <cell r="AI264">
            <v>39.973593040394995</v>
          </cell>
          <cell r="AJ264">
            <v>42.065060320080008</v>
          </cell>
          <cell r="AK264">
            <v>21.167712124504</v>
          </cell>
          <cell r="AL264">
            <v>20.449052113689</v>
          </cell>
          <cell r="AM264">
            <v>17.848153188960001</v>
          </cell>
          <cell r="AN264">
            <v>24.370850791759999</v>
          </cell>
          <cell r="AO264">
            <v>15.917575768623001</v>
          </cell>
          <cell r="AP264">
            <v>13.737684580240499</v>
          </cell>
          <cell r="AQ264">
            <v>13.027047497838996</v>
          </cell>
          <cell r="AR264">
            <v>11.613292704851997</v>
          </cell>
          <cell r="AS264">
            <v>9.9664059121769988</v>
          </cell>
          <cell r="AT264">
            <v>13.587739175759999</v>
          </cell>
          <cell r="AU264">
            <v>15.125939176250002</v>
          </cell>
          <cell r="AV264">
            <v>0</v>
          </cell>
          <cell r="AW264">
            <v>0</v>
          </cell>
          <cell r="AX264">
            <v>0</v>
          </cell>
          <cell r="AY264">
            <v>0</v>
          </cell>
          <cell r="AZ264">
            <v>0</v>
          </cell>
          <cell r="BA264">
            <v>0</v>
          </cell>
        </row>
        <row r="265">
          <cell r="B265">
            <v>4.5110132339999998E-2</v>
          </cell>
          <cell r="C265">
            <v>3.2054562539999998E-2</v>
          </cell>
          <cell r="D265">
            <v>4.4068957659999991E-2</v>
          </cell>
          <cell r="E265">
            <v>4.1825347200000002E-2</v>
          </cell>
          <cell r="F265">
            <v>4.0693794959999995E-2</v>
          </cell>
          <cell r="G265">
            <v>4.0679624439999999E-2</v>
          </cell>
          <cell r="H265">
            <v>4.8651049719999999E-2</v>
          </cell>
          <cell r="I265">
            <v>4.7103818579999998E-2</v>
          </cell>
          <cell r="J265">
            <v>4.1001506E-2</v>
          </cell>
          <cell r="K265">
            <v>3.5954678759999997E-2</v>
          </cell>
          <cell r="L265">
            <v>3.1429812959999998E-2</v>
          </cell>
          <cell r="M265">
            <v>2.384506124E-2</v>
          </cell>
          <cell r="N265">
            <v>1.9997184479999999E-2</v>
          </cell>
          <cell r="O265">
            <v>1.9990752599999998E-2</v>
          </cell>
          <cell r="P265">
            <v>1.4184885259999998E-2</v>
          </cell>
          <cell r="Q265">
            <v>1.3287004983417002E-2</v>
          </cell>
          <cell r="R265">
            <v>1.234267034E-2</v>
          </cell>
          <cell r="S265">
            <v>1.3284012559999999E-2</v>
          </cell>
          <cell r="T265">
            <v>1.0780479892000001E-2</v>
          </cell>
          <cell r="U265">
            <v>8.46492192E-3</v>
          </cell>
          <cell r="V265">
            <v>0</v>
          </cell>
          <cell r="W265">
            <v>0</v>
          </cell>
          <cell r="X265">
            <v>0</v>
          </cell>
          <cell r="Y265">
            <v>0</v>
          </cell>
          <cell r="Z265">
            <v>0</v>
          </cell>
          <cell r="AA265">
            <v>0</v>
          </cell>
          <cell r="AB265">
            <v>6.6118319003865</v>
          </cell>
          <cell r="AC265">
            <v>4.6614121361319993</v>
          </cell>
          <cell r="AD265">
            <v>6.7080273945599993</v>
          </cell>
          <cell r="AE265">
            <v>7.2699507536320001</v>
          </cell>
          <cell r="AF265">
            <v>7.4737147422139998</v>
          </cell>
          <cell r="AG265">
            <v>7.7574998688330004</v>
          </cell>
          <cell r="AH265">
            <v>9.1360266409479998</v>
          </cell>
          <cell r="AI265">
            <v>9.7241673485150013</v>
          </cell>
          <cell r="AJ265">
            <v>9.7279200599760021</v>
          </cell>
          <cell r="AK265">
            <v>7.9361686073999991</v>
          </cell>
          <cell r="AL265">
            <v>7.1479825049250003</v>
          </cell>
          <cell r="AM265">
            <v>5.8193848713600005</v>
          </cell>
          <cell r="AN265">
            <v>4.7349007676960007</v>
          </cell>
          <cell r="AO265">
            <v>4.85774528493</v>
          </cell>
          <cell r="AP265">
            <v>4.0678145708112492</v>
          </cell>
          <cell r="AQ265">
            <v>4.5518055771303541</v>
          </cell>
          <cell r="AR265">
            <v>3.8449044622719999</v>
          </cell>
          <cell r="AS265">
            <v>4.0370693720499986</v>
          </cell>
          <cell r="AT265">
            <v>3.9465422083499995</v>
          </cell>
          <cell r="AU265">
            <v>2.8696507058999998</v>
          </cell>
          <cell r="AV265">
            <v>0</v>
          </cell>
          <cell r="AW265">
            <v>0</v>
          </cell>
          <cell r="AX265">
            <v>0</v>
          </cell>
          <cell r="AY265">
            <v>0</v>
          </cell>
          <cell r="AZ265">
            <v>0</v>
          </cell>
          <cell r="BA265">
            <v>0</v>
          </cell>
        </row>
        <row r="266">
          <cell r="B266">
            <v>4.7923027880000003E-2</v>
          </cell>
          <cell r="C266">
            <v>5.4170037740000003E-2</v>
          </cell>
          <cell r="D266">
            <v>5.1600692779999992E-2</v>
          </cell>
          <cell r="E266">
            <v>5.1435393099999997E-2</v>
          </cell>
          <cell r="F266">
            <v>5.9352797139999997E-2</v>
          </cell>
          <cell r="G266">
            <v>5.4928071380000006E-2</v>
          </cell>
          <cell r="H266">
            <v>4.7395964979999997E-2</v>
          </cell>
          <cell r="I266">
            <v>4.5259618039999998E-2</v>
          </cell>
          <cell r="J266">
            <v>4.9911690920000001E-2</v>
          </cell>
          <cell r="K266">
            <v>9.8479317299999994E-2</v>
          </cell>
          <cell r="L266">
            <v>8.352731478E-2</v>
          </cell>
          <cell r="M266">
            <v>6.7224912299999995E-2</v>
          </cell>
          <cell r="N266">
            <v>2.2753268720000004E-2</v>
          </cell>
          <cell r="O266">
            <v>2.22956643E-2</v>
          </cell>
          <cell r="P266">
            <v>2.3089475500000001E-2</v>
          </cell>
          <cell r="Q266">
            <v>1.9287425842140691E-2</v>
          </cell>
          <cell r="R266">
            <v>1.0502218999999998E-2</v>
          </cell>
          <cell r="S266">
            <v>7.5384691200000003E-3</v>
          </cell>
          <cell r="T266">
            <v>1.0554642279999998E-2</v>
          </cell>
          <cell r="U266">
            <v>1.030232658E-2</v>
          </cell>
          <cell r="V266">
            <v>0</v>
          </cell>
          <cell r="W266">
            <v>0</v>
          </cell>
          <cell r="X266">
            <v>0</v>
          </cell>
          <cell r="Y266">
            <v>0</v>
          </cell>
          <cell r="Z266">
            <v>0</v>
          </cell>
          <cell r="AA266">
            <v>0</v>
          </cell>
          <cell r="AB266">
            <v>4.896011813153641</v>
          </cell>
          <cell r="AC266">
            <v>5.0752641942319991</v>
          </cell>
          <cell r="AD266">
            <v>6.1518020615040001</v>
          </cell>
          <cell r="AE266">
            <v>7.5923808524479997</v>
          </cell>
          <cell r="AF266">
            <v>10.312818808747</v>
          </cell>
          <cell r="AG266">
            <v>9.7985618689529979</v>
          </cell>
          <cell r="AH266">
            <v>7.9823029612839997</v>
          </cell>
          <cell r="AI266">
            <v>8.6541165541050002</v>
          </cell>
          <cell r="AJ266">
            <v>10.024715218796</v>
          </cell>
          <cell r="AK266">
            <v>10.601638967216003</v>
          </cell>
          <cell r="AL266">
            <v>9.1936472403150002</v>
          </cell>
          <cell r="AM266">
            <v>6.5284359710399986</v>
          </cell>
          <cell r="AN266">
            <v>3.9493939749439999</v>
          </cell>
          <cell r="AO266">
            <v>4.3590042106740006</v>
          </cell>
          <cell r="AP266">
            <v>5.4654441892267496</v>
          </cell>
          <cell r="AQ266">
            <v>4.6726116379623956</v>
          </cell>
          <cell r="AR266">
            <v>2.520588426138</v>
          </cell>
          <cell r="AS266">
            <v>1.8731536721039999</v>
          </cell>
          <cell r="AT266">
            <v>2.8641572436500002</v>
          </cell>
          <cell r="AU266">
            <v>3.2414878981291668</v>
          </cell>
          <cell r="AV266">
            <v>0</v>
          </cell>
          <cell r="AW266">
            <v>0</v>
          </cell>
          <cell r="AX266">
            <v>0</v>
          </cell>
          <cell r="AY266">
            <v>0</v>
          </cell>
          <cell r="AZ266">
            <v>0</v>
          </cell>
          <cell r="BA266">
            <v>0</v>
          </cell>
        </row>
        <row r="267">
          <cell r="B267">
            <v>2.9118822459999999E-2</v>
          </cell>
          <cell r="C267">
            <v>2.5327971760000002E-2</v>
          </cell>
          <cell r="D267">
            <v>1.899650298E-2</v>
          </cell>
          <cell r="E267">
            <v>1.3320064940000001E-2</v>
          </cell>
          <cell r="F267">
            <v>1.1178287119999998E-2</v>
          </cell>
          <cell r="G267">
            <v>1.130557792E-2</v>
          </cell>
          <cell r="H267">
            <v>1.7493981960000002E-2</v>
          </cell>
          <cell r="I267">
            <v>1.6720884179999996E-2</v>
          </cell>
          <cell r="J267">
            <v>1.123878392E-2</v>
          </cell>
          <cell r="K267">
            <v>1.2623268840000004E-2</v>
          </cell>
          <cell r="L267">
            <v>2.8001875720000003E-2</v>
          </cell>
          <cell r="M267">
            <v>2.333312618E-2</v>
          </cell>
          <cell r="N267">
            <v>4.1461143360000001E-2</v>
          </cell>
          <cell r="O267">
            <v>0.10342720024</v>
          </cell>
          <cell r="P267">
            <v>9.5954331199999993E-2</v>
          </cell>
          <cell r="Q267">
            <v>0.11226493166246534</v>
          </cell>
          <cell r="R267">
            <v>0.27373932767999998</v>
          </cell>
          <cell r="S267">
            <v>0.20502020812000002</v>
          </cell>
          <cell r="T267">
            <v>0.15299628708000002</v>
          </cell>
          <cell r="U267">
            <v>6.5105917240000005E-2</v>
          </cell>
          <cell r="V267">
            <v>0</v>
          </cell>
          <cell r="W267">
            <v>0</v>
          </cell>
          <cell r="X267">
            <v>0</v>
          </cell>
          <cell r="Y267">
            <v>0</v>
          </cell>
          <cell r="Z267">
            <v>0</v>
          </cell>
          <cell r="AA267">
            <v>0</v>
          </cell>
          <cell r="AB267">
            <v>5.4748323865573498</v>
          </cell>
          <cell r="AC267">
            <v>4.6525453468479991</v>
          </cell>
          <cell r="AD267">
            <v>3.8884173245759999</v>
          </cell>
          <cell r="AE267">
            <v>3.3761374280479997</v>
          </cell>
          <cell r="AF267">
            <v>2.9479470082369996</v>
          </cell>
          <cell r="AG267">
            <v>2.2767508605269997</v>
          </cell>
          <cell r="AH267">
            <v>3.7028121755799996</v>
          </cell>
          <cell r="AI267">
            <v>3.3940531587149998</v>
          </cell>
          <cell r="AJ267">
            <v>2.5089552816600009</v>
          </cell>
          <cell r="AK267">
            <v>2.4020027102719999</v>
          </cell>
          <cell r="AL267">
            <v>5.9788889969939998</v>
          </cell>
          <cell r="AM267">
            <v>5.5743090590399982</v>
          </cell>
          <cell r="AN267">
            <v>10.960890346735999</v>
          </cell>
          <cell r="AO267">
            <v>33.919391074857003</v>
          </cell>
          <cell r="AP267">
            <v>31.693031433085</v>
          </cell>
          <cell r="AQ267">
            <v>49.671779391476143</v>
          </cell>
          <cell r="AR267">
            <v>116.62285479156299</v>
          </cell>
          <cell r="AS267">
            <v>89.883751774673968</v>
          </cell>
          <cell r="AT267">
            <v>71.179509192630007</v>
          </cell>
          <cell r="AU267">
            <v>25.760115919370833</v>
          </cell>
          <cell r="AV267">
            <v>0</v>
          </cell>
          <cell r="AW267">
            <v>0</v>
          </cell>
          <cell r="AX267">
            <v>0</v>
          </cell>
          <cell r="AY267">
            <v>0</v>
          </cell>
          <cell r="AZ267">
            <v>0</v>
          </cell>
          <cell r="BA267">
            <v>0</v>
          </cell>
        </row>
        <row r="268">
          <cell r="B268">
            <v>2.464692412E-2</v>
          </cell>
          <cell r="C268">
            <v>2.5930328060000001E-2</v>
          </cell>
          <cell r="D268">
            <v>2.4957923900000002E-2</v>
          </cell>
          <cell r="E268">
            <v>2.6243160580000001E-2</v>
          </cell>
          <cell r="F268">
            <v>3.352049428E-2</v>
          </cell>
          <cell r="G268">
            <v>4.2381537380000001E-2</v>
          </cell>
          <cell r="H268">
            <v>4.0788125559999992E-2</v>
          </cell>
          <cell r="I268">
            <v>4.097041312E-2</v>
          </cell>
          <cell r="J268">
            <v>3.8594170160000003E-2</v>
          </cell>
          <cell r="K268">
            <v>1.7674964580000001E-2</v>
          </cell>
          <cell r="L268">
            <v>2.274390846E-2</v>
          </cell>
          <cell r="M268">
            <v>1.5457201760000001E-2</v>
          </cell>
          <cell r="N268">
            <v>1.6443470679999996E-2</v>
          </cell>
          <cell r="O268">
            <v>2.1781872840000001E-2</v>
          </cell>
          <cell r="P268">
            <v>2.2253753340000001E-2</v>
          </cell>
          <cell r="Q268">
            <v>2.1694813616099821E-2</v>
          </cell>
          <cell r="R268">
            <v>1.38476338E-2</v>
          </cell>
          <cell r="S268">
            <v>1.2412170679999999E-2</v>
          </cell>
          <cell r="T268">
            <v>1.554746102E-2</v>
          </cell>
          <cell r="U268">
            <v>1.37745972E-2</v>
          </cell>
          <cell r="V268">
            <v>0</v>
          </cell>
          <cell r="W268">
            <v>0</v>
          </cell>
          <cell r="X268">
            <v>0</v>
          </cell>
          <cell r="Y268">
            <v>0</v>
          </cell>
          <cell r="Z268">
            <v>0</v>
          </cell>
          <cell r="AA268">
            <v>0</v>
          </cell>
          <cell r="AB268">
            <v>7.0409891241707401</v>
          </cell>
          <cell r="AC268">
            <v>6.7703419986919995</v>
          </cell>
          <cell r="AD268">
            <v>7.6388176059359996</v>
          </cell>
          <cell r="AE268">
            <v>8.9369481358080005</v>
          </cell>
          <cell r="AF268">
            <v>12.038859287518001</v>
          </cell>
          <cell r="AG268">
            <v>17.734121422874999</v>
          </cell>
          <cell r="AH268">
            <v>17.610800167868</v>
          </cell>
          <cell r="AI268">
            <v>18.999804268415001</v>
          </cell>
          <cell r="AJ268">
            <v>19.212193407524001</v>
          </cell>
          <cell r="AK268">
            <v>6.8186321261079996</v>
          </cell>
          <cell r="AL268">
            <v>9.7812381793049994</v>
          </cell>
          <cell r="AM268">
            <v>6.6976464609599997</v>
          </cell>
          <cell r="AN268">
            <v>6.954754259023999</v>
          </cell>
          <cell r="AO268">
            <v>10.291836577820998</v>
          </cell>
          <cell r="AP268">
            <v>10.92376017579425</v>
          </cell>
          <cell r="AQ268">
            <v>13.546464085532916</v>
          </cell>
          <cell r="AR268">
            <v>7.8448658453100011</v>
          </cell>
          <cell r="AS268">
            <v>7.2766230073679985</v>
          </cell>
          <cell r="AT268">
            <v>10.36594305615</v>
          </cell>
          <cell r="AU268">
            <v>8.4286820042333321</v>
          </cell>
          <cell r="AV268">
            <v>0</v>
          </cell>
          <cell r="AW268">
            <v>0</v>
          </cell>
          <cell r="AX268">
            <v>0</v>
          </cell>
          <cell r="AY268">
            <v>0</v>
          </cell>
          <cell r="AZ268">
            <v>0</v>
          </cell>
          <cell r="BA268">
            <v>0</v>
          </cell>
        </row>
        <row r="269">
          <cell r="B269">
            <v>0</v>
          </cell>
          <cell r="C269">
            <v>0</v>
          </cell>
          <cell r="D269">
            <v>0</v>
          </cell>
          <cell r="E269">
            <v>0</v>
          </cell>
          <cell r="F269">
            <v>0</v>
          </cell>
          <cell r="G269">
            <v>0</v>
          </cell>
          <cell r="H269">
            <v>0</v>
          </cell>
          <cell r="I269">
            <v>1.8837091000000002E-3</v>
          </cell>
          <cell r="J269">
            <v>0</v>
          </cell>
          <cell r="K269">
            <v>0</v>
          </cell>
          <cell r="L269">
            <v>0</v>
          </cell>
          <cell r="M269">
            <v>1.4547624E-4</v>
          </cell>
          <cell r="N269">
            <v>1.8034016000000001E-4</v>
          </cell>
          <cell r="O269">
            <v>3.0221100000000001E-5</v>
          </cell>
          <cell r="P269">
            <v>2.1289449999999999E-4</v>
          </cell>
          <cell r="Q269">
            <v>1.3933295780011918E-4</v>
          </cell>
          <cell r="R269">
            <v>7.4267829999999997E-4</v>
          </cell>
          <cell r="S269">
            <v>1.0411910600000001E-3</v>
          </cell>
          <cell r="T269">
            <v>6.3836500000000011E-5</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0.46871519372999998</v>
          </cell>
          <cell r="AJ269">
            <v>0</v>
          </cell>
          <cell r="AK269">
            <v>0</v>
          </cell>
          <cell r="AL269">
            <v>0</v>
          </cell>
          <cell r="AM269">
            <v>4.7289107519999991E-2</v>
          </cell>
          <cell r="AN269">
            <v>5.7334701071999991E-2</v>
          </cell>
          <cell r="AO269">
            <v>1.543717035E-2</v>
          </cell>
          <cell r="AP269">
            <v>9.0038258585000003E-2</v>
          </cell>
          <cell r="AQ269">
            <v>8.5867347967312352E-2</v>
          </cell>
          <cell r="AR269">
            <v>0.43742160947300002</v>
          </cell>
          <cell r="AS269">
            <v>0.32472487676200001</v>
          </cell>
          <cell r="AT269">
            <v>4.4705940109999995E-2</v>
          </cell>
          <cell r="AU269">
            <v>0</v>
          </cell>
          <cell r="AV269">
            <v>0</v>
          </cell>
          <cell r="AW269">
            <v>0</v>
          </cell>
          <cell r="AX269">
            <v>0</v>
          </cell>
          <cell r="AY269">
            <v>0</v>
          </cell>
          <cell r="AZ269">
            <v>0</v>
          </cell>
          <cell r="BA269">
            <v>0</v>
          </cell>
        </row>
      </sheetData>
      <sheetData sheetId="40">
        <row r="75">
          <cell r="B75">
            <v>1.37826528732E-2</v>
          </cell>
          <cell r="C75">
            <v>3.8943296077999998E-3</v>
          </cell>
          <cell r="D75">
            <v>8.6120577429999994E-3</v>
          </cell>
          <cell r="E75">
            <v>1.2679880074799999E-2</v>
          </cell>
          <cell r="F75">
            <v>1.5650140890199997E-2</v>
          </cell>
          <cell r="G75">
            <v>1.6514310483999997E-2</v>
          </cell>
          <cell r="H75">
            <v>1.06676613818E-2</v>
          </cell>
          <cell r="I75">
            <v>1.4809184531199997E-2</v>
          </cell>
          <cell r="J75">
            <v>1.9762152005359995E-2</v>
          </cell>
          <cell r="K75">
            <v>2.0785181856579998E-2</v>
          </cell>
          <cell r="L75">
            <v>1.5802818676059996E-2</v>
          </cell>
          <cell r="M75">
            <v>9.7542360215599963E-3</v>
          </cell>
          <cell r="N75">
            <v>9.0950809231599983E-3</v>
          </cell>
          <cell r="O75">
            <v>1.7396651827140001E-2</v>
          </cell>
          <cell r="P75">
            <v>1.3055377526999997E-2</v>
          </cell>
          <cell r="Q75">
            <v>8.5144440795910225E-3</v>
          </cell>
          <cell r="R75">
            <v>6.0138894999999994E-3</v>
          </cell>
          <cell r="S75">
            <v>1.5044997999999997E-3</v>
          </cell>
          <cell r="T75">
            <v>2.9726696999999996E-3</v>
          </cell>
          <cell r="U75">
            <v>2.7944782E-3</v>
          </cell>
          <cell r="AB75">
            <v>1.4298066505682103</v>
          </cell>
          <cell r="AC75">
            <v>0.50767967270399994</v>
          </cell>
          <cell r="AD75">
            <v>1.3327790783039997</v>
          </cell>
          <cell r="AE75">
            <v>2.309999911856</v>
          </cell>
          <cell r="AF75">
            <v>3.3627733160700002</v>
          </cell>
          <cell r="AG75">
            <v>3.6247062011159996</v>
          </cell>
          <cell r="AH75">
            <v>2.9375287594159998</v>
          </cell>
          <cell r="AI75">
            <v>4.09291777424</v>
          </cell>
          <cell r="AJ75">
            <v>6.0540985764399995</v>
          </cell>
          <cell r="AK75">
            <v>6.2214617009160005</v>
          </cell>
          <cell r="AL75">
            <v>4.6985343798959995</v>
          </cell>
          <cell r="AM75">
            <v>2.6340520339199998</v>
          </cell>
          <cell r="AN75">
            <v>3.0280750984</v>
          </cell>
          <cell r="AO75">
            <v>6.1663728553830008</v>
          </cell>
          <cell r="AP75">
            <v>4.5958764704437494</v>
          </cell>
          <cell r="AQ75">
            <v>3.5626503210172951</v>
          </cell>
          <cell r="AR75">
            <v>2.3816704505109998</v>
          </cell>
          <cell r="AS75">
            <v>0.65676675264199991</v>
          </cell>
          <cell r="AT75">
            <v>1.1266523640799999</v>
          </cell>
          <cell r="AU75">
            <v>1.0214841429500001</v>
          </cell>
        </row>
        <row r="91">
          <cell r="B91">
            <v>1.5238162282799995E-2</v>
          </cell>
          <cell r="C91">
            <v>1.1784482150919998E-2</v>
          </cell>
          <cell r="D91">
            <v>1.414952789854E-2</v>
          </cell>
          <cell r="E91">
            <v>1.5174496429199998E-2</v>
          </cell>
          <cell r="F91">
            <v>1.1592903974439997E-2</v>
          </cell>
          <cell r="G91">
            <v>1.2619325766459999E-2</v>
          </cell>
          <cell r="H91">
            <v>1.1295365894199999E-2</v>
          </cell>
          <cell r="I91">
            <v>8.8066005707999988E-3</v>
          </cell>
          <cell r="J91">
            <v>8.2471345887999998E-3</v>
          </cell>
          <cell r="K91">
            <v>3.0728425753999995E-3</v>
          </cell>
          <cell r="L91">
            <v>3.6656699863199991E-3</v>
          </cell>
          <cell r="M91">
            <v>2.9771963367599989E-3</v>
          </cell>
          <cell r="N91">
            <v>1.7229808151999996E-3</v>
          </cell>
          <cell r="O91">
            <v>1.8971707631999996E-3</v>
          </cell>
          <cell r="P91">
            <v>2.5732906157999993E-3</v>
          </cell>
          <cell r="Q91">
            <v>1.2062561540281845E-3</v>
          </cell>
          <cell r="R91">
            <v>1.1647247E-3</v>
          </cell>
          <cell r="S91">
            <v>5.4210419999999992E-4</v>
          </cell>
          <cell r="T91">
            <v>6.3228579999999985E-4</v>
          </cell>
          <cell r="U91">
            <v>7.5997149999999997E-4</v>
          </cell>
          <cell r="AB91">
            <v>4.1043871562785794</v>
          </cell>
          <cell r="AC91">
            <v>3.0319758469759996</v>
          </cell>
          <cell r="AD91">
            <v>4.2755608104960006</v>
          </cell>
          <cell r="AE91">
            <v>4.7573708626079991</v>
          </cell>
          <cell r="AF91">
            <v>5.0286759069049989</v>
          </cell>
          <cell r="AG91">
            <v>6.7041781872779991</v>
          </cell>
          <cell r="AH91">
            <v>6.0369711065280001</v>
          </cell>
          <cell r="AI91">
            <v>5.7091650346999998</v>
          </cell>
          <cell r="AJ91">
            <v>6.3748488019399998</v>
          </cell>
          <cell r="AK91">
            <v>2.0845866934199999</v>
          </cell>
          <cell r="AL91">
            <v>2.478226182003</v>
          </cell>
          <cell r="AM91">
            <v>2.7213197711999997</v>
          </cell>
          <cell r="AN91">
            <v>1.36206543088</v>
          </cell>
          <cell r="AO91">
            <v>1.16484609651</v>
          </cell>
          <cell r="AP91">
            <v>1.8947113983039998</v>
          </cell>
          <cell r="AQ91">
            <v>0.88987426860323415</v>
          </cell>
          <cell r="AR91">
            <v>0.7223173799960001</v>
          </cell>
          <cell r="AS91">
            <v>0.30257357230100002</v>
          </cell>
          <cell r="AT91">
            <v>0.47275766584999995</v>
          </cell>
          <cell r="AU91">
            <v>0.66097500684583332</v>
          </cell>
        </row>
        <row r="114">
          <cell r="B114">
            <v>4.2813637962359992E-2</v>
          </cell>
          <cell r="C114">
            <v>4.9231962465179996E-2</v>
          </cell>
          <cell r="D114">
            <v>4.260256649457999E-2</v>
          </cell>
          <cell r="E114">
            <v>4.0329473418279992E-2</v>
          </cell>
          <cell r="F114">
            <v>2.8394771405859994E-2</v>
          </cell>
          <cell r="G114">
            <v>2.9182010999819999E-2</v>
          </cell>
          <cell r="H114">
            <v>1.694987829212E-2</v>
          </cell>
          <cell r="I114">
            <v>1.7426134692199998E-2</v>
          </cell>
          <cell r="J114">
            <v>1.7947084440779994E-2</v>
          </cell>
          <cell r="K114">
            <v>1.1386887588519997E-2</v>
          </cell>
          <cell r="L114">
            <v>9.8473387267799979E-3</v>
          </cell>
          <cell r="M114">
            <v>6.1730465545199982E-3</v>
          </cell>
          <cell r="N114">
            <v>3.8303206366199992E-3</v>
          </cell>
          <cell r="O114">
            <v>3.6450921145999996E-3</v>
          </cell>
          <cell r="P114">
            <v>6.0340778967999994E-3</v>
          </cell>
          <cell r="Q114">
            <v>7.3079503949489213E-3</v>
          </cell>
          <cell r="R114">
            <v>1.0424021299999999E-2</v>
          </cell>
          <cell r="S114">
            <v>8.9442936999999997E-3</v>
          </cell>
          <cell r="T114">
            <v>8.8783066999999962E-3</v>
          </cell>
          <cell r="U114">
            <v>8.718710499999999E-3</v>
          </cell>
          <cell r="AB114">
            <v>12.603935243846907</v>
          </cell>
          <cell r="AC114">
            <v>14.975129403719999</v>
          </cell>
          <cell r="AD114">
            <v>14.011336267343999</v>
          </cell>
          <cell r="AE114">
            <v>14.027033073983999</v>
          </cell>
          <cell r="AF114">
            <v>11.288620270528998</v>
          </cell>
          <cell r="AG114">
            <v>12.582093281472</v>
          </cell>
          <cell r="AH114">
            <v>9.5507982929439983</v>
          </cell>
          <cell r="AI114">
            <v>11.829223018419999</v>
          </cell>
          <cell r="AJ114">
            <v>12.06808931936</v>
          </cell>
          <cell r="AK114">
            <v>7.0935853120439996</v>
          </cell>
          <cell r="AL114">
            <v>6.1458075393119991</v>
          </cell>
          <cell r="AM114">
            <v>3.7428800073599997</v>
          </cell>
          <cell r="AN114">
            <v>2.3695774152159998</v>
          </cell>
          <cell r="AO114">
            <v>2.3955920767469996</v>
          </cell>
          <cell r="AP114">
            <v>4.3621848278034987</v>
          </cell>
          <cell r="AQ114">
            <v>4.2207686776214386</v>
          </cell>
          <cell r="AR114">
            <v>6.4048491385319997</v>
          </cell>
          <cell r="AS114">
            <v>5.0414253160699998</v>
          </cell>
          <cell r="AT114">
            <v>5.1944203841799999</v>
          </cell>
          <cell r="AU114">
            <v>3.9845086474458333</v>
          </cell>
        </row>
        <row r="212">
          <cell r="B212">
            <v>1.8984494268720002E-2</v>
          </cell>
          <cell r="C212">
            <v>2.1349625487839998E-2</v>
          </cell>
          <cell r="D212">
            <v>2.6205200731279996E-2</v>
          </cell>
          <cell r="E212">
            <v>2.3146212349399994E-2</v>
          </cell>
          <cell r="F212">
            <v>1.7985097047279994E-2</v>
          </cell>
          <cell r="G212">
            <v>1.8108975613540003E-2</v>
          </cell>
          <cell r="H212">
            <v>1.1560306640399998E-2</v>
          </cell>
          <cell r="I212">
            <v>1.3741972679999999E-2</v>
          </cell>
          <cell r="J212">
            <v>9.4280762599999977E-3</v>
          </cell>
          <cell r="K212">
            <v>4.4649527583999994E-3</v>
          </cell>
          <cell r="L212">
            <v>5.0535522722199994E-3</v>
          </cell>
          <cell r="M212">
            <v>5.1969669200599986E-3</v>
          </cell>
          <cell r="N212">
            <v>2.5055535140199999E-3</v>
          </cell>
          <cell r="O212">
            <v>2.3266639467999996E-3</v>
          </cell>
          <cell r="P212">
            <v>2.8211955869399995E-3</v>
          </cell>
          <cell r="Q212">
            <v>5.1640121248873521E-3</v>
          </cell>
          <cell r="R212">
            <v>5.9243310999999993E-3</v>
          </cell>
          <cell r="S212">
            <v>5.6474497999999991E-3</v>
          </cell>
          <cell r="T212">
            <v>5.5214950000000004E-3</v>
          </cell>
          <cell r="U212">
            <v>3.8395465999999994E-3</v>
          </cell>
          <cell r="AB212">
            <v>4.3814888450649603</v>
          </cell>
          <cell r="AC212">
            <v>4.3021432887639994</v>
          </cell>
          <cell r="AD212">
            <v>6.5250048786720001</v>
          </cell>
          <cell r="AE212">
            <v>6.3917822414880003</v>
          </cell>
          <cell r="AF212">
            <v>6.6554605917589997</v>
          </cell>
          <cell r="AG212">
            <v>6.3788053303260002</v>
          </cell>
          <cell r="AH212">
            <v>4.4603627029119997</v>
          </cell>
          <cell r="AI212">
            <v>5.8731260904699996</v>
          </cell>
          <cell r="AJ212">
            <v>5.1298666238480006</v>
          </cell>
          <cell r="AK212">
            <v>2.4450525288199998</v>
          </cell>
          <cell r="AL212">
            <v>2.5474207753350004</v>
          </cell>
          <cell r="AM212">
            <v>3.1551291239999997</v>
          </cell>
          <cell r="AN212">
            <v>1.6192088489279999</v>
          </cell>
          <cell r="AO212">
            <v>1.4157680138099999</v>
          </cell>
          <cell r="AP212">
            <v>1.7706445226777499</v>
          </cell>
          <cell r="AQ212">
            <v>2.5464595234456358</v>
          </cell>
          <cell r="AR212">
            <v>1.856797608812</v>
          </cell>
          <cell r="AS212">
            <v>1.8434131899039998</v>
          </cell>
          <cell r="AT212">
            <v>1.61215960991</v>
          </cell>
          <cell r="AU212">
            <v>1.4263231811375001</v>
          </cell>
        </row>
        <row r="247">
          <cell r="B247">
            <v>6.9468415470800002E-2</v>
          </cell>
          <cell r="C247">
            <v>8.231791823939999E-2</v>
          </cell>
          <cell r="D247">
            <v>8.9334609046819988E-2</v>
          </cell>
          <cell r="E247">
            <v>6.6892493810999987E-2</v>
          </cell>
          <cell r="F247">
            <v>7.3294771689779992E-2</v>
          </cell>
          <cell r="G247">
            <v>6.2860456109600005E-2</v>
          </cell>
          <cell r="H247">
            <v>5.1356590420799993E-2</v>
          </cell>
          <cell r="I247">
            <v>3.87796733011E-2</v>
          </cell>
          <cell r="J247">
            <v>4.0981882378200003E-2</v>
          </cell>
          <cell r="K247">
            <v>1.28945485044E-2</v>
          </cell>
          <cell r="L247">
            <v>1.1640169034119999E-2</v>
          </cell>
          <cell r="M247">
            <v>9.1480858775199996E-3</v>
          </cell>
          <cell r="N247">
            <v>6.6279951541799989E-3</v>
          </cell>
          <cell r="O247">
            <v>9.5798293010399983E-3</v>
          </cell>
          <cell r="P247">
            <v>1.2297863426199998E-2</v>
          </cell>
          <cell r="Q247">
            <v>1.3147408227881293E-2</v>
          </cell>
          <cell r="R247">
            <v>5.986415499999999E-3</v>
          </cell>
          <cell r="S247">
            <v>3.5267514999999996E-3</v>
          </cell>
          <cell r="T247">
            <v>2.7585472999999998E-3</v>
          </cell>
          <cell r="U247">
            <v>3.2258389999999999E-3</v>
          </cell>
          <cell r="AB247">
            <v>9.2835533989998904</v>
          </cell>
          <cell r="AC247">
            <v>10.33952077534</v>
          </cell>
          <cell r="AD247">
            <v>12.9389507016</v>
          </cell>
          <cell r="AE247">
            <v>11.164108359935998</v>
          </cell>
          <cell r="AF247">
            <v>12.252086448692999</v>
          </cell>
          <cell r="AG247">
            <v>12.039121835597999</v>
          </cell>
          <cell r="AH247">
            <v>11.119087417416001</v>
          </cell>
          <cell r="AI247">
            <v>10.03396069163</v>
          </cell>
          <cell r="AJ247">
            <v>11.443807656332</v>
          </cell>
          <cell r="AK247">
            <v>3.4965337927519999</v>
          </cell>
          <cell r="AL247">
            <v>3.8226796932870002</v>
          </cell>
          <cell r="AM247">
            <v>3.4389870307199999</v>
          </cell>
          <cell r="AN247">
            <v>2.6142691298239997</v>
          </cell>
          <cell r="AO247">
            <v>3.5405633161289995</v>
          </cell>
          <cell r="AP247">
            <v>4.2315292258914994</v>
          </cell>
          <cell r="AQ247">
            <v>5.1947578974465083</v>
          </cell>
          <cell r="AR247">
            <v>3.2244690251469996</v>
          </cell>
          <cell r="AS247">
            <v>1.8511544139659997</v>
          </cell>
          <cell r="AT247">
            <v>1.78680572457</v>
          </cell>
          <cell r="AU247">
            <v>1.634676284775</v>
          </cell>
        </row>
        <row r="263">
          <cell r="B263">
            <v>0.21071501938275994</v>
          </cell>
          <cell r="C263">
            <v>0.21665841746612</v>
          </cell>
          <cell r="D263">
            <v>0.22169440050407996</v>
          </cell>
          <cell r="E263">
            <v>0.20456480205213992</v>
          </cell>
          <cell r="F263">
            <v>0.19625559721377997</v>
          </cell>
          <cell r="G263">
            <v>0.18578798605716002</v>
          </cell>
          <cell r="H263">
            <v>0.13556222371201998</v>
          </cell>
          <cell r="I263">
            <v>0.12900710272533999</v>
          </cell>
          <cell r="J263">
            <v>0.13308600876109999</v>
          </cell>
          <cell r="K263">
            <v>7.5089132618879992E-2</v>
          </cell>
          <cell r="L263">
            <v>7.6362077088339989E-2</v>
          </cell>
          <cell r="M263">
            <v>5.6414607711260001E-2</v>
          </cell>
          <cell r="N263">
            <v>5.3692198370979979E-2</v>
          </cell>
          <cell r="O263">
            <v>5.3804439162499981E-2</v>
          </cell>
          <cell r="P263">
            <v>5.7944408678479997E-2</v>
          </cell>
          <cell r="Q263">
            <v>5.3770073925205913E-2</v>
          </cell>
          <cell r="R263">
            <v>4.0800930599999993E-2</v>
          </cell>
          <cell r="S263">
            <v>3.5917522099999995E-2</v>
          </cell>
          <cell r="T263">
            <v>3.1666625499999997E-2</v>
          </cell>
          <cell r="U263">
            <v>3.1803094899999995E-2</v>
          </cell>
          <cell r="V263">
            <v>0</v>
          </cell>
          <cell r="W263">
            <v>0</v>
          </cell>
          <cell r="X263">
            <v>0</v>
          </cell>
          <cell r="Y263">
            <v>0</v>
          </cell>
          <cell r="Z263">
            <v>0</v>
          </cell>
          <cell r="AA263">
            <v>0</v>
          </cell>
          <cell r="AB263">
            <v>44.943280223819436</v>
          </cell>
          <cell r="AC263">
            <v>45.278275057707994</v>
          </cell>
          <cell r="AD263">
            <v>52.012291671792006</v>
          </cell>
          <cell r="AE263">
            <v>54.263482894879999</v>
          </cell>
          <cell r="AF263">
            <v>58.161646413429992</v>
          </cell>
          <cell r="AG263">
            <v>59.355092207267994</v>
          </cell>
          <cell r="AH263">
            <v>48.657243624115992</v>
          </cell>
          <cell r="AI263">
            <v>55.492870437959994</v>
          </cell>
          <cell r="AJ263">
            <v>60.303408778828008</v>
          </cell>
          <cell r="AK263">
            <v>32.108064086603996</v>
          </cell>
          <cell r="AL263">
            <v>34.884695977676984</v>
          </cell>
          <cell r="AM263">
            <v>28.08639929808</v>
          </cell>
          <cell r="AN263">
            <v>26.106829600895995</v>
          </cell>
          <cell r="AO263">
            <v>25.393205502033005</v>
          </cell>
          <cell r="AP263">
            <v>29.393361931567743</v>
          </cell>
          <cell r="AQ263">
            <v>26.097649692632803</v>
          </cell>
          <cell r="AR263">
            <v>20.501658461758002</v>
          </cell>
          <cell r="AS263">
            <v>17.337972567773001</v>
          </cell>
          <cell r="AT263">
            <v>16.686141864410001</v>
          </cell>
          <cell r="AU263">
            <v>13.914950137470832</v>
          </cell>
          <cell r="AV263">
            <v>0</v>
          </cell>
          <cell r="AW263">
            <v>0</v>
          </cell>
          <cell r="AX263">
            <v>0</v>
          </cell>
          <cell r="AY263">
            <v>0</v>
          </cell>
          <cell r="AZ263">
            <v>0</v>
          </cell>
          <cell r="BA263">
            <v>0</v>
          </cell>
        </row>
        <row r="264">
          <cell r="B264">
            <v>0.11045952506486</v>
          </cell>
          <cell r="C264">
            <v>0.11482768007669998</v>
          </cell>
          <cell r="D264">
            <v>0.11355025708417997</v>
          </cell>
          <cell r="E264">
            <v>0.10867419442687998</v>
          </cell>
          <cell r="F264">
            <v>8.7092765295219976E-2</v>
          </cell>
          <cell r="G264">
            <v>8.3660196772039994E-2</v>
          </cell>
          <cell r="H264">
            <v>5.5094397263279991E-2</v>
          </cell>
          <cell r="I264">
            <v>5.5831245209239995E-2</v>
          </cell>
          <cell r="J264">
            <v>4.5761374420259987E-2</v>
          </cell>
          <cell r="K264">
            <v>2.6919095047039997E-2</v>
          </cell>
          <cell r="L264">
            <v>3.0959580391259997E-2</v>
          </cell>
          <cell r="M264">
            <v>2.4721783629199991E-2</v>
          </cell>
          <cell r="N264">
            <v>2.4143347494299992E-2</v>
          </cell>
          <cell r="O264">
            <v>1.4183907506679997E-2</v>
          </cell>
          <cell r="P264">
            <v>1.6885145481739996E-2</v>
          </cell>
          <cell r="Q264">
            <v>1.7880800841780006E-2</v>
          </cell>
          <cell r="R264">
            <v>1.9196714600000001E-2</v>
          </cell>
          <cell r="S264">
            <v>1.94892329E-2</v>
          </cell>
          <cell r="T264">
            <v>1.6999301899999996E-2</v>
          </cell>
          <cell r="U264">
            <v>1.5177194299999999E-2</v>
          </cell>
          <cell r="V264">
            <v>0</v>
          </cell>
          <cell r="W264">
            <v>0</v>
          </cell>
          <cell r="X264">
            <v>0</v>
          </cell>
          <cell r="Y264">
            <v>0</v>
          </cell>
          <cell r="Z264">
            <v>0</v>
          </cell>
          <cell r="AA264">
            <v>0</v>
          </cell>
          <cell r="AB264">
            <v>31.439534835457501</v>
          </cell>
          <cell r="AC264">
            <v>32.202453019495998</v>
          </cell>
          <cell r="AD264">
            <v>35.438941450176003</v>
          </cell>
          <cell r="AE264">
            <v>36.288708333919992</v>
          </cell>
          <cell r="AF264">
            <v>35.537142187728996</v>
          </cell>
          <cell r="AG264">
            <v>37.255095802782002</v>
          </cell>
          <cell r="AH264">
            <v>28.139045179359996</v>
          </cell>
          <cell r="AI264">
            <v>33.081163193974994</v>
          </cell>
          <cell r="AJ264">
            <v>31.489824293584004</v>
          </cell>
          <cell r="AK264">
            <v>16.474371837616001</v>
          </cell>
          <cell r="AL264">
            <v>18.747304847109003</v>
          </cell>
          <cell r="AM264">
            <v>15.88577500848</v>
          </cell>
          <cell r="AN264">
            <v>13.238617898175999</v>
          </cell>
          <cell r="AO264">
            <v>9.5264344192559989</v>
          </cell>
          <cell r="AP264">
            <v>12.16785044381975</v>
          </cell>
          <cell r="AQ264">
            <v>10.286883912072888</v>
          </cell>
          <cell r="AR264">
            <v>10.025512341787001</v>
          </cell>
          <cell r="AS264">
            <v>9.2755495469779987</v>
          </cell>
          <cell r="AT264">
            <v>8.4542360116299999</v>
          </cell>
          <cell r="AU264">
            <v>7.2197160525375015</v>
          </cell>
          <cell r="AV264">
            <v>0</v>
          </cell>
          <cell r="AW264">
            <v>0</v>
          </cell>
          <cell r="AX264">
            <v>0</v>
          </cell>
          <cell r="AY264">
            <v>0</v>
          </cell>
          <cell r="AZ264">
            <v>0</v>
          </cell>
          <cell r="BA264">
            <v>0</v>
          </cell>
        </row>
        <row r="266">
          <cell r="B266">
            <v>2.5119271612999997E-2</v>
          </cell>
          <cell r="C266">
            <v>9.5431281303999995E-3</v>
          </cell>
          <cell r="D266">
            <v>1.0279169156999999E-2</v>
          </cell>
          <cell r="E266">
            <v>1.5511373763199998E-2</v>
          </cell>
          <cell r="F266">
            <v>1.8765205223799999E-2</v>
          </cell>
          <cell r="G266">
            <v>1.8179400158919997E-2</v>
          </cell>
          <cell r="H266">
            <v>1.3391927206E-2</v>
          </cell>
          <cell r="I266">
            <v>1.8032486582799996E-2</v>
          </cell>
          <cell r="J266">
            <v>2.2337298495559994E-2</v>
          </cell>
          <cell r="K266">
            <v>2.3266455814379996E-2</v>
          </cell>
          <cell r="L266">
            <v>1.9334283616259995E-2</v>
          </cell>
          <cell r="M266">
            <v>1.3217017294799996E-2</v>
          </cell>
          <cell r="N266">
            <v>1.4465264959299996E-2</v>
          </cell>
          <cell r="O266">
            <v>2.0274273989520003E-2</v>
          </cell>
          <cell r="P266">
            <v>1.7694939688799996E-2</v>
          </cell>
          <cell r="Q266">
            <v>1.1654836326157448E-2</v>
          </cell>
          <cell r="R266">
            <v>9.1743304999999994E-3</v>
          </cell>
          <cell r="S266">
            <v>5.5038686999999992E-3</v>
          </cell>
          <cell r="T266">
            <v>6.4861363999999993E-3</v>
          </cell>
          <cell r="U266">
            <v>6.0894163999999995E-3</v>
          </cell>
          <cell r="V266">
            <v>0</v>
          </cell>
          <cell r="W266">
            <v>0</v>
          </cell>
          <cell r="X266">
            <v>0</v>
          </cell>
          <cell r="Y266">
            <v>0</v>
          </cell>
          <cell r="Z266">
            <v>0</v>
          </cell>
          <cell r="AA266">
            <v>0</v>
          </cell>
          <cell r="AB266">
            <v>2.9113553852184904</v>
          </cell>
          <cell r="AC266">
            <v>1.212232904812</v>
          </cell>
          <cell r="AD266">
            <v>1.7659956760319997</v>
          </cell>
          <cell r="AE266">
            <v>3.0389725895200002</v>
          </cell>
          <cell r="AF266">
            <v>4.3269636554969999</v>
          </cell>
          <cell r="AG266">
            <v>4.2211326677519994</v>
          </cell>
          <cell r="AH266">
            <v>3.8549551988719992</v>
          </cell>
          <cell r="AI266">
            <v>5.5185934052850003</v>
          </cell>
          <cell r="AJ266">
            <v>7.4390932369559994</v>
          </cell>
          <cell r="AK266">
            <v>7.4913508750960007</v>
          </cell>
          <cell r="AL266">
            <v>6.4448582426909997</v>
          </cell>
          <cell r="AM266">
            <v>4.5702810628799995</v>
          </cell>
          <cell r="AN266">
            <v>5.4371366531679994</v>
          </cell>
          <cell r="AO266">
            <v>7.5647372210160011</v>
          </cell>
          <cell r="AP266">
            <v>6.4922896550604996</v>
          </cell>
          <cell r="AQ266">
            <v>4.6942184735497934</v>
          </cell>
          <cell r="AR266">
            <v>3.4625752250119999</v>
          </cell>
          <cell r="AS266">
            <v>1.8705841468599997</v>
          </cell>
          <cell r="AT266">
            <v>2.2658171161</v>
          </cell>
          <cell r="AU266">
            <v>2.0063067011583335</v>
          </cell>
          <cell r="AV266">
            <v>0</v>
          </cell>
          <cell r="AW266">
            <v>0</v>
          </cell>
          <cell r="AX266">
            <v>0</v>
          </cell>
          <cell r="AY266">
            <v>0</v>
          </cell>
          <cell r="AZ266">
            <v>0</v>
          </cell>
          <cell r="BA266">
            <v>0</v>
          </cell>
        </row>
        <row r="267">
          <cell r="B267">
            <v>3.2546635579999993E-4</v>
          </cell>
          <cell r="C267">
            <v>6.4288917293999989E-4</v>
          </cell>
          <cell r="D267">
            <v>8.7374986499999985E-4</v>
          </cell>
          <cell r="E267">
            <v>1.2853397346799997E-3</v>
          </cell>
          <cell r="F267">
            <v>1.7401469085999996E-3</v>
          </cell>
          <cell r="G267">
            <v>1.8906180165999997E-3</v>
          </cell>
          <cell r="H267">
            <v>2.4309744217999993E-3</v>
          </cell>
          <cell r="I267">
            <v>2.3618609565999996E-3</v>
          </cell>
          <cell r="J267">
            <v>2.1851809787999999E-3</v>
          </cell>
          <cell r="K267">
            <v>1.1817098822399998E-3</v>
          </cell>
          <cell r="L267">
            <v>2.2129274387999998E-3</v>
          </cell>
          <cell r="M267">
            <v>1.16102525484E-3</v>
          </cell>
          <cell r="N267">
            <v>1.7367791471999997E-3</v>
          </cell>
          <cell r="O267">
            <v>3.4068140349599999E-3</v>
          </cell>
          <cell r="P267">
            <v>4.5862266727999994E-3</v>
          </cell>
          <cell r="Q267">
            <v>2.3348580688919434E-3</v>
          </cell>
          <cell r="R267">
            <v>2.2062647999999997E-3</v>
          </cell>
          <cell r="S267">
            <v>2.5083115999999994E-3</v>
          </cell>
          <cell r="T267">
            <v>1.8364449999999999E-3</v>
          </cell>
          <cell r="U267">
            <v>4.4537291999999992E-3</v>
          </cell>
          <cell r="V267">
            <v>0</v>
          </cell>
          <cell r="W267">
            <v>0</v>
          </cell>
          <cell r="X267">
            <v>0</v>
          </cell>
          <cell r="Y267">
            <v>0</v>
          </cell>
          <cell r="Z267">
            <v>0</v>
          </cell>
          <cell r="AA267">
            <v>0</v>
          </cell>
          <cell r="AB267">
            <v>0.12982017084357</v>
          </cell>
          <cell r="AC267">
            <v>0.22260593860399999</v>
          </cell>
          <cell r="AD267">
            <v>0.395046423024</v>
          </cell>
          <cell r="AE267">
            <v>0.77451982350399995</v>
          </cell>
          <cell r="AF267">
            <v>0.83114637785900003</v>
          </cell>
          <cell r="AG267">
            <v>0.64082866933799998</v>
          </cell>
          <cell r="AH267">
            <v>0.84406527224799999</v>
          </cell>
          <cell r="AI267">
            <v>1.0682059369499999</v>
          </cell>
          <cell r="AJ267">
            <v>1.6172922389040001</v>
          </cell>
          <cell r="AK267">
            <v>0.74709291619600005</v>
          </cell>
          <cell r="AL267">
            <v>1.2928187822130004</v>
          </cell>
          <cell r="AM267">
            <v>0.78064424879999994</v>
          </cell>
          <cell r="AN267">
            <v>1.6430615720639996</v>
          </cell>
          <cell r="AO267">
            <v>2.3098118375579997</v>
          </cell>
          <cell r="AP267">
            <v>3.5760485958762498</v>
          </cell>
          <cell r="AQ267">
            <v>1.4220895356176064</v>
          </cell>
          <cell r="AR267">
            <v>1.3985745368129998</v>
          </cell>
          <cell r="AS267">
            <v>1.8442798844469999</v>
          </cell>
          <cell r="AT267">
            <v>1.7157084144300001</v>
          </cell>
          <cell r="AU267">
            <v>1.5356692354625003</v>
          </cell>
          <cell r="AV267">
            <v>0</v>
          </cell>
          <cell r="AW267">
            <v>0</v>
          </cell>
          <cell r="AX267">
            <v>0</v>
          </cell>
          <cell r="AY267">
            <v>0</v>
          </cell>
          <cell r="AZ267">
            <v>0</v>
          </cell>
          <cell r="BA267">
            <v>0</v>
          </cell>
        </row>
        <row r="268">
          <cell r="B268">
            <v>6.9766357085200001E-2</v>
          </cell>
          <cell r="C268">
            <v>8.2659040439399992E-2</v>
          </cell>
          <cell r="D268">
            <v>9.2027705868819989E-2</v>
          </cell>
          <cell r="E268">
            <v>6.8690272889119983E-2</v>
          </cell>
          <cell r="F268">
            <v>7.812019011497999E-2</v>
          </cell>
          <cell r="G268">
            <v>6.6501396047800004E-2</v>
          </cell>
          <cell r="H268">
            <v>5.3500185784199995E-2</v>
          </cell>
          <cell r="I268">
            <v>4.2469076767299996E-2</v>
          </cell>
          <cell r="J268">
            <v>4.4813599408800003E-2</v>
          </cell>
          <cell r="K268">
            <v>1.32418021108E-2</v>
          </cell>
          <cell r="L268">
            <v>1.1697566403919999E-2</v>
          </cell>
          <cell r="M268">
            <v>9.39696490152E-3</v>
          </cell>
          <cell r="N268">
            <v>7.0713058141799985E-3</v>
          </cell>
          <cell r="O268">
            <v>9.9147308231399989E-3</v>
          </cell>
          <cell r="P268">
            <v>1.2677994446399998E-2</v>
          </cell>
          <cell r="Q268">
            <v>1.430957504564977E-2</v>
          </cell>
          <cell r="R268">
            <v>6.4455732999999992E-3</v>
          </cell>
          <cell r="S268">
            <v>3.8659698999999994E-3</v>
          </cell>
          <cell r="T268">
            <v>3.0426124999999998E-3</v>
          </cell>
          <cell r="U268">
            <v>3.9608197999999994E-3</v>
          </cell>
          <cell r="V268">
            <v>0</v>
          </cell>
          <cell r="W268">
            <v>0</v>
          </cell>
          <cell r="X268">
            <v>0</v>
          </cell>
          <cell r="Y268">
            <v>0</v>
          </cell>
          <cell r="Z268">
            <v>0</v>
          </cell>
          <cell r="AA268">
            <v>0</v>
          </cell>
          <cell r="AB268">
            <v>9.3421426695852006</v>
          </cell>
          <cell r="AC268">
            <v>10.377287439212001</v>
          </cell>
          <cell r="AD268">
            <v>13.309528221119999</v>
          </cell>
          <cell r="AE268">
            <v>11.662199248895998</v>
          </cell>
          <cell r="AF268">
            <v>14.408931242748</v>
          </cell>
          <cell r="AG268">
            <v>12.745652147513999</v>
          </cell>
          <cell r="AH268">
            <v>11.692091966156001</v>
          </cell>
          <cell r="AI268">
            <v>11.52777830904</v>
          </cell>
          <cell r="AJ268">
            <v>12.1588918048</v>
          </cell>
          <cell r="AK268">
            <v>3.599115725656</v>
          </cell>
          <cell r="AL268">
            <v>3.8557591695090001</v>
          </cell>
          <cell r="AM268">
            <v>3.5555496168</v>
          </cell>
          <cell r="AN268">
            <v>2.7902081386079995</v>
          </cell>
          <cell r="AO268">
            <v>3.6822127380179994</v>
          </cell>
          <cell r="AP268">
            <v>4.4215000012642491</v>
          </cell>
          <cell r="AQ268">
            <v>5.5841005481353259</v>
          </cell>
          <cell r="AR268">
            <v>3.4647557958739998</v>
          </cell>
          <cell r="AS268">
            <v>2.0140481954449996</v>
          </cell>
          <cell r="AT268">
            <v>1.9260320548799998</v>
          </cell>
          <cell r="AU268">
            <v>1.9509021718333335</v>
          </cell>
          <cell r="AV268">
            <v>0</v>
          </cell>
          <cell r="AW268">
            <v>0</v>
          </cell>
          <cell r="AX268">
            <v>0</v>
          </cell>
          <cell r="AY268">
            <v>0</v>
          </cell>
          <cell r="AZ268">
            <v>0</v>
          </cell>
          <cell r="BA268">
            <v>0</v>
          </cell>
        </row>
        <row r="269">
          <cell r="B269">
            <v>4.3910462999999992E-4</v>
          </cell>
          <cell r="C269">
            <v>1.9566652199999997E-4</v>
          </cell>
          <cell r="D269">
            <v>0</v>
          </cell>
          <cell r="E269">
            <v>0</v>
          </cell>
          <cell r="F269">
            <v>7.1839254599999992E-5</v>
          </cell>
          <cell r="G269">
            <v>0</v>
          </cell>
          <cell r="H269">
            <v>0</v>
          </cell>
          <cell r="I269">
            <v>0</v>
          </cell>
          <cell r="J269">
            <v>0</v>
          </cell>
          <cell r="K269">
            <v>0</v>
          </cell>
          <cell r="L269">
            <v>1.3141484519999999E-4</v>
          </cell>
          <cell r="M269">
            <v>1.8593946059999996E-4</v>
          </cell>
          <cell r="N269">
            <v>9.2265512399999992E-5</v>
          </cell>
          <cell r="O269">
            <v>9.3280055399999978E-5</v>
          </cell>
          <cell r="P269">
            <v>2.2936734259999995E-4</v>
          </cell>
          <cell r="Q269">
            <v>1.1208312704942632E-4</v>
          </cell>
          <cell r="R269">
            <v>1.201636E-4</v>
          </cell>
          <cell r="S269">
            <v>2.0443999999999999E-4</v>
          </cell>
          <cell r="T269">
            <v>7.1139799999999986E-5</v>
          </cell>
          <cell r="U269">
            <v>4.8942099999999993E-5</v>
          </cell>
          <cell r="V269">
            <v>0</v>
          </cell>
          <cell r="W269">
            <v>0</v>
          </cell>
          <cell r="X269">
            <v>0</v>
          </cell>
          <cell r="Y269">
            <v>0</v>
          </cell>
          <cell r="Z269">
            <v>0</v>
          </cell>
          <cell r="AA269">
            <v>0</v>
          </cell>
          <cell r="AB269">
            <v>0.15379171500686997</v>
          </cell>
          <cell r="AC269">
            <v>8.6884860711999995E-2</v>
          </cell>
          <cell r="AD269">
            <v>0</v>
          </cell>
          <cell r="AE269">
            <v>0</v>
          </cell>
          <cell r="AF269">
            <v>5.1692777177999992E-2</v>
          </cell>
          <cell r="AG269">
            <v>0</v>
          </cell>
          <cell r="AH269">
            <v>0</v>
          </cell>
          <cell r="AI269">
            <v>0</v>
          </cell>
          <cell r="AJ269">
            <v>0</v>
          </cell>
          <cell r="AK269">
            <v>0</v>
          </cell>
          <cell r="AL269">
            <v>6.8644997883000006E-2</v>
          </cell>
          <cell r="AM269">
            <v>8.1735066240000001E-2</v>
          </cell>
          <cell r="AN269">
            <v>3.7434549503999992E-2</v>
          </cell>
          <cell r="AO269">
            <v>3.9121655766000005E-2</v>
          </cell>
          <cell r="AP269">
            <v>7.0060371328749996E-2</v>
          </cell>
          <cell r="AQ269">
            <v>4.5936508873765464E-2</v>
          </cell>
          <cell r="AR269">
            <v>4.4718859620999994E-2</v>
          </cell>
          <cell r="AS269">
            <v>9.6250812800999994E-2</v>
          </cell>
          <cell r="AT269">
            <v>4.1360769419999999E-2</v>
          </cell>
          <cell r="AU269">
            <v>1.7303899341666665E-2</v>
          </cell>
          <cell r="AV269">
            <v>0</v>
          </cell>
          <cell r="AW269">
            <v>0</v>
          </cell>
          <cell r="AX269">
            <v>0</v>
          </cell>
          <cell r="AY269">
            <v>0</v>
          </cell>
          <cell r="AZ269">
            <v>0</v>
          </cell>
          <cell r="BA269">
            <v>0</v>
          </cell>
        </row>
      </sheetData>
      <sheetData sheetId="41">
        <row r="23">
          <cell r="B23">
            <v>3.5676702999999997E-2</v>
          </cell>
          <cell r="C23">
            <v>3.0766575599999998E-2</v>
          </cell>
          <cell r="D23">
            <v>3.3982672499999998E-2</v>
          </cell>
          <cell r="E23">
            <v>3.2479560399999996E-2</v>
          </cell>
          <cell r="F23">
            <v>2.8991550599999999E-2</v>
          </cell>
          <cell r="G23">
            <v>2.2467968599999999E-2</v>
          </cell>
          <cell r="H23">
            <v>2.0710080899999997E-2</v>
          </cell>
          <cell r="I23">
            <v>1.4460251799999997E-2</v>
          </cell>
          <cell r="J23">
            <v>7.0819231E-3</v>
          </cell>
          <cell r="K23">
            <v>4.2068402999999996E-3</v>
          </cell>
          <cell r="L23">
            <v>1.6476624999999998E-3</v>
          </cell>
          <cell r="M23">
            <v>1.3166533999999998E-3</v>
          </cell>
          <cell r="N23">
            <v>8.8151869999999989E-4</v>
          </cell>
          <cell r="O23">
            <v>1.1221492999999999E-3</v>
          </cell>
          <cell r="P23">
            <v>6.881162999999999E-4</v>
          </cell>
          <cell r="Q23">
            <v>0</v>
          </cell>
          <cell r="R23">
            <v>0</v>
          </cell>
          <cell r="S23">
            <v>0</v>
          </cell>
          <cell r="T23">
            <v>0</v>
          </cell>
          <cell r="U23">
            <v>0</v>
          </cell>
          <cell r="AB23">
            <v>3.5762242806420304</v>
          </cell>
          <cell r="AC23">
            <v>3.1126360190079998</v>
          </cell>
          <cell r="AD23">
            <v>3.5921082313919999</v>
          </cell>
          <cell r="AE23">
            <v>3.9758137647199998</v>
          </cell>
          <cell r="AF23">
            <v>4.0400547744060002</v>
          </cell>
          <cell r="AG23">
            <v>3.1930591994729993</v>
          </cell>
          <cell r="AH23">
            <v>3.0185111298359999</v>
          </cell>
          <cell r="AI23">
            <v>2.39530814992</v>
          </cell>
          <cell r="AJ23">
            <v>1.385246608556</v>
          </cell>
          <cell r="AK23">
            <v>0.69987450073200008</v>
          </cell>
          <cell r="AL23">
            <v>0.28724160640500002</v>
          </cell>
          <cell r="AM23">
            <v>0.25833050592000001</v>
          </cell>
          <cell r="AN23">
            <v>0.24210005459199999</v>
          </cell>
          <cell r="AO23">
            <v>0.21805818904799998</v>
          </cell>
          <cell r="AP23">
            <v>0.21261525562124997</v>
          </cell>
          <cell r="AQ23">
            <v>0</v>
          </cell>
          <cell r="AR23">
            <v>0</v>
          </cell>
          <cell r="AS23">
            <v>0</v>
          </cell>
          <cell r="AT23">
            <v>0</v>
          </cell>
          <cell r="AU23">
            <v>0</v>
          </cell>
        </row>
        <row r="35">
          <cell r="B35">
            <v>1.4397999999999997E-5</v>
          </cell>
          <cell r="C35">
            <v>0</v>
          </cell>
          <cell r="F35">
            <v>2.4322729999999999E-4</v>
          </cell>
          <cell r="G35">
            <v>0</v>
          </cell>
          <cell r="H35">
            <v>1.3830491099999996E-2</v>
          </cell>
          <cell r="I35">
            <v>1.8653043699999997E-2</v>
          </cell>
          <cell r="J35">
            <v>2.1818614199999996E-2</v>
          </cell>
          <cell r="K35">
            <v>2.2625198899999994E-2</v>
          </cell>
          <cell r="L35">
            <v>2.0429766099999996E-2</v>
          </cell>
          <cell r="M35">
            <v>2.2003391599999995E-2</v>
          </cell>
          <cell r="N35">
            <v>2.0153237099999999E-2</v>
          </cell>
          <cell r="O35">
            <v>1.86587408E-2</v>
          </cell>
          <cell r="P35">
            <v>2.0996863299999995E-2</v>
          </cell>
          <cell r="Q35">
            <v>3.2261187211684375E-2</v>
          </cell>
          <cell r="R35">
            <v>1.7461075600000001E-2</v>
          </cell>
          <cell r="S35">
            <v>9.1890634999999988E-3</v>
          </cell>
          <cell r="T35">
            <v>1.7263013399999999E-2</v>
          </cell>
          <cell r="U35">
            <v>1.6669942299999997E-2</v>
          </cell>
          <cell r="AB35">
            <v>1.8218266424999999E-3</v>
          </cell>
          <cell r="AC35">
            <v>0</v>
          </cell>
          <cell r="AF35">
            <v>2.6464781035000003E-2</v>
          </cell>
          <cell r="AG35">
            <v>0</v>
          </cell>
          <cell r="AH35">
            <v>2.241844305956</v>
          </cell>
          <cell r="AI35">
            <v>2.0165229596850001</v>
          </cell>
          <cell r="AJ35">
            <v>3.007154982676</v>
          </cell>
          <cell r="AK35">
            <v>3.0296740360479997</v>
          </cell>
          <cell r="AL35">
            <v>3.2422097916180004</v>
          </cell>
          <cell r="AM35">
            <v>3.4855525209599993</v>
          </cell>
          <cell r="AN35">
            <v>3.2120240129119995</v>
          </cell>
          <cell r="AO35">
            <v>3.3114311902229998</v>
          </cell>
          <cell r="AP35">
            <v>3.7384949007822499</v>
          </cell>
          <cell r="AQ35">
            <v>4.6037739814165652</v>
          </cell>
          <cell r="AR35">
            <v>2.5885570450499999</v>
          </cell>
          <cell r="AS35">
            <v>1.9329542512279998</v>
          </cell>
          <cell r="AT35">
            <v>3.6407433273900001</v>
          </cell>
          <cell r="AU35">
            <v>2.7901736906458332</v>
          </cell>
        </row>
        <row r="165">
          <cell r="B165">
            <v>2.9618249999999999E-4</v>
          </cell>
          <cell r="C165">
            <v>0</v>
          </cell>
          <cell r="E165">
            <v>0</v>
          </cell>
          <cell r="G165">
            <v>2.4722929999999995E-4</v>
          </cell>
          <cell r="H165">
            <v>1.7905959999999999E-2</v>
          </cell>
          <cell r="I165">
            <v>3.1283254499999996E-2</v>
          </cell>
          <cell r="J165">
            <v>2.6966989399999999E-2</v>
          </cell>
          <cell r="K165">
            <v>2.2005859499999999E-2</v>
          </cell>
          <cell r="L165">
            <v>1.2024494299999999E-2</v>
          </cell>
          <cell r="M165">
            <v>1.4290502599999998E-2</v>
          </cell>
          <cell r="N165">
            <v>9.4983353000000006E-3</v>
          </cell>
          <cell r="O165">
            <v>8.0651730999999997E-3</v>
          </cell>
          <cell r="P165">
            <v>1.49107919E-2</v>
          </cell>
          <cell r="Q165">
            <v>2.4780550411855333E-2</v>
          </cell>
          <cell r="R165">
            <v>1.8904205999999996E-2</v>
          </cell>
          <cell r="S165">
            <v>1.0322450599999998E-2</v>
          </cell>
          <cell r="T165">
            <v>1.4662000899999998E-2</v>
          </cell>
          <cell r="U165">
            <v>1.68156634E-2</v>
          </cell>
          <cell r="AB165">
            <v>1.6227529437059997E-2</v>
          </cell>
          <cell r="AC165">
            <v>0</v>
          </cell>
          <cell r="AE165">
            <v>0</v>
          </cell>
          <cell r="AG165">
            <v>2.1824785982999997E-2</v>
          </cell>
          <cell r="AH165">
            <v>1.964968810956</v>
          </cell>
          <cell r="AI165">
            <v>2.7527070302799999</v>
          </cell>
          <cell r="AJ165">
            <v>3.0526506213399998</v>
          </cell>
          <cell r="AK165">
            <v>2.3583532951000001</v>
          </cell>
          <cell r="AL165">
            <v>1.5449424763049999</v>
          </cell>
          <cell r="AM165">
            <v>2.2875607948799992</v>
          </cell>
          <cell r="AN165">
            <v>1.639065715584</v>
          </cell>
          <cell r="AO165">
            <v>1.6079435924129999</v>
          </cell>
          <cell r="AP165">
            <v>2.4210299858425</v>
          </cell>
          <cell r="AQ165">
            <v>3.2991027720208388</v>
          </cell>
          <cell r="AR165">
            <v>2.1897462217559998</v>
          </cell>
          <cell r="AS165">
            <v>1.536226261713</v>
          </cell>
          <cell r="AT165">
            <v>2.3904844208999996</v>
          </cell>
          <cell r="AU165">
            <v>2.5070058414333336</v>
          </cell>
        </row>
        <row r="166">
          <cell r="C166">
            <v>0</v>
          </cell>
          <cell r="D166">
            <v>4.4327209999999996E-4</v>
          </cell>
          <cell r="E166">
            <v>4.0184293599999997E-2</v>
          </cell>
          <cell r="F166">
            <v>3.9245656699999992E-2</v>
          </cell>
          <cell r="G166">
            <v>5.1614414999999997E-2</v>
          </cell>
          <cell r="H166">
            <v>0.1408468457</v>
          </cell>
          <cell r="I166">
            <v>0.17143902379999995</v>
          </cell>
          <cell r="J166">
            <v>0.21792631789999994</v>
          </cell>
          <cell r="K166">
            <v>0.25236083689999994</v>
          </cell>
          <cell r="L166">
            <v>0.26000742839999991</v>
          </cell>
          <cell r="M166">
            <v>0.19180122969999999</v>
          </cell>
          <cell r="N166">
            <v>0.15722678329999998</v>
          </cell>
          <cell r="O166">
            <v>9.41305843E-2</v>
          </cell>
          <cell r="P166">
            <v>8.6844526999999977E-2</v>
          </cell>
          <cell r="Q166">
            <v>5.3399221320516735E-2</v>
          </cell>
          <cell r="R166">
            <v>1.7496219599999994E-2</v>
          </cell>
          <cell r="S166">
            <v>4.5905101999999991E-3</v>
          </cell>
          <cell r="T166">
            <v>1.6831262000000001E-3</v>
          </cell>
          <cell r="U166">
            <v>1.3678697999999999E-3</v>
          </cell>
          <cell r="AC166">
            <v>0</v>
          </cell>
          <cell r="AD166">
            <v>4.3949833199999996E-2</v>
          </cell>
          <cell r="AE166">
            <v>5.3502759831359992</v>
          </cell>
          <cell r="AF166">
            <v>5.6322985579630007</v>
          </cell>
          <cell r="AG166">
            <v>8.4222103439759994</v>
          </cell>
          <cell r="AH166">
            <v>24.437819755724004</v>
          </cell>
          <cell r="AI166">
            <v>30.908617237864998</v>
          </cell>
          <cell r="AJ166">
            <v>44.509897193548007</v>
          </cell>
          <cell r="AK166">
            <v>45.483004383431997</v>
          </cell>
          <cell r="AL166">
            <v>47.27521320790499</v>
          </cell>
          <cell r="AM166">
            <v>35.856195827039997</v>
          </cell>
          <cell r="AN166">
            <v>27.872945526799999</v>
          </cell>
          <cell r="AO166">
            <v>17.69608437534</v>
          </cell>
          <cell r="AP166">
            <v>16.344458030212749</v>
          </cell>
          <cell r="AQ166">
            <v>11.862907110079282</v>
          </cell>
          <cell r="AR166">
            <v>3.4841393305689996</v>
          </cell>
          <cell r="AS166">
            <v>1.0106999551219999</v>
          </cell>
          <cell r="AT166">
            <v>0.44612911559000001</v>
          </cell>
          <cell r="AU166">
            <v>0.30562427257916669</v>
          </cell>
        </row>
        <row r="247">
          <cell r="B247">
            <v>2.5291059899999996E-2</v>
          </cell>
          <cell r="C247">
            <v>4.4272596499999997E-2</v>
          </cell>
          <cell r="D247">
            <v>7.7737764399999978E-2</v>
          </cell>
          <cell r="E247">
            <v>6.0975736999999988E-2</v>
          </cell>
          <cell r="F247">
            <v>4.1950240499999999E-2</v>
          </cell>
          <cell r="G247">
            <v>2.4242595699999998E-2</v>
          </cell>
          <cell r="H247">
            <v>5.6697529999999996E-3</v>
          </cell>
          <cell r="I247">
            <v>1.9554271099999996E-2</v>
          </cell>
          <cell r="J247">
            <v>1.02138009E-2</v>
          </cell>
          <cell r="K247">
            <v>5.6746749999999995E-4</v>
          </cell>
          <cell r="L247">
            <v>2.2733061999999997E-3</v>
          </cell>
          <cell r="M247">
            <v>8.8076199999999989E-4</v>
          </cell>
          <cell r="N247">
            <v>1.2102461999999997E-3</v>
          </cell>
          <cell r="O247">
            <v>5.5816399999999999E-4</v>
          </cell>
          <cell r="P247">
            <v>1.1862939999999999E-4</v>
          </cell>
          <cell r="Q247">
            <v>0</v>
          </cell>
          <cell r="R247">
            <v>0</v>
          </cell>
          <cell r="S247">
            <v>0</v>
          </cell>
          <cell r="T247">
            <v>0</v>
          </cell>
          <cell r="U247">
            <v>0</v>
          </cell>
          <cell r="AB247">
            <v>2.7956298720194699</v>
          </cell>
          <cell r="AC247">
            <v>4.4742546903599996</v>
          </cell>
          <cell r="AD247">
            <v>7.2457845071519991</v>
          </cell>
          <cell r="AE247">
            <v>6.6230904925920004</v>
          </cell>
          <cell r="AF247">
            <v>4.7386255688030001</v>
          </cell>
          <cell r="AG247">
            <v>3.054061231221</v>
          </cell>
          <cell r="AH247">
            <v>0.7495866959919999</v>
          </cell>
          <cell r="AI247">
            <v>2.6087030584600002</v>
          </cell>
          <cell r="AJ247">
            <v>1.442614044748</v>
          </cell>
          <cell r="AK247">
            <v>8.5833481360000005E-2</v>
          </cell>
          <cell r="AL247">
            <v>0.41301471599100004</v>
          </cell>
          <cell r="AM247">
            <v>0.15103534079999997</v>
          </cell>
          <cell r="AN247">
            <v>0.22465489886399997</v>
          </cell>
          <cell r="AO247">
            <v>0.10139406011999999</v>
          </cell>
          <cell r="AP247">
            <v>2.9752989721249998E-2</v>
          </cell>
          <cell r="AQ247">
            <v>0</v>
          </cell>
          <cell r="AR247">
            <v>0</v>
          </cell>
          <cell r="AS247">
            <v>0</v>
          </cell>
          <cell r="AT247">
            <v>0</v>
          </cell>
          <cell r="AU247">
            <v>0</v>
          </cell>
        </row>
        <row r="263">
          <cell r="B263">
            <v>0.10761892969999998</v>
          </cell>
          <cell r="C263">
            <v>0.12251660470000002</v>
          </cell>
          <cell r="D263">
            <v>0.17294641619999995</v>
          </cell>
          <cell r="E263">
            <v>0.18325098199999998</v>
          </cell>
          <cell r="F263">
            <v>0.17127471640000003</v>
          </cell>
          <cell r="G263">
            <v>0.1327201315</v>
          </cell>
          <cell r="H263">
            <v>0.23897478859999999</v>
          </cell>
          <cell r="I263">
            <v>0.29700195089999992</v>
          </cell>
          <cell r="J263">
            <v>0.32118805629999991</v>
          </cell>
          <cell r="K263">
            <v>0.34172907339999992</v>
          </cell>
          <cell r="L263">
            <v>0.33117638129999988</v>
          </cell>
          <cell r="M263">
            <v>0.25872040819999997</v>
          </cell>
          <cell r="N263">
            <v>0.21032619789999996</v>
          </cell>
          <cell r="O263">
            <v>0.13671741649999999</v>
          </cell>
          <cell r="P263">
            <v>0.13785795659999994</v>
          </cell>
          <cell r="Q263">
            <v>0.12245261103830576</v>
          </cell>
          <cell r="R263">
            <v>7.1605380199999999E-2</v>
          </cell>
          <cell r="S263">
            <v>3.8056292199999994E-2</v>
          </cell>
          <cell r="T263">
            <v>5.4248381900000003E-2</v>
          </cell>
          <cell r="U263">
            <v>5.1972196099999993E-2</v>
          </cell>
          <cell r="V263">
            <v>0</v>
          </cell>
          <cell r="W263">
            <v>0</v>
          </cell>
          <cell r="X263">
            <v>0</v>
          </cell>
          <cell r="Y263">
            <v>0</v>
          </cell>
          <cell r="Z263">
            <v>0</v>
          </cell>
          <cell r="AA263">
            <v>0</v>
          </cell>
          <cell r="AB263">
            <v>11.162174076260973</v>
          </cell>
          <cell r="AC263">
            <v>12.089174894411999</v>
          </cell>
          <cell r="AD263">
            <v>17.510048428319998</v>
          </cell>
          <cell r="AE263">
            <v>22.330523462911998</v>
          </cell>
          <cell r="AF263">
            <v>22.271755220050004</v>
          </cell>
          <cell r="AG263">
            <v>19.538040309215997</v>
          </cell>
          <cell r="AH263">
            <v>38.018568065272007</v>
          </cell>
          <cell r="AI263">
            <v>47.546485689200004</v>
          </cell>
          <cell r="AJ263">
            <v>60.850976264251997</v>
          </cell>
          <cell r="AK263">
            <v>57.889779604491999</v>
          </cell>
          <cell r="AL263">
            <v>58.407332475401986</v>
          </cell>
          <cell r="AM263">
            <v>46.963204058400002</v>
          </cell>
          <cell r="AN263">
            <v>36.935987784784004</v>
          </cell>
          <cell r="AO263">
            <v>25.955107360013997</v>
          </cell>
          <cell r="AP263">
            <v>26.032353789955494</v>
          </cell>
          <cell r="AQ263">
            <v>22.06174848939418</v>
          </cell>
          <cell r="AR263">
            <v>12.144802474674998</v>
          </cell>
          <cell r="AS263">
            <v>6.7203603202449997</v>
          </cell>
          <cell r="AT263">
            <v>10.50789183947</v>
          </cell>
          <cell r="AU263">
            <v>8.6078341577625004</v>
          </cell>
          <cell r="AV263">
            <v>0</v>
          </cell>
          <cell r="AW263">
            <v>0</v>
          </cell>
          <cell r="AX263">
            <v>0</v>
          </cell>
          <cell r="AY263">
            <v>0</v>
          </cell>
          <cell r="AZ263">
            <v>0</v>
          </cell>
          <cell r="BA263">
            <v>0</v>
          </cell>
        </row>
        <row r="264">
          <cell r="B264">
            <v>6.581769929999999E-2</v>
          </cell>
          <cell r="C264">
            <v>6.2984908899999997E-2</v>
          </cell>
          <cell r="D264">
            <v>6.4657441299999993E-2</v>
          </cell>
          <cell r="E264">
            <v>5.4641555399999986E-2</v>
          </cell>
          <cell r="F264">
            <v>5.8976498799999999E-2</v>
          </cell>
          <cell r="G264">
            <v>3.797194889999999E-2</v>
          </cell>
          <cell r="H264">
            <v>3.1730312399999995E-2</v>
          </cell>
          <cell r="I264">
            <v>2.5308530700000002E-2</v>
          </cell>
          <cell r="J264">
            <v>1.3959056499999997E-2</v>
          </cell>
          <cell r="K264">
            <v>9.4031175999999984E-3</v>
          </cell>
          <cell r="L264">
            <v>5.9575496999999984E-3</v>
          </cell>
          <cell r="M264">
            <v>3.2871507999999998E-3</v>
          </cell>
          <cell r="N264">
            <v>2.8757106999999994E-3</v>
          </cell>
          <cell r="O264">
            <v>2.4213111999999998E-3</v>
          </cell>
          <cell r="P264">
            <v>2.7354750999999998E-3</v>
          </cell>
          <cell r="Q264">
            <v>7.1027025131930243E-4</v>
          </cell>
          <cell r="R264">
            <v>4.4929119999999995E-4</v>
          </cell>
          <cell r="S264">
            <v>1.2483939999999999E-4</v>
          </cell>
          <cell r="T264">
            <v>0</v>
          </cell>
          <cell r="U264">
            <v>7.0984439999999987E-4</v>
          </cell>
          <cell r="V264">
            <v>0</v>
          </cell>
          <cell r="W264">
            <v>0</v>
          </cell>
          <cell r="X264">
            <v>0</v>
          </cell>
          <cell r="Y264">
            <v>0</v>
          </cell>
          <cell r="Z264">
            <v>0</v>
          </cell>
          <cell r="AA264">
            <v>0</v>
          </cell>
          <cell r="AB264">
            <v>6.6472485612896408</v>
          </cell>
          <cell r="AC264">
            <v>6.190094589568</v>
          </cell>
          <cell r="AD264">
            <v>7.1676232441919998</v>
          </cell>
          <cell r="AE264">
            <v>7.0474282953759992</v>
          </cell>
          <cell r="AF264">
            <v>8.410731327361999</v>
          </cell>
          <cell r="AG264">
            <v>5.4917484074309986</v>
          </cell>
          <cell r="AH264">
            <v>4.7890074522759996</v>
          </cell>
          <cell r="AI264">
            <v>4.4250471700249996</v>
          </cell>
          <cell r="AJ264">
            <v>3.0061424692480001</v>
          </cell>
          <cell r="AK264">
            <v>1.7622905642760001</v>
          </cell>
          <cell r="AL264">
            <v>0.90686575266300007</v>
          </cell>
          <cell r="AM264">
            <v>0.67426680143999984</v>
          </cell>
          <cell r="AN264">
            <v>0.67597734863999992</v>
          </cell>
          <cell r="AO264">
            <v>0.58493750014199997</v>
          </cell>
          <cell r="AP264">
            <v>0.86399169002974985</v>
          </cell>
          <cell r="AQ264">
            <v>0.21697236884372562</v>
          </cell>
          <cell r="AR264">
            <v>0.104716968358</v>
          </cell>
          <cell r="AS264">
            <v>2.8833547742999996E-2</v>
          </cell>
          <cell r="AT264">
            <v>0</v>
          </cell>
          <cell r="AU264">
            <v>0.19399315986666668</v>
          </cell>
          <cell r="AV264">
            <v>0</v>
          </cell>
          <cell r="AW264">
            <v>0</v>
          </cell>
          <cell r="AX264">
            <v>0</v>
          </cell>
          <cell r="AY264">
            <v>0</v>
          </cell>
          <cell r="AZ264">
            <v>0</v>
          </cell>
          <cell r="BA264">
            <v>0</v>
          </cell>
        </row>
        <row r="266">
          <cell r="B266">
            <v>4.1704956999999996E-3</v>
          </cell>
          <cell r="C266">
            <v>9.7838917999999997E-3</v>
          </cell>
          <cell r="D266">
            <v>2.5157294199999999E-2</v>
          </cell>
          <cell r="E266">
            <v>6.4032561199999991E-2</v>
          </cell>
          <cell r="F266">
            <v>6.5998741499999986E-2</v>
          </cell>
          <cell r="G266">
            <v>6.5789374799999994E-2</v>
          </cell>
          <cell r="H266">
            <v>0.19697024739999996</v>
          </cell>
          <cell r="I266">
            <v>0.24665549599999997</v>
          </cell>
          <cell r="J266">
            <v>0.29390502159999998</v>
          </cell>
          <cell r="K266">
            <v>0.32885023949999992</v>
          </cell>
          <cell r="L266">
            <v>0.31803969669999993</v>
          </cell>
          <cell r="M266">
            <v>0.25294329579999997</v>
          </cell>
          <cell r="N266">
            <v>0.20582514159999998</v>
          </cell>
          <cell r="O266">
            <v>0.13237834230000001</v>
          </cell>
          <cell r="P266">
            <v>0.13378306959999997</v>
          </cell>
          <cell r="Q266">
            <v>0.12126059614282601</v>
          </cell>
          <cell r="R266">
            <v>6.9250219299999999E-2</v>
          </cell>
          <cell r="S266">
            <v>3.6708646299999995E-2</v>
          </cell>
          <cell r="T266">
            <v>5.3696271499999997E-2</v>
          </cell>
          <cell r="U266">
            <v>5.12623517E-2</v>
          </cell>
          <cell r="V266">
            <v>0</v>
          </cell>
          <cell r="W266">
            <v>0</v>
          </cell>
          <cell r="X266">
            <v>0</v>
          </cell>
          <cell r="Y266">
            <v>0</v>
          </cell>
          <cell r="Z266">
            <v>0</v>
          </cell>
          <cell r="AA266">
            <v>0</v>
          </cell>
          <cell r="AB266">
            <v>0.35126415517889997</v>
          </cell>
          <cell r="AC266">
            <v>0.8257412744599999</v>
          </cell>
          <cell r="AD266">
            <v>2.4706575714239998</v>
          </cell>
          <cell r="AE266">
            <v>8.131500501151999</v>
          </cell>
          <cell r="AF266">
            <v>8.5176628923260012</v>
          </cell>
          <cell r="AG266">
            <v>10.177716434885999</v>
          </cell>
          <cell r="AH266">
            <v>31.672581016736004</v>
          </cell>
          <cell r="AI266">
            <v>39.506712863934993</v>
          </cell>
          <cell r="AJ266">
            <v>55.543824306168005</v>
          </cell>
          <cell r="AK266">
            <v>55.473768094888001</v>
          </cell>
          <cell r="AL266">
            <v>56.026088950715987</v>
          </cell>
          <cell r="AM266">
            <v>45.814608565919997</v>
          </cell>
          <cell r="AN266">
            <v>35.929620017631997</v>
          </cell>
          <cell r="AO266">
            <v>24.911008569477001</v>
          </cell>
          <cell r="AP266">
            <v>24.806137932364244</v>
          </cell>
          <cell r="AQ266">
            <v>21.750902241332351</v>
          </cell>
          <cell r="AR266">
            <v>11.456743804645001</v>
          </cell>
          <cell r="AS266">
            <v>6.3091149514250002</v>
          </cell>
          <cell r="AT266">
            <v>10.323945503339999</v>
          </cell>
          <cell r="AU266">
            <v>8.4138409978958322</v>
          </cell>
          <cell r="AV266">
            <v>0</v>
          </cell>
          <cell r="AW266">
            <v>0</v>
          </cell>
          <cell r="AX266">
            <v>0</v>
          </cell>
          <cell r="AY266">
            <v>0</v>
          </cell>
          <cell r="AZ266">
            <v>0</v>
          </cell>
          <cell r="BA266">
            <v>0</v>
          </cell>
        </row>
        <row r="267">
          <cell r="B267">
            <v>0</v>
          </cell>
          <cell r="C267">
            <v>0</v>
          </cell>
          <cell r="D267">
            <v>0</v>
          </cell>
          <cell r="E267">
            <v>0</v>
          </cell>
          <cell r="F267">
            <v>1.9546549999999998E-4</v>
          </cell>
          <cell r="G267">
            <v>0</v>
          </cell>
          <cell r="H267">
            <v>1.1718959999999998E-4</v>
          </cell>
          <cell r="I267">
            <v>1.1718959999999998E-4</v>
          </cell>
          <cell r="J267">
            <v>0</v>
          </cell>
          <cell r="K267">
            <v>0</v>
          </cell>
          <cell r="L267">
            <v>1.4644904999999999E-3</v>
          </cell>
          <cell r="M267">
            <v>0</v>
          </cell>
          <cell r="N267">
            <v>1.1090599999999998E-4</v>
          </cell>
          <cell r="O267">
            <v>1.0818739999999997E-4</v>
          </cell>
          <cell r="P267">
            <v>2.3036799999999995E-4</v>
          </cell>
          <cell r="Q267">
            <v>0</v>
          </cell>
          <cell r="R267">
            <v>1.9058696999999999E-3</v>
          </cell>
          <cell r="S267">
            <v>1.2228064999999998E-3</v>
          </cell>
          <cell r="T267">
            <v>5.5211039999999989E-4</v>
          </cell>
          <cell r="U267">
            <v>0</v>
          </cell>
          <cell r="V267">
            <v>0</v>
          </cell>
          <cell r="W267">
            <v>0</v>
          </cell>
          <cell r="X267">
            <v>0</v>
          </cell>
          <cell r="Y267">
            <v>0</v>
          </cell>
          <cell r="Z267">
            <v>0</v>
          </cell>
          <cell r="AA267">
            <v>0</v>
          </cell>
          <cell r="AB267">
            <v>0</v>
          </cell>
          <cell r="AC267">
            <v>0</v>
          </cell>
          <cell r="AD267">
            <v>0</v>
          </cell>
          <cell r="AE267">
            <v>0</v>
          </cell>
          <cell r="AF267">
            <v>2.7736606589999997E-2</v>
          </cell>
          <cell r="AG267">
            <v>0</v>
          </cell>
          <cell r="AH267">
            <v>1.337188888E-2</v>
          </cell>
          <cell r="AI267">
            <v>1.4963516445E-2</v>
          </cell>
          <cell r="AJ267">
            <v>0</v>
          </cell>
          <cell r="AK267">
            <v>0</v>
          </cell>
          <cell r="AL267">
            <v>0.436637549889</v>
          </cell>
          <cell r="AM267">
            <v>0</v>
          </cell>
          <cell r="AN267">
            <v>3.8410432192000001E-2</v>
          </cell>
          <cell r="AO267">
            <v>3.7482700680000001E-2</v>
          </cell>
          <cell r="AP267">
            <v>8.1188018319999986E-2</v>
          </cell>
          <cell r="AQ267">
            <v>0</v>
          </cell>
          <cell r="AR267">
            <v>0.58334170167199995</v>
          </cell>
          <cell r="AS267">
            <v>0.38241182107699995</v>
          </cell>
          <cell r="AT267">
            <v>0.18394633613</v>
          </cell>
          <cell r="AU267">
            <v>0</v>
          </cell>
          <cell r="AV267">
            <v>0</v>
          </cell>
          <cell r="AW267">
            <v>0</v>
          </cell>
          <cell r="AX267">
            <v>0</v>
          </cell>
          <cell r="AY267">
            <v>0</v>
          </cell>
          <cell r="AZ267">
            <v>0</v>
          </cell>
          <cell r="BA267">
            <v>0</v>
          </cell>
        </row>
        <row r="268">
          <cell r="B268">
            <v>2.5470363299999996E-2</v>
          </cell>
          <cell r="C268">
            <v>4.4272596499999997E-2</v>
          </cell>
          <cell r="D268">
            <v>7.8275830999999976E-2</v>
          </cell>
          <cell r="E268">
            <v>6.0975736999999988E-2</v>
          </cell>
          <cell r="F268">
            <v>4.2143854500000001E-2</v>
          </cell>
          <cell r="G268">
            <v>2.4242595699999998E-2</v>
          </cell>
          <cell r="H268">
            <v>5.6697529999999996E-3</v>
          </cell>
          <cell r="I268">
            <v>1.9554271099999996E-2</v>
          </cell>
          <cell r="J268">
            <v>1.03123881E-2</v>
          </cell>
          <cell r="K268">
            <v>1.0011279E-3</v>
          </cell>
          <cell r="L268">
            <v>2.5968471999999999E-3</v>
          </cell>
          <cell r="M268">
            <v>1.1050671999999998E-3</v>
          </cell>
          <cell r="N268">
            <v>1.2102461999999997E-3</v>
          </cell>
          <cell r="O268">
            <v>5.5816399999999999E-4</v>
          </cell>
          <cell r="P268">
            <v>2.3725879999999999E-4</v>
          </cell>
          <cell r="Q268">
            <v>0</v>
          </cell>
          <cell r="R268">
            <v>0</v>
          </cell>
          <cell r="S268">
            <v>0</v>
          </cell>
          <cell r="T268">
            <v>0</v>
          </cell>
          <cell r="U268">
            <v>0</v>
          </cell>
          <cell r="V268">
            <v>0</v>
          </cell>
          <cell r="W268">
            <v>0</v>
          </cell>
          <cell r="X268">
            <v>0</v>
          </cell>
          <cell r="Y268">
            <v>0</v>
          </cell>
          <cell r="Z268">
            <v>0</v>
          </cell>
          <cell r="AA268">
            <v>0</v>
          </cell>
          <cell r="AB268">
            <v>2.8158411198119997</v>
          </cell>
          <cell r="AC268">
            <v>4.4742546903599996</v>
          </cell>
          <cell r="AD268">
            <v>7.2994052846879987</v>
          </cell>
          <cell r="AE268">
            <v>6.6230904925920004</v>
          </cell>
          <cell r="AF268">
            <v>4.7593086653209999</v>
          </cell>
          <cell r="AG268">
            <v>3.054061231221</v>
          </cell>
          <cell r="AH268">
            <v>0.7495866959919999</v>
          </cell>
          <cell r="AI268">
            <v>2.6087030584600002</v>
          </cell>
          <cell r="AJ268">
            <v>1.4731299089880001</v>
          </cell>
          <cell r="AK268">
            <v>0.148955685384</v>
          </cell>
          <cell r="AL268">
            <v>0.46158034350600002</v>
          </cell>
          <cell r="AM268">
            <v>0.19155874367999998</v>
          </cell>
          <cell r="AN268">
            <v>0.22465489886399997</v>
          </cell>
          <cell r="AO268">
            <v>0.10139406011999999</v>
          </cell>
          <cell r="AP268">
            <v>5.9505979442499995E-2</v>
          </cell>
          <cell r="AQ268">
            <v>0</v>
          </cell>
          <cell r="AR268">
            <v>0</v>
          </cell>
          <cell r="AS268">
            <v>0</v>
          </cell>
          <cell r="AT268">
            <v>0</v>
          </cell>
          <cell r="AU268">
            <v>0</v>
          </cell>
          <cell r="AV268">
            <v>0</v>
          </cell>
          <cell r="AW268">
            <v>0</v>
          </cell>
          <cell r="AX268">
            <v>0</v>
          </cell>
          <cell r="AY268">
            <v>0</v>
          </cell>
          <cell r="AZ268">
            <v>0</v>
          </cell>
          <cell r="BA268">
            <v>0</v>
          </cell>
        </row>
        <row r="269">
          <cell r="B269">
            <v>0</v>
          </cell>
          <cell r="C269">
            <v>0</v>
          </cell>
          <cell r="D269">
            <v>0</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row>
      </sheetData>
      <sheetData sheetId="42"/>
      <sheetData sheetId="43"/>
      <sheetData sheetId="44">
        <row r="263">
          <cell r="B263">
            <v>0</v>
          </cell>
          <cell r="C263">
            <v>0</v>
          </cell>
          <cell r="D263">
            <v>0</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1.0234335999999999E-4</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4.5751E-2</v>
          </cell>
          <cell r="AS263">
            <v>1.5976000000000001E-2</v>
          </cell>
          <cell r="AT263">
            <v>0</v>
          </cell>
          <cell r="AU263">
            <v>0</v>
          </cell>
          <cell r="AV263">
            <v>0</v>
          </cell>
          <cell r="AW263">
            <v>0</v>
          </cell>
          <cell r="AX263">
            <v>0</v>
          </cell>
          <cell r="AY263">
            <v>0</v>
          </cell>
          <cell r="AZ263">
            <v>0</v>
          </cell>
          <cell r="BA263">
            <v>0</v>
          </cell>
        </row>
        <row r="264">
          <cell r="B264">
            <v>0</v>
          </cell>
          <cell r="C264">
            <v>0</v>
          </cell>
          <cell r="D264">
            <v>0</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3.9984000000000001E-7</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v>
          </cell>
          <cell r="AH264">
            <v>0</v>
          </cell>
          <cell r="AI264">
            <v>0</v>
          </cell>
          <cell r="AJ264">
            <v>0</v>
          </cell>
          <cell r="AK264">
            <v>0</v>
          </cell>
          <cell r="AL264">
            <v>0</v>
          </cell>
          <cell r="AM264">
            <v>0</v>
          </cell>
          <cell r="AN264">
            <v>0</v>
          </cell>
          <cell r="AO264">
            <v>0</v>
          </cell>
          <cell r="AP264">
            <v>0</v>
          </cell>
          <cell r="AQ264">
            <v>0</v>
          </cell>
          <cell r="AR264">
            <v>0</v>
          </cell>
          <cell r="AS264">
            <v>9.6000000000000002E-5</v>
          </cell>
          <cell r="AT264">
            <v>0</v>
          </cell>
          <cell r="AU264">
            <v>0</v>
          </cell>
          <cell r="AV264">
            <v>0</v>
          </cell>
          <cell r="AW264">
            <v>0</v>
          </cell>
          <cell r="AX264">
            <v>0</v>
          </cell>
          <cell r="AY264">
            <v>0</v>
          </cell>
          <cell r="AZ264">
            <v>0</v>
          </cell>
          <cell r="BA264">
            <v>0</v>
          </cell>
        </row>
      </sheetData>
      <sheetData sheetId="45">
        <row r="23">
          <cell r="B23">
            <v>1.2696996999999998E-3</v>
          </cell>
          <cell r="C23">
            <v>3.3971392E-3</v>
          </cell>
          <cell r="D23">
            <v>1.4019850399999999E-2</v>
          </cell>
          <cell r="E23">
            <v>4.2861377999999992E-3</v>
          </cell>
          <cell r="F23">
            <v>5.2240917999999987E-3</v>
          </cell>
          <cell r="G23">
            <v>3.385192E-3</v>
          </cell>
          <cell r="H23">
            <v>4.2100123999999992E-3</v>
          </cell>
          <cell r="I23">
            <v>4.0786729999999997E-3</v>
          </cell>
          <cell r="J23">
            <v>5.7116450999999992E-3</v>
          </cell>
          <cell r="K23">
            <v>3.7423881999999998E-3</v>
          </cell>
          <cell r="L23">
            <v>3.6737316999999998E-3</v>
          </cell>
          <cell r="M23">
            <v>2.8004479999999997E-3</v>
          </cell>
          <cell r="N23">
            <v>2.7372904999999992E-3</v>
          </cell>
          <cell r="O23">
            <v>1.7359102999999997E-3</v>
          </cell>
          <cell r="P23">
            <v>1.9464416999999997E-3</v>
          </cell>
          <cell r="Q23">
            <v>2.550671598105883E-3</v>
          </cell>
          <cell r="R23">
            <v>2.7968854999999996E-3</v>
          </cell>
          <cell r="S23">
            <v>2.7099899999999994E-3</v>
          </cell>
          <cell r="T23">
            <v>3.2324947000000001E-3</v>
          </cell>
          <cell r="U23">
            <v>2.8847586000000001E-3</v>
          </cell>
          <cell r="V23">
            <v>0</v>
          </cell>
          <cell r="W23">
            <v>0</v>
          </cell>
          <cell r="X23">
            <v>0</v>
          </cell>
          <cell r="Y23">
            <v>0</v>
          </cell>
          <cell r="Z23">
            <v>0</v>
          </cell>
          <cell r="AA23">
            <v>0</v>
          </cell>
          <cell r="AB23">
            <v>0.21580360905015</v>
          </cell>
          <cell r="AC23">
            <v>0.49862515670399993</v>
          </cell>
          <cell r="AD23">
            <v>2.2756183991040002</v>
          </cell>
          <cell r="AE23">
            <v>0.90024127838399992</v>
          </cell>
          <cell r="AF23">
            <v>1.320012400028</v>
          </cell>
          <cell r="AG23">
            <v>0.90753339062100002</v>
          </cell>
          <cell r="AH23">
            <v>1.548248555652</v>
          </cell>
          <cell r="AI23">
            <v>1.7734853695950001</v>
          </cell>
          <cell r="AJ23">
            <v>2.5631661163080004</v>
          </cell>
          <cell r="AK23">
            <v>1.553866116352</v>
          </cell>
          <cell r="AL23">
            <v>1.776971899161</v>
          </cell>
          <cell r="AM23">
            <v>1.61717175744</v>
          </cell>
          <cell r="AN23">
            <v>1.3568631985919999</v>
          </cell>
          <cell r="AO23">
            <v>0.96823065304499989</v>
          </cell>
          <cell r="AP23">
            <v>1.0168032695437499</v>
          </cell>
          <cell r="AQ23">
            <v>1.131265786419752</v>
          </cell>
          <cell r="AR23">
            <v>1.341650820688</v>
          </cell>
          <cell r="AS23">
            <v>1.3095057279929998</v>
          </cell>
          <cell r="AT23">
            <v>1.70722329554</v>
          </cell>
          <cell r="AU23">
            <v>1.5241795674833334</v>
          </cell>
          <cell r="AV23">
            <v>0</v>
          </cell>
          <cell r="AW23">
            <v>0</v>
          </cell>
          <cell r="AX23">
            <v>0</v>
          </cell>
          <cell r="AY23">
            <v>0</v>
          </cell>
          <cell r="AZ23">
            <v>0</v>
          </cell>
          <cell r="BA23">
            <v>0</v>
          </cell>
        </row>
        <row r="85">
          <cell r="B85">
            <v>1.6980453999999999E-2</v>
          </cell>
          <cell r="C85">
            <v>2.1154949400000001E-2</v>
          </cell>
          <cell r="D85">
            <v>4.2790887499999999E-2</v>
          </cell>
          <cell r="E85">
            <v>3.4533584700000002E-2</v>
          </cell>
          <cell r="F85">
            <v>3.1553950099999999E-2</v>
          </cell>
          <cell r="G85">
            <v>2.7917017899999997E-2</v>
          </cell>
          <cell r="H85">
            <v>2.4141534899999997E-2</v>
          </cell>
          <cell r="I85">
            <v>2.0684845899999998E-2</v>
          </cell>
          <cell r="J85">
            <v>1.1112936599999998E-2</v>
          </cell>
          <cell r="K85">
            <v>2.2567383E-3</v>
          </cell>
          <cell r="L85">
            <v>2.2943791999999997E-3</v>
          </cell>
          <cell r="M85">
            <v>1.8681217999999998E-3</v>
          </cell>
          <cell r="N85">
            <v>2.9313807999999993E-3</v>
          </cell>
          <cell r="O85">
            <v>2.5478924000000001E-3</v>
          </cell>
          <cell r="P85">
            <v>1.8558876999999999E-3</v>
          </cell>
          <cell r="Q85">
            <v>1.0060282874041872E-3</v>
          </cell>
          <cell r="R85">
            <v>9.0870539999999991E-4</v>
          </cell>
          <cell r="S85">
            <v>4.3233739999999995E-4</v>
          </cell>
          <cell r="T85">
            <v>5.0364629999999995E-4</v>
          </cell>
          <cell r="U85">
            <v>1.4046263000000001E-3</v>
          </cell>
          <cell r="V85">
            <v>0</v>
          </cell>
          <cell r="W85">
            <v>0</v>
          </cell>
          <cell r="X85">
            <v>0</v>
          </cell>
          <cell r="Y85">
            <v>0</v>
          </cell>
          <cell r="Z85">
            <v>0</v>
          </cell>
          <cell r="AA85">
            <v>0</v>
          </cell>
          <cell r="AB85">
            <v>2.3990881386874494</v>
          </cell>
          <cell r="AC85">
            <v>2.7825849931839999</v>
          </cell>
          <cell r="AD85">
            <v>7.1519219722559999</v>
          </cell>
          <cell r="AE85">
            <v>6.5643314058559987</v>
          </cell>
          <cell r="AF85">
            <v>6.8954482836330007</v>
          </cell>
          <cell r="AG85">
            <v>6.0161592871379996</v>
          </cell>
          <cell r="AH85">
            <v>5.3689697828559995</v>
          </cell>
          <cell r="AI85">
            <v>5.0751838910349996</v>
          </cell>
          <cell r="AJ85">
            <v>3.0609266217360003</v>
          </cell>
          <cell r="AK85">
            <v>0.69685996133599992</v>
          </cell>
          <cell r="AL85">
            <v>0.77531638257899993</v>
          </cell>
          <cell r="AM85">
            <v>0.75883159487999996</v>
          </cell>
          <cell r="AN85">
            <v>1.1993672625439999</v>
          </cell>
          <cell r="AO85">
            <v>1.20071382759</v>
          </cell>
          <cell r="AP85">
            <v>0.89352374930649991</v>
          </cell>
          <cell r="AQ85">
            <v>0.35777007485476858</v>
          </cell>
          <cell r="AR85">
            <v>0.36309275422999998</v>
          </cell>
          <cell r="AS85">
            <v>0.20070712247299999</v>
          </cell>
          <cell r="AT85">
            <v>0.23533490568999998</v>
          </cell>
          <cell r="AU85">
            <v>0.7328180423791667</v>
          </cell>
          <cell r="AV85">
            <v>0</v>
          </cell>
          <cell r="AW85">
            <v>0</v>
          </cell>
          <cell r="AX85">
            <v>0</v>
          </cell>
          <cell r="AY85">
            <v>0</v>
          </cell>
          <cell r="AZ85">
            <v>0</v>
          </cell>
          <cell r="BA85">
            <v>0</v>
          </cell>
        </row>
        <row r="91">
          <cell r="B91">
            <v>1.0572587999999999E-2</v>
          </cell>
          <cell r="C91">
            <v>1.3661667099999998E-2</v>
          </cell>
          <cell r="D91">
            <v>1.6126588599999998E-2</v>
          </cell>
          <cell r="E91">
            <v>1.3805026699999999E-2</v>
          </cell>
          <cell r="F91">
            <v>1.5715278899999997E-2</v>
          </cell>
          <cell r="G91">
            <v>1.0453871199999999E-2</v>
          </cell>
          <cell r="H91">
            <v>1.0142027699999999E-2</v>
          </cell>
          <cell r="I91">
            <v>1.0410219499999998E-2</v>
          </cell>
          <cell r="J91">
            <v>1.2872385699999999E-2</v>
          </cell>
          <cell r="K91">
            <v>8.4653369999999981E-3</v>
          </cell>
          <cell r="L91">
            <v>1.1013992699999999E-2</v>
          </cell>
          <cell r="M91">
            <v>1.0980085400000001E-2</v>
          </cell>
          <cell r="N91">
            <v>8.4842048999999985E-3</v>
          </cell>
          <cell r="O91">
            <v>9.9607955999999991E-3</v>
          </cell>
          <cell r="P91">
            <v>8.1536523999999992E-3</v>
          </cell>
          <cell r="Q91">
            <v>5.2318101486875804E-3</v>
          </cell>
          <cell r="R91">
            <v>6.3062500999999998E-3</v>
          </cell>
          <cell r="S91">
            <v>4.6551253999999997E-3</v>
          </cell>
          <cell r="T91">
            <v>4.5407340000000003E-3</v>
          </cell>
          <cell r="U91">
            <v>4.7462626999999992E-3</v>
          </cell>
          <cell r="V91">
            <v>0</v>
          </cell>
          <cell r="W91">
            <v>0</v>
          </cell>
          <cell r="X91">
            <v>0</v>
          </cell>
          <cell r="Y91">
            <v>0</v>
          </cell>
          <cell r="Z91">
            <v>0</v>
          </cell>
          <cell r="AA91">
            <v>0</v>
          </cell>
          <cell r="AB91">
            <v>1.83228364110792</v>
          </cell>
          <cell r="AC91">
            <v>2.3562540208359999</v>
          </cell>
          <cell r="AD91">
            <v>2.9669962787519997</v>
          </cell>
          <cell r="AE91">
            <v>3.0647135545599999</v>
          </cell>
          <cell r="AF91">
            <v>3.7017075310039993</v>
          </cell>
          <cell r="AG91">
            <v>2.527459055979</v>
          </cell>
          <cell r="AH91">
            <v>2.623463899136</v>
          </cell>
          <cell r="AI91">
            <v>3.0535178834100005</v>
          </cell>
          <cell r="AJ91">
            <v>4.2423581351440003</v>
          </cell>
          <cell r="AK91">
            <v>2.9957170302840002</v>
          </cell>
          <cell r="AL91">
            <v>3.3544409817600003</v>
          </cell>
          <cell r="AM91">
            <v>3.6486456302399999</v>
          </cell>
          <cell r="AN91">
            <v>2.6520752563359991</v>
          </cell>
          <cell r="AO91">
            <v>3.359975835018</v>
          </cell>
          <cell r="AP91">
            <v>2.7159412872217494</v>
          </cell>
          <cell r="AQ91">
            <v>1.5146721881195431</v>
          </cell>
          <cell r="AR91">
            <v>1.9171871838030001</v>
          </cell>
          <cell r="AS91">
            <v>1.5309926214439999</v>
          </cell>
          <cell r="AT91">
            <v>1.6030746493099999</v>
          </cell>
          <cell r="AU91">
            <v>1.6678833615541666</v>
          </cell>
          <cell r="AV91">
            <v>0</v>
          </cell>
          <cell r="AW91">
            <v>0</v>
          </cell>
          <cell r="AX91">
            <v>0</v>
          </cell>
          <cell r="AY91">
            <v>0</v>
          </cell>
          <cell r="AZ91">
            <v>0</v>
          </cell>
          <cell r="BA91">
            <v>0</v>
          </cell>
        </row>
        <row r="114">
          <cell r="B114">
            <v>9.9273707999999999E-3</v>
          </cell>
          <cell r="C114">
            <v>1.7053002599999999E-2</v>
          </cell>
          <cell r="D114">
            <v>1.5643731499999997E-2</v>
          </cell>
          <cell r="E114">
            <v>1.61635309E-2</v>
          </cell>
          <cell r="F114">
            <v>1.7486740499999997E-2</v>
          </cell>
          <cell r="G114">
            <v>1.9084201399999997E-2</v>
          </cell>
          <cell r="H114">
            <v>1.6805562900000001E-2</v>
          </cell>
          <cell r="I114">
            <v>1.3575306699999999E-2</v>
          </cell>
          <cell r="J114">
            <v>1.1955914199999999E-2</v>
          </cell>
          <cell r="K114">
            <v>7.5573848999999993E-3</v>
          </cell>
          <cell r="L114">
            <v>1.15475414E-2</v>
          </cell>
          <cell r="M114">
            <v>8.2948293000000006E-3</v>
          </cell>
          <cell r="N114">
            <v>4.7477647999999992E-3</v>
          </cell>
          <cell r="O114">
            <v>4.1097232999999997E-3</v>
          </cell>
          <cell r="P114">
            <v>3.7190599999999993E-3</v>
          </cell>
          <cell r="Q114">
            <v>1.0263189932124842E-2</v>
          </cell>
          <cell r="R114">
            <v>8.2550819999999993E-4</v>
          </cell>
          <cell r="S114">
            <v>3.5415486999999996E-3</v>
          </cell>
          <cell r="T114">
            <v>1.556936E-4</v>
          </cell>
          <cell r="U114">
            <v>1.1704379999999998E-3</v>
          </cell>
          <cell r="V114">
            <v>0</v>
          </cell>
          <cell r="W114">
            <v>0</v>
          </cell>
          <cell r="X114">
            <v>0</v>
          </cell>
          <cell r="Y114">
            <v>0</v>
          </cell>
          <cell r="Z114">
            <v>0</v>
          </cell>
          <cell r="AA114">
            <v>0</v>
          </cell>
          <cell r="AB114">
            <v>2.5483726776711002</v>
          </cell>
          <cell r="AC114">
            <v>3.3357796579399999</v>
          </cell>
          <cell r="AD114">
            <v>4.7078897262239998</v>
          </cell>
          <cell r="AE114">
            <v>5.4940297162239995</v>
          </cell>
          <cell r="AF114">
            <v>7.2482874844729999</v>
          </cell>
          <cell r="AG114">
            <v>8.5142075329739999</v>
          </cell>
          <cell r="AH114">
            <v>6.5425201147679992</v>
          </cell>
          <cell r="AI114">
            <v>5.9360912186599997</v>
          </cell>
          <cell r="AJ114">
            <v>5.1173447327200003</v>
          </cell>
          <cell r="AK114">
            <v>3.0515936946439997</v>
          </cell>
          <cell r="AL114">
            <v>4.1733584707230005</v>
          </cell>
          <cell r="AM114">
            <v>3.3366504062399995</v>
          </cell>
          <cell r="AN114">
            <v>1.9632386785440001</v>
          </cell>
          <cell r="AO114">
            <v>1.7875125005099999</v>
          </cell>
          <cell r="AP114">
            <v>1.3821728456097502</v>
          </cell>
          <cell r="AQ114">
            <v>0.56315997035919774</v>
          </cell>
          <cell r="AR114">
            <v>0.22169194655800001</v>
          </cell>
          <cell r="AS114">
            <v>0.17291392675699996</v>
          </cell>
          <cell r="AT114">
            <v>5.7058751329999997E-2</v>
          </cell>
          <cell r="AU114">
            <v>5.5158948720833337E-2</v>
          </cell>
          <cell r="AV114">
            <v>0</v>
          </cell>
          <cell r="AW114">
            <v>0</v>
          </cell>
          <cell r="AX114">
            <v>0</v>
          </cell>
          <cell r="AY114">
            <v>0</v>
          </cell>
          <cell r="AZ114">
            <v>0</v>
          </cell>
          <cell r="BA114">
            <v>0</v>
          </cell>
        </row>
        <row r="263">
          <cell r="B263">
            <v>4.9515123200000004E-2</v>
          </cell>
          <cell r="C263">
            <v>7.0649735999999977E-2</v>
          </cell>
          <cell r="D263">
            <v>0.11297096209999999</v>
          </cell>
          <cell r="E263">
            <v>8.4651653499999993E-2</v>
          </cell>
          <cell r="F263">
            <v>9.4588666899999979E-2</v>
          </cell>
          <cell r="G263">
            <v>8.0768407399999978E-2</v>
          </cell>
          <cell r="H263">
            <v>6.7373289000000003E-2</v>
          </cell>
          <cell r="I263">
            <v>6.3403324499999997E-2</v>
          </cell>
          <cell r="J263">
            <v>5.4276232899999985E-2</v>
          </cell>
          <cell r="K263">
            <v>2.9941312699999997E-2</v>
          </cell>
          <cell r="L263">
            <v>3.5901980599999994E-2</v>
          </cell>
          <cell r="M263">
            <v>3.25163443E-2</v>
          </cell>
          <cell r="N263">
            <v>2.5658632599999995E-2</v>
          </cell>
          <cell r="O263">
            <v>2.5241700099999997E-2</v>
          </cell>
          <cell r="P263">
            <v>2.1578497999999998E-2</v>
          </cell>
          <cell r="Q263">
            <v>2.7224800464247838E-2</v>
          </cell>
          <cell r="R263">
            <v>1.7378006099999999E-2</v>
          </cell>
          <cell r="S263">
            <v>1.8395039600000003E-2</v>
          </cell>
          <cell r="T263">
            <v>1.48892873E-2</v>
          </cell>
          <cell r="U263">
            <v>1.8160321599999991E-2</v>
          </cell>
          <cell r="V263">
            <v>0</v>
          </cell>
          <cell r="W263">
            <v>0</v>
          </cell>
          <cell r="X263">
            <v>0</v>
          </cell>
          <cell r="Y263">
            <v>0</v>
          </cell>
          <cell r="Z263">
            <v>0</v>
          </cell>
          <cell r="AA263">
            <v>0</v>
          </cell>
          <cell r="AB263">
            <v>9.8754470309449811</v>
          </cell>
          <cell r="AC263">
            <v>12.311274218963998</v>
          </cell>
          <cell r="AD263">
            <v>22.203849584496002</v>
          </cell>
          <cell r="AE263">
            <v>20.313758938927997</v>
          </cell>
          <cell r="AF263">
            <v>27.073831854194996</v>
          </cell>
          <cell r="AG263">
            <v>23.606175226062</v>
          </cell>
          <cell r="AH263">
            <v>19.795487201296002</v>
          </cell>
          <cell r="AI263">
            <v>20.240204745460005</v>
          </cell>
          <cell r="AJ263">
            <v>19.911268265692005</v>
          </cell>
          <cell r="AK263">
            <v>10.998252648636001</v>
          </cell>
          <cell r="AL263">
            <v>12.852860938307998</v>
          </cell>
          <cell r="AM263">
            <v>12.622248102239995</v>
          </cell>
          <cell r="AN263">
            <v>9.9823763240960002</v>
          </cell>
          <cell r="AO263">
            <v>9.9230781380370008</v>
          </cell>
          <cell r="AP263">
            <v>8.2812389015722498</v>
          </cell>
          <cell r="AQ263">
            <v>6.082788565811482</v>
          </cell>
          <cell r="AR263">
            <v>6.0813404565820015</v>
          </cell>
          <cell r="AS263">
            <v>5.6073620442489984</v>
          </cell>
          <cell r="AT263">
            <v>5.9041277606400016</v>
          </cell>
          <cell r="AU263">
            <v>6.9142196027875</v>
          </cell>
          <cell r="AV263">
            <v>0</v>
          </cell>
          <cell r="AW263">
            <v>0</v>
          </cell>
          <cell r="AX263">
            <v>0</v>
          </cell>
          <cell r="AY263">
            <v>0</v>
          </cell>
          <cell r="AZ263">
            <v>0</v>
          </cell>
          <cell r="BA263">
            <v>0</v>
          </cell>
        </row>
        <row r="264">
          <cell r="B264">
            <v>4.6562230899999994E-2</v>
          </cell>
          <cell r="C264">
            <v>6.5225777199999987E-2</v>
          </cell>
          <cell r="D264">
            <v>9.8955012300000006E-2</v>
          </cell>
          <cell r="E264">
            <v>7.7916922299999997E-2</v>
          </cell>
          <cell r="F264">
            <v>8.327379259999998E-2</v>
          </cell>
          <cell r="G264">
            <v>7.2352347299999981E-2</v>
          </cell>
          <cell r="H264">
            <v>6.2369983699999992E-2</v>
          </cell>
          <cell r="I264">
            <v>5.7251403899999997E-2</v>
          </cell>
          <cell r="J264">
            <v>5.0101378699999997E-2</v>
          </cell>
          <cell r="K264">
            <v>2.6878752699999998E-2</v>
          </cell>
          <cell r="L264">
            <v>3.3794119399999996E-2</v>
          </cell>
          <cell r="M264">
            <v>3.1391319300000005E-2</v>
          </cell>
          <cell r="N264">
            <v>2.5016664099999992E-2</v>
          </cell>
          <cell r="O264">
            <v>2.3704590499999997E-2</v>
          </cell>
          <cell r="P264">
            <v>2.0551541899999998E-2</v>
          </cell>
          <cell r="Q264">
            <v>2.6491970574581063E-2</v>
          </cell>
          <cell r="R264">
            <v>1.6637298700000001E-2</v>
          </cell>
          <cell r="S264">
            <v>1.7739759500000001E-2</v>
          </cell>
          <cell r="T264">
            <v>1.4269174799999999E-2</v>
          </cell>
          <cell r="U264">
            <v>1.7026815799999994E-2</v>
          </cell>
          <cell r="V264">
            <v>0</v>
          </cell>
          <cell r="W264">
            <v>0</v>
          </cell>
          <cell r="X264">
            <v>0</v>
          </cell>
          <cell r="Y264">
            <v>0</v>
          </cell>
          <cell r="Z264">
            <v>0</v>
          </cell>
          <cell r="AA264">
            <v>0</v>
          </cell>
          <cell r="AB264">
            <v>9.139128791552551</v>
          </cell>
          <cell r="AC264">
            <v>11.343908904320001</v>
          </cell>
          <cell r="AD264">
            <v>19.663474211088001</v>
          </cell>
          <cell r="AE264">
            <v>18.832829669695997</v>
          </cell>
          <cell r="AF264">
            <v>23.856883348290996</v>
          </cell>
          <cell r="AG264">
            <v>21.894736077786</v>
          </cell>
          <cell r="AH264">
            <v>18.587824615580001</v>
          </cell>
          <cell r="AI264">
            <v>19.245878982440004</v>
          </cell>
          <cell r="AJ264">
            <v>18.720834309059999</v>
          </cell>
          <cell r="AK264">
            <v>10.130799218451999</v>
          </cell>
          <cell r="AL264">
            <v>12.115668293937</v>
          </cell>
          <cell r="AM264">
            <v>12.133242232799997</v>
          </cell>
          <cell r="AN264">
            <v>9.7477825593279981</v>
          </cell>
          <cell r="AO264">
            <v>9.2313645322109998</v>
          </cell>
          <cell r="AP264">
            <v>7.827780971438</v>
          </cell>
          <cell r="AQ264">
            <v>5.7007273847765632</v>
          </cell>
          <cell r="AR264">
            <v>5.6510974478170004</v>
          </cell>
          <cell r="AS264">
            <v>5.3319627468589985</v>
          </cell>
          <cell r="AT264">
            <v>5.5743012693400003</v>
          </cell>
          <cell r="AU264">
            <v>6.430689104991667</v>
          </cell>
          <cell r="AV264">
            <v>0</v>
          </cell>
          <cell r="AW264">
            <v>0</v>
          </cell>
          <cell r="AX264">
            <v>0</v>
          </cell>
          <cell r="AY264">
            <v>0</v>
          </cell>
          <cell r="AZ264">
            <v>0</v>
          </cell>
          <cell r="BA264">
            <v>0</v>
          </cell>
        </row>
        <row r="266">
          <cell r="B266">
            <v>1.4040619999999997E-4</v>
          </cell>
          <cell r="C266">
            <v>6.9820739999999998E-4</v>
          </cell>
          <cell r="D266">
            <v>1.9038512999999999E-3</v>
          </cell>
          <cell r="E266">
            <v>1.0664756999999999E-3</v>
          </cell>
          <cell r="F266">
            <v>1.4111319E-3</v>
          </cell>
          <cell r="G266">
            <v>2.7746500999999996E-3</v>
          </cell>
          <cell r="H266">
            <v>4.7024359999999995E-4</v>
          </cell>
          <cell r="I266">
            <v>3.213178E-4</v>
          </cell>
          <cell r="J266">
            <v>1.2291557E-3</v>
          </cell>
          <cell r="K266">
            <v>6.2561590000000003E-4</v>
          </cell>
          <cell r="L266">
            <v>7.3565019999999998E-4</v>
          </cell>
          <cell r="M266">
            <v>1.4110919999999998E-4</v>
          </cell>
          <cell r="N266">
            <v>1.0115979999999999E-4</v>
          </cell>
          <cell r="O266">
            <v>2.0826659999999999E-4</v>
          </cell>
          <cell r="P266">
            <v>1.7309569999999998E-4</v>
          </cell>
          <cell r="Q266">
            <v>1.5877060036544144E-4</v>
          </cell>
          <cell r="R266">
            <v>5.2122699999999988E-5</v>
          </cell>
          <cell r="S266">
            <v>2.0114419999999998E-4</v>
          </cell>
          <cell r="T266">
            <v>2.4536789999999995E-4</v>
          </cell>
          <cell r="U266">
            <v>2.2429499999999998E-4</v>
          </cell>
          <cell r="V266">
            <v>0</v>
          </cell>
          <cell r="W266">
            <v>0</v>
          </cell>
          <cell r="X266">
            <v>0</v>
          </cell>
          <cell r="Y266">
            <v>0</v>
          </cell>
          <cell r="Z266">
            <v>0</v>
          </cell>
          <cell r="AA266">
            <v>0</v>
          </cell>
          <cell r="AB266">
            <v>1.5698982661679999E-2</v>
          </cell>
          <cell r="AC266">
            <v>8.5267872823999988E-2</v>
          </cell>
          <cell r="AD266">
            <v>0.26216123611199998</v>
          </cell>
          <cell r="AE266">
            <v>0.18311089596800001</v>
          </cell>
          <cell r="AF266">
            <v>0.261095244389</v>
          </cell>
          <cell r="AG266">
            <v>0.107702657634</v>
          </cell>
          <cell r="AH266">
            <v>0.10695298736799999</v>
          </cell>
          <cell r="AI266">
            <v>9.2639344944999993E-2</v>
          </cell>
          <cell r="AJ266">
            <v>0.240372579256</v>
          </cell>
          <cell r="AK266">
            <v>0.15941251493199998</v>
          </cell>
          <cell r="AL266">
            <v>0.18350306257499999</v>
          </cell>
          <cell r="AM266">
            <v>4.0927931999999993E-2</v>
          </cell>
          <cell r="AN266">
            <v>3.7194664495999993E-2</v>
          </cell>
          <cell r="AO266">
            <v>5.7485692896000001E-2</v>
          </cell>
          <cell r="AP266">
            <v>6.6191018964250004E-2</v>
          </cell>
          <cell r="AQ266">
            <v>6.0946826613690171E-2</v>
          </cell>
          <cell r="AR266">
            <v>3.5312434489999996E-2</v>
          </cell>
          <cell r="AS266">
            <v>5.5043813396999992E-2</v>
          </cell>
          <cell r="AT266">
            <v>7.0483568060000001E-2</v>
          </cell>
          <cell r="AU266">
            <v>6.2118401875E-2</v>
          </cell>
          <cell r="AV266">
            <v>0</v>
          </cell>
          <cell r="AW266">
            <v>0</v>
          </cell>
          <cell r="AX266">
            <v>0</v>
          </cell>
          <cell r="AY266">
            <v>0</v>
          </cell>
          <cell r="AZ266">
            <v>0</v>
          </cell>
          <cell r="BA266">
            <v>0</v>
          </cell>
        </row>
        <row r="267">
          <cell r="B267">
            <v>5.7508030000000005E-4</v>
          </cell>
          <cell r="C267">
            <v>2.2487297999999999E-3</v>
          </cell>
          <cell r="D267">
            <v>8.1151583999999992E-3</v>
          </cell>
          <cell r="E267">
            <v>2.9406692999999996E-3</v>
          </cell>
          <cell r="F267">
            <v>4.0155826999999991E-3</v>
          </cell>
          <cell r="G267">
            <v>3.5954609000000003E-3</v>
          </cell>
          <cell r="H267">
            <v>3.5527937000000001E-3</v>
          </cell>
          <cell r="I267">
            <v>1.7723579999999999E-3</v>
          </cell>
          <cell r="J267">
            <v>6.114394E-4</v>
          </cell>
          <cell r="K267">
            <v>5.1248510000000006E-4</v>
          </cell>
          <cell r="L267">
            <v>4.7300099999999991E-4</v>
          </cell>
          <cell r="M267">
            <v>2.1243679999999996E-4</v>
          </cell>
          <cell r="N267">
            <v>3.7840399999999998E-5</v>
          </cell>
          <cell r="O267">
            <v>0</v>
          </cell>
          <cell r="P267">
            <v>0</v>
          </cell>
          <cell r="Q267">
            <v>0</v>
          </cell>
          <cell r="R267">
            <v>2.2758959999999998E-4</v>
          </cell>
          <cell r="S267">
            <v>0</v>
          </cell>
          <cell r="T267">
            <v>5.07528E-5</v>
          </cell>
          <cell r="U267">
            <v>0</v>
          </cell>
          <cell r="V267">
            <v>0</v>
          </cell>
          <cell r="W267">
            <v>0</v>
          </cell>
          <cell r="X267">
            <v>0</v>
          </cell>
          <cell r="Y267">
            <v>0</v>
          </cell>
          <cell r="Z267">
            <v>0</v>
          </cell>
          <cell r="AA267">
            <v>0</v>
          </cell>
          <cell r="AB267">
            <v>9.6484354612649995E-2</v>
          </cell>
          <cell r="AC267">
            <v>0.38983984886399997</v>
          </cell>
          <cell r="AD267">
            <v>1.3356410312639999</v>
          </cell>
          <cell r="AE267">
            <v>0.654868286016</v>
          </cell>
          <cell r="AF267">
            <v>1.1925762257570001</v>
          </cell>
          <cell r="AG267">
            <v>0.95739398254499997</v>
          </cell>
          <cell r="AH267">
            <v>0.90310753938800015</v>
          </cell>
          <cell r="AI267">
            <v>0.47644741767999998</v>
          </cell>
          <cell r="AJ267">
            <v>0.19009829668400002</v>
          </cell>
          <cell r="AK267">
            <v>0.16078508182000001</v>
          </cell>
          <cell r="AL267">
            <v>0.14703312186</v>
          </cell>
          <cell r="AM267">
            <v>8.9931301439999986E-2</v>
          </cell>
          <cell r="AN267">
            <v>1.0271230815999999E-2</v>
          </cell>
          <cell r="AO267">
            <v>0</v>
          </cell>
          <cell r="AP267">
            <v>0</v>
          </cell>
          <cell r="AQ267">
            <v>0</v>
          </cell>
          <cell r="AR267">
            <v>0.14547922499800001</v>
          </cell>
          <cell r="AS267">
            <v>0</v>
          </cell>
          <cell r="AT267">
            <v>4.0076691740000003E-2</v>
          </cell>
          <cell r="AU267">
            <v>0</v>
          </cell>
          <cell r="AV267">
            <v>0</v>
          </cell>
          <cell r="AW267">
            <v>0</v>
          </cell>
          <cell r="AX267">
            <v>0</v>
          </cell>
          <cell r="AY267">
            <v>0</v>
          </cell>
          <cell r="AZ267">
            <v>0</v>
          </cell>
          <cell r="BA267">
            <v>0</v>
          </cell>
        </row>
        <row r="268">
          <cell r="B268">
            <v>2.2405559999999998E-4</v>
          </cell>
          <cell r="C268">
            <v>1.2097274E-3</v>
          </cell>
          <cell r="D268">
            <v>1.1142864999999999E-3</v>
          </cell>
          <cell r="E268">
            <v>1.0758977999999998E-3</v>
          </cell>
          <cell r="F268">
            <v>1.7297552999999998E-3</v>
          </cell>
          <cell r="G268">
            <v>6.7351849999999986E-4</v>
          </cell>
          <cell r="H268">
            <v>1.8896639999999999E-4</v>
          </cell>
          <cell r="I268">
            <v>5.1700969999999994E-4</v>
          </cell>
          <cell r="J268">
            <v>7.3770009999999991E-4</v>
          </cell>
          <cell r="K268">
            <v>1.0957558E-3</v>
          </cell>
          <cell r="L268">
            <v>1.5627389999999997E-4</v>
          </cell>
          <cell r="M268">
            <v>2.2676499999999997E-4</v>
          </cell>
          <cell r="N268">
            <v>2.0335129999999997E-4</v>
          </cell>
          <cell r="O268">
            <v>6.9729999999999998E-5</v>
          </cell>
          <cell r="P268">
            <v>1.4484309999999998E-4</v>
          </cell>
          <cell r="Q268">
            <v>1.3656705186832757E-4</v>
          </cell>
          <cell r="R268">
            <v>3.6797300000000001E-5</v>
          </cell>
          <cell r="S268">
            <v>1.6294159999999999E-4</v>
          </cell>
          <cell r="T268">
            <v>1.2213769999999999E-4</v>
          </cell>
          <cell r="U268">
            <v>4.1475099999999993E-4</v>
          </cell>
          <cell r="V268">
            <v>0</v>
          </cell>
          <cell r="W268">
            <v>0</v>
          </cell>
          <cell r="X268">
            <v>0</v>
          </cell>
          <cell r="Y268">
            <v>0</v>
          </cell>
          <cell r="Z268">
            <v>0</v>
          </cell>
          <cell r="AA268">
            <v>0</v>
          </cell>
          <cell r="AB268">
            <v>4.2532184691269993E-2</v>
          </cell>
          <cell r="AC268">
            <v>0.21319515292399996</v>
          </cell>
          <cell r="AD268">
            <v>0.25026001852800001</v>
          </cell>
          <cell r="AE268">
            <v>0.17081644876800001</v>
          </cell>
          <cell r="AF268">
            <v>0.57865589879299995</v>
          </cell>
          <cell r="AG268">
            <v>0.24382682953199997</v>
          </cell>
          <cell r="AH268">
            <v>3.1277385236000002E-2</v>
          </cell>
          <cell r="AI268">
            <v>0.21572910302500001</v>
          </cell>
          <cell r="AJ268">
            <v>0.42982960714000001</v>
          </cell>
          <cell r="AK268">
            <v>0.189173808868</v>
          </cell>
          <cell r="AL268">
            <v>7.8229649799000003E-2</v>
          </cell>
          <cell r="AM268">
            <v>0.11041135199999999</v>
          </cell>
          <cell r="AN268">
            <v>7.0067159007999993E-2</v>
          </cell>
          <cell r="AO268">
            <v>6.9999449525999999E-2</v>
          </cell>
          <cell r="AP268">
            <v>8.1072955363249988E-2</v>
          </cell>
          <cell r="AQ268">
            <v>5.7892311801249166E-2</v>
          </cell>
          <cell r="AR268">
            <v>1.714986584E-2</v>
          </cell>
          <cell r="AS268">
            <v>7.0184115589999971E-2</v>
          </cell>
          <cell r="AT268">
            <v>5.651153498E-2</v>
          </cell>
          <cell r="AU268">
            <v>0.16578045477083334</v>
          </cell>
          <cell r="AV268">
            <v>0</v>
          </cell>
          <cell r="AW268">
            <v>0</v>
          </cell>
          <cell r="AX268">
            <v>0</v>
          </cell>
          <cell r="AY268">
            <v>0</v>
          </cell>
          <cell r="AZ268">
            <v>0</v>
          </cell>
          <cell r="BA268">
            <v>0</v>
          </cell>
        </row>
        <row r="269">
          <cell r="B269">
            <v>0</v>
          </cell>
          <cell r="C269">
            <v>0</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P269">
            <v>0</v>
          </cell>
          <cell r="AQ269">
            <v>0</v>
          </cell>
          <cell r="AR269">
            <v>0</v>
          </cell>
          <cell r="AS269">
            <v>0</v>
          </cell>
          <cell r="AT269">
            <v>0</v>
          </cell>
          <cell r="AU269">
            <v>0</v>
          </cell>
          <cell r="AV269">
            <v>0</v>
          </cell>
          <cell r="AW269">
            <v>0</v>
          </cell>
          <cell r="AX269">
            <v>0</v>
          </cell>
          <cell r="AY269">
            <v>0</v>
          </cell>
          <cell r="AZ269">
            <v>0</v>
          </cell>
          <cell r="BA269">
            <v>0</v>
          </cell>
        </row>
      </sheetData>
      <sheetData sheetId="46"/>
      <sheetData sheetId="47"/>
      <sheetData sheetId="48"/>
      <sheetData sheetId="49"/>
      <sheetData sheetId="50">
        <row r="263">
          <cell r="B263">
            <v>0</v>
          </cell>
          <cell r="C263">
            <v>0</v>
          </cell>
          <cell r="D263">
            <v>0</v>
          </cell>
          <cell r="E263">
            <v>0</v>
          </cell>
          <cell r="F263">
            <v>0</v>
          </cell>
          <cell r="G263">
            <v>0</v>
          </cell>
          <cell r="H263">
            <v>0</v>
          </cell>
          <cell r="I263">
            <v>0</v>
          </cell>
          <cell r="J263">
            <v>0</v>
          </cell>
          <cell r="K263">
            <v>0</v>
          </cell>
          <cell r="L263">
            <v>0</v>
          </cell>
          <cell r="M263">
            <v>1.5096396000000001E-3</v>
          </cell>
          <cell r="N263">
            <v>0</v>
          </cell>
          <cell r="O263">
            <v>8.1537287999999992E-3</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3.081747</v>
          </cell>
          <cell r="AN263">
            <v>0</v>
          </cell>
          <cell r="AO263">
            <v>1.8166789999999997</v>
          </cell>
          <cell r="AP263">
            <v>0</v>
          </cell>
          <cell r="AQ263">
            <v>0</v>
          </cell>
          <cell r="AR263">
            <v>0</v>
          </cell>
          <cell r="AS263">
            <v>0</v>
          </cell>
          <cell r="AT263">
            <v>0</v>
          </cell>
          <cell r="AU263">
            <v>0</v>
          </cell>
          <cell r="AV263">
            <v>0</v>
          </cell>
          <cell r="AW263">
            <v>0</v>
          </cell>
          <cell r="AX263">
            <v>0</v>
          </cell>
          <cell r="AY263">
            <v>0</v>
          </cell>
          <cell r="AZ263">
            <v>0</v>
          </cell>
          <cell r="BA263">
            <v>0</v>
          </cell>
        </row>
        <row r="264">
          <cell r="B264">
            <v>0</v>
          </cell>
          <cell r="C264">
            <v>0</v>
          </cell>
          <cell r="D264">
            <v>0</v>
          </cell>
          <cell r="E264">
            <v>0</v>
          </cell>
          <cell r="F264">
            <v>0</v>
          </cell>
          <cell r="G264">
            <v>0</v>
          </cell>
          <cell r="H264">
            <v>0</v>
          </cell>
          <cell r="I264">
            <v>0</v>
          </cell>
          <cell r="J264">
            <v>0</v>
          </cell>
          <cell r="K264">
            <v>0</v>
          </cell>
          <cell r="L264">
            <v>0</v>
          </cell>
          <cell r="M264">
            <v>3.9555599999999998E-4</v>
          </cell>
          <cell r="N264">
            <v>0</v>
          </cell>
          <cell r="O264">
            <v>1.8690839999999998E-4</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v>
          </cell>
          <cell r="AH264">
            <v>0</v>
          </cell>
          <cell r="AI264">
            <v>0</v>
          </cell>
          <cell r="AJ264">
            <v>0</v>
          </cell>
          <cell r="AK264">
            <v>0</v>
          </cell>
          <cell r="AL264">
            <v>0</v>
          </cell>
          <cell r="AM264">
            <v>1.8414879999999998</v>
          </cell>
          <cell r="AN264">
            <v>0</v>
          </cell>
          <cell r="AO264">
            <v>0.15330799999999994</v>
          </cell>
          <cell r="AP264">
            <v>0</v>
          </cell>
          <cell r="AQ264">
            <v>0</v>
          </cell>
          <cell r="AR264">
            <v>0</v>
          </cell>
          <cell r="AS264">
            <v>0</v>
          </cell>
          <cell r="AT264">
            <v>0</v>
          </cell>
          <cell r="AU264">
            <v>0</v>
          </cell>
          <cell r="AV264">
            <v>0</v>
          </cell>
          <cell r="AW264">
            <v>0</v>
          </cell>
          <cell r="AX264">
            <v>0</v>
          </cell>
          <cell r="AY264">
            <v>0</v>
          </cell>
          <cell r="AZ264">
            <v>0</v>
          </cell>
          <cell r="BA264">
            <v>0</v>
          </cell>
        </row>
      </sheetData>
      <sheetData sheetId="51"/>
      <sheetData sheetId="52">
        <row r="263">
          <cell r="B263">
            <v>0</v>
          </cell>
          <cell r="C263">
            <v>0</v>
          </cell>
          <cell r="D263">
            <v>0</v>
          </cell>
          <cell r="E263">
            <v>0</v>
          </cell>
          <cell r="F263">
            <v>0</v>
          </cell>
          <cell r="G263">
            <v>0</v>
          </cell>
          <cell r="H263">
            <v>0</v>
          </cell>
          <cell r="I263">
            <v>0</v>
          </cell>
          <cell r="J263">
            <v>0</v>
          </cell>
          <cell r="K263">
            <v>0</v>
          </cell>
          <cell r="L263">
            <v>0</v>
          </cell>
          <cell r="M263">
            <v>2.4331729100000001E-2</v>
          </cell>
          <cell r="N263">
            <v>0.18427085389999998</v>
          </cell>
          <cell r="O263">
            <v>0.14278071528</v>
          </cell>
          <cell r="P263">
            <v>0</v>
          </cell>
          <cell r="Q263">
            <v>0</v>
          </cell>
          <cell r="R263">
            <v>0</v>
          </cell>
          <cell r="S263">
            <v>3.1561820499999997E-2</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11.358396431999997</v>
          </cell>
          <cell r="AN263">
            <v>14.295783</v>
          </cell>
          <cell r="AO263">
            <v>11.244947000000002</v>
          </cell>
          <cell r="AP263">
            <v>0</v>
          </cell>
          <cell r="AQ263">
            <v>0</v>
          </cell>
          <cell r="AR263">
            <v>0</v>
          </cell>
          <cell r="AS263">
            <v>11.023006999999996</v>
          </cell>
          <cell r="AT263">
            <v>0</v>
          </cell>
          <cell r="AU263">
            <v>0</v>
          </cell>
          <cell r="AV263">
            <v>0</v>
          </cell>
          <cell r="AW263">
            <v>0</v>
          </cell>
          <cell r="AX263">
            <v>0</v>
          </cell>
          <cell r="AY263">
            <v>0</v>
          </cell>
          <cell r="AZ263">
            <v>0</v>
          </cell>
          <cell r="BA263">
            <v>0</v>
          </cell>
        </row>
        <row r="264">
          <cell r="B264">
            <v>0</v>
          </cell>
          <cell r="C264">
            <v>0</v>
          </cell>
          <cell r="D264">
            <v>0</v>
          </cell>
          <cell r="E264">
            <v>0</v>
          </cell>
          <cell r="F264">
            <v>0</v>
          </cell>
          <cell r="G264">
            <v>0</v>
          </cell>
          <cell r="H264">
            <v>0</v>
          </cell>
          <cell r="I264">
            <v>0</v>
          </cell>
          <cell r="J264">
            <v>0</v>
          </cell>
          <cell r="K264">
            <v>0</v>
          </cell>
          <cell r="L264">
            <v>0</v>
          </cell>
          <cell r="M264">
            <v>2.8869400000000004E-4</v>
          </cell>
          <cell r="N264">
            <v>0.14096218990000001</v>
          </cell>
          <cell r="O264">
            <v>0.11134138189999999</v>
          </cell>
          <cell r="P264">
            <v>0</v>
          </cell>
          <cell r="Q264">
            <v>0</v>
          </cell>
          <cell r="R264">
            <v>0</v>
          </cell>
          <cell r="S264">
            <v>2.6849549999999995E-4</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v>
          </cell>
          <cell r="AH264">
            <v>0</v>
          </cell>
          <cell r="AI264">
            <v>0</v>
          </cell>
          <cell r="AJ264">
            <v>0</v>
          </cell>
          <cell r="AK264">
            <v>0</v>
          </cell>
          <cell r="AL264">
            <v>0</v>
          </cell>
          <cell r="AM264">
            <v>6.4908940999999998E-2</v>
          </cell>
          <cell r="AN264">
            <v>3.616174</v>
          </cell>
          <cell r="AO264">
            <v>3.3532690000000001</v>
          </cell>
          <cell r="AP264">
            <v>0</v>
          </cell>
          <cell r="AQ264">
            <v>0</v>
          </cell>
          <cell r="AR264">
            <v>0</v>
          </cell>
          <cell r="AS264">
            <v>9.1831999999999997E-2</v>
          </cell>
          <cell r="AT264">
            <v>0</v>
          </cell>
          <cell r="AU264">
            <v>0</v>
          </cell>
          <cell r="AV264">
            <v>0</v>
          </cell>
          <cell r="AW264">
            <v>0</v>
          </cell>
          <cell r="AX264">
            <v>0</v>
          </cell>
          <cell r="AY264">
            <v>0</v>
          </cell>
          <cell r="AZ264">
            <v>0</v>
          </cell>
          <cell r="BA264">
            <v>0</v>
          </cell>
        </row>
      </sheetData>
      <sheetData sheetId="53">
        <row r="263">
          <cell r="B263">
            <v>0</v>
          </cell>
          <cell r="C263">
            <v>0</v>
          </cell>
          <cell r="D263">
            <v>0</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P263">
            <v>0</v>
          </cell>
          <cell r="AQ263">
            <v>0</v>
          </cell>
          <cell r="AR263">
            <v>0</v>
          </cell>
          <cell r="AS263">
            <v>0</v>
          </cell>
          <cell r="AT263">
            <v>0</v>
          </cell>
          <cell r="AU263">
            <v>0</v>
          </cell>
          <cell r="AV263">
            <v>0</v>
          </cell>
          <cell r="AW263">
            <v>0</v>
          </cell>
          <cell r="AX263">
            <v>0</v>
          </cell>
          <cell r="AY263">
            <v>0</v>
          </cell>
          <cell r="AZ263">
            <v>0</v>
          </cell>
          <cell r="BA263">
            <v>0</v>
          </cell>
        </row>
        <row r="264">
          <cell r="B264">
            <v>0</v>
          </cell>
          <cell r="C264">
            <v>0</v>
          </cell>
          <cell r="D264">
            <v>0</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v>
          </cell>
          <cell r="AH264">
            <v>0</v>
          </cell>
          <cell r="AI264">
            <v>0</v>
          </cell>
          <cell r="AJ264">
            <v>0</v>
          </cell>
          <cell r="AK264">
            <v>0</v>
          </cell>
          <cell r="AL264">
            <v>0</v>
          </cell>
          <cell r="AM264">
            <v>0</v>
          </cell>
          <cell r="AN264">
            <v>0</v>
          </cell>
          <cell r="AO264">
            <v>0</v>
          </cell>
          <cell r="AP264">
            <v>0</v>
          </cell>
          <cell r="AQ264">
            <v>0</v>
          </cell>
          <cell r="AR264">
            <v>0</v>
          </cell>
          <cell r="AS264">
            <v>0</v>
          </cell>
          <cell r="AT264">
            <v>0</v>
          </cell>
          <cell r="AU264">
            <v>0</v>
          </cell>
          <cell r="AV264">
            <v>0</v>
          </cell>
          <cell r="AW264">
            <v>0</v>
          </cell>
          <cell r="AX264">
            <v>0</v>
          </cell>
          <cell r="AY264">
            <v>0</v>
          </cell>
          <cell r="AZ264">
            <v>0</v>
          </cell>
          <cell r="BA264">
            <v>0</v>
          </cell>
        </row>
      </sheetData>
      <sheetData sheetId="54">
        <row r="263">
          <cell r="B263">
            <v>0</v>
          </cell>
          <cell r="C263">
            <v>0</v>
          </cell>
          <cell r="D263">
            <v>0</v>
          </cell>
          <cell r="E263">
            <v>0</v>
          </cell>
          <cell r="F263">
            <v>0</v>
          </cell>
          <cell r="G263">
            <v>0</v>
          </cell>
          <cell r="H263">
            <v>0</v>
          </cell>
          <cell r="I263">
            <v>0</v>
          </cell>
          <cell r="J263">
            <v>0</v>
          </cell>
          <cell r="K263">
            <v>0</v>
          </cell>
          <cell r="L263">
            <v>0</v>
          </cell>
          <cell r="M263">
            <v>1.7371360999999998E-2</v>
          </cell>
          <cell r="N263">
            <v>1.8900363999999996E-2</v>
          </cell>
          <cell r="O263">
            <v>1.6477184500000006E-2</v>
          </cell>
          <cell r="P263">
            <v>0</v>
          </cell>
          <cell r="Q263">
            <v>0</v>
          </cell>
          <cell r="R263">
            <v>0</v>
          </cell>
          <cell r="S263">
            <v>3.1561820499999997E-2</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8.5326384319999988</v>
          </cell>
          <cell r="AN263">
            <v>7.1667489999999985</v>
          </cell>
          <cell r="AO263">
            <v>7.3809369999999994</v>
          </cell>
          <cell r="AP263">
            <v>0</v>
          </cell>
          <cell r="AQ263">
            <v>0</v>
          </cell>
          <cell r="AR263">
            <v>0</v>
          </cell>
          <cell r="AS263">
            <v>11.023006999999996</v>
          </cell>
          <cell r="AT263">
            <v>0</v>
          </cell>
          <cell r="AU263">
            <v>0</v>
          </cell>
          <cell r="AV263">
            <v>0</v>
          </cell>
          <cell r="AW263">
            <v>0</v>
          </cell>
          <cell r="AX263">
            <v>0</v>
          </cell>
          <cell r="AY263">
            <v>0</v>
          </cell>
          <cell r="AZ263">
            <v>0</v>
          </cell>
          <cell r="BA263">
            <v>0</v>
          </cell>
        </row>
        <row r="264">
          <cell r="B264">
            <v>0</v>
          </cell>
          <cell r="C264">
            <v>0</v>
          </cell>
          <cell r="D264">
            <v>0</v>
          </cell>
          <cell r="E264">
            <v>0</v>
          </cell>
          <cell r="F264">
            <v>0</v>
          </cell>
          <cell r="G264">
            <v>0</v>
          </cell>
          <cell r="H264">
            <v>0</v>
          </cell>
          <cell r="I264">
            <v>0</v>
          </cell>
          <cell r="J264">
            <v>0</v>
          </cell>
          <cell r="K264">
            <v>0</v>
          </cell>
          <cell r="L264">
            <v>0</v>
          </cell>
          <cell r="M264">
            <v>2.4361400000000002E-4</v>
          </cell>
          <cell r="N264">
            <v>1.1360999999999999E-4</v>
          </cell>
          <cell r="O264">
            <v>3.4611499999999999E-5</v>
          </cell>
          <cell r="P264">
            <v>0</v>
          </cell>
          <cell r="Q264">
            <v>0</v>
          </cell>
          <cell r="R264">
            <v>0</v>
          </cell>
          <cell r="S264">
            <v>2.6849549999999995E-4</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v>
          </cell>
          <cell r="AH264">
            <v>0</v>
          </cell>
          <cell r="AI264">
            <v>0</v>
          </cell>
          <cell r="AJ264">
            <v>0</v>
          </cell>
          <cell r="AK264">
            <v>0</v>
          </cell>
          <cell r="AL264">
            <v>0</v>
          </cell>
          <cell r="AM264">
            <v>5.8721941E-2</v>
          </cell>
          <cell r="AN264">
            <v>5.6534000000000001E-2</v>
          </cell>
          <cell r="AO264">
            <v>0.523231</v>
          </cell>
          <cell r="AP264">
            <v>0</v>
          </cell>
          <cell r="AQ264">
            <v>0</v>
          </cell>
          <cell r="AR264">
            <v>0</v>
          </cell>
          <cell r="AS264">
            <v>9.1831999999999997E-2</v>
          </cell>
          <cell r="AT264">
            <v>0</v>
          </cell>
          <cell r="AU264">
            <v>0</v>
          </cell>
          <cell r="AV264">
            <v>0</v>
          </cell>
          <cell r="AW264">
            <v>0</v>
          </cell>
          <cell r="AX264">
            <v>0</v>
          </cell>
          <cell r="AY264">
            <v>0</v>
          </cell>
          <cell r="AZ264">
            <v>0</v>
          </cell>
          <cell r="BA264">
            <v>0</v>
          </cell>
        </row>
      </sheetData>
      <sheetData sheetId="55"/>
      <sheetData sheetId="56">
        <row r="263">
          <cell r="B263">
            <v>0</v>
          </cell>
          <cell r="C263">
            <v>0</v>
          </cell>
          <cell r="D263">
            <v>0</v>
          </cell>
          <cell r="E263">
            <v>0</v>
          </cell>
          <cell r="F263">
            <v>0</v>
          </cell>
          <cell r="G263">
            <v>0</v>
          </cell>
          <cell r="H263">
            <v>0</v>
          </cell>
          <cell r="I263">
            <v>0</v>
          </cell>
          <cell r="J263">
            <v>0</v>
          </cell>
          <cell r="K263">
            <v>0</v>
          </cell>
          <cell r="L263">
            <v>0</v>
          </cell>
          <cell r="M263">
            <v>6.9603680999999994E-3</v>
          </cell>
          <cell r="N263">
            <v>0.1653704899</v>
          </cell>
          <cell r="O263">
            <v>0.12630353078000001</v>
          </cell>
          <cell r="P263">
            <v>0</v>
          </cell>
          <cell r="Q263">
            <v>0</v>
          </cell>
          <cell r="R263">
            <v>0</v>
          </cell>
          <cell r="S263">
            <v>0</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2.825758</v>
          </cell>
          <cell r="AN263">
            <v>7.1290339999999999</v>
          </cell>
          <cell r="AO263">
            <v>3.8640099999999999</v>
          </cell>
          <cell r="AP263">
            <v>0</v>
          </cell>
          <cell r="AQ263">
            <v>0</v>
          </cell>
          <cell r="AR263">
            <v>0</v>
          </cell>
          <cell r="AS263">
            <v>0</v>
          </cell>
          <cell r="AT263">
            <v>0</v>
          </cell>
          <cell r="AU263">
            <v>0</v>
          </cell>
          <cell r="AV263">
            <v>0</v>
          </cell>
          <cell r="AW263">
            <v>0</v>
          </cell>
          <cell r="AX263">
            <v>0</v>
          </cell>
          <cell r="AY263">
            <v>0</v>
          </cell>
          <cell r="AZ263">
            <v>0</v>
          </cell>
          <cell r="BA263">
            <v>0</v>
          </cell>
        </row>
        <row r="264">
          <cell r="B264">
            <v>0</v>
          </cell>
          <cell r="C264">
            <v>0</v>
          </cell>
          <cell r="D264">
            <v>0</v>
          </cell>
          <cell r="E264">
            <v>0</v>
          </cell>
          <cell r="F264">
            <v>0</v>
          </cell>
          <cell r="G264">
            <v>0</v>
          </cell>
          <cell r="H264">
            <v>0</v>
          </cell>
          <cell r="I264">
            <v>0</v>
          </cell>
          <cell r="J264">
            <v>0</v>
          </cell>
          <cell r="K264">
            <v>0</v>
          </cell>
          <cell r="L264">
            <v>0</v>
          </cell>
          <cell r="M264">
            <v>4.5079999999999995E-5</v>
          </cell>
          <cell r="N264">
            <v>0.14084857989999999</v>
          </cell>
          <cell r="O264">
            <v>0.11130677039999999</v>
          </cell>
          <cell r="P264">
            <v>0</v>
          </cell>
          <cell r="Q264">
            <v>0</v>
          </cell>
          <cell r="R264">
            <v>0</v>
          </cell>
          <cell r="S264">
            <v>0</v>
          </cell>
          <cell r="T264">
            <v>0</v>
          </cell>
          <cell r="U264">
            <v>0</v>
          </cell>
          <cell r="V264">
            <v>0</v>
          </cell>
          <cell r="W264">
            <v>0</v>
          </cell>
          <cell r="X264">
            <v>0</v>
          </cell>
          <cell r="Y264">
            <v>0</v>
          </cell>
          <cell r="Z264">
            <v>0</v>
          </cell>
          <cell r="AA264">
            <v>0</v>
          </cell>
          <cell r="AB264">
            <v>0</v>
          </cell>
          <cell r="AC264">
            <v>0</v>
          </cell>
          <cell r="AD264">
            <v>0</v>
          </cell>
          <cell r="AE264">
            <v>0</v>
          </cell>
          <cell r="AF264">
            <v>0</v>
          </cell>
          <cell r="AG264">
            <v>0</v>
          </cell>
          <cell r="AH264">
            <v>0</v>
          </cell>
          <cell r="AI264">
            <v>0</v>
          </cell>
          <cell r="AJ264">
            <v>0</v>
          </cell>
          <cell r="AK264">
            <v>0</v>
          </cell>
          <cell r="AL264">
            <v>0</v>
          </cell>
          <cell r="AM264">
            <v>6.1869999999999998E-3</v>
          </cell>
          <cell r="AN264">
            <v>3.5596399999999999</v>
          </cell>
          <cell r="AO264">
            <v>2.8300380000000001</v>
          </cell>
          <cell r="AP264">
            <v>0</v>
          </cell>
          <cell r="AQ264">
            <v>0</v>
          </cell>
          <cell r="AR264">
            <v>0</v>
          </cell>
          <cell r="AS264">
            <v>0</v>
          </cell>
          <cell r="AT264">
            <v>0</v>
          </cell>
          <cell r="AU264">
            <v>0</v>
          </cell>
          <cell r="AV264">
            <v>0</v>
          </cell>
          <cell r="AW264">
            <v>0</v>
          </cell>
          <cell r="AX264">
            <v>0</v>
          </cell>
          <cell r="AY264">
            <v>0</v>
          </cell>
          <cell r="AZ264">
            <v>0</v>
          </cell>
          <cell r="BA264">
            <v>0</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Exp"/>
      <sheetName val="AllImp"/>
      <sheetName val="TimberSectorImp"/>
      <sheetName val="CoreVPAImp"/>
      <sheetName val="TimberSectorMinusCoreVPAImp"/>
      <sheetName val="44Imp"/>
      <sheetName val="4403Imp"/>
      <sheetName val="4407Imp"/>
      <sheetName val="4408Imp"/>
      <sheetName val="4412Imp"/>
      <sheetName val="4410Imp"/>
      <sheetName val="4411Imp"/>
      <sheetName val="44104411Imp"/>
      <sheetName val="44094418Imp"/>
      <sheetName val="4409Imp"/>
      <sheetName val="4418Imp"/>
      <sheetName val="4420Imp"/>
      <sheetName val="UnspecifiedImp"/>
      <sheetName val="442199Imp"/>
      <sheetName val="44OtherImp"/>
      <sheetName val="94Imp"/>
      <sheetName val="PaperSectorImp"/>
      <sheetName val="PaperSectorMinusCoreVPAImp"/>
      <sheetName val="4701-5Imp"/>
      <sheetName val="48Imp"/>
      <sheetName val="44013020Imp"/>
      <sheetName val="44012Imp"/>
      <sheetName val="44013Imp"/>
      <sheetName val="440123Imp"/>
      <sheetName val="PulpLogsImp"/>
      <sheetName val="TimberSectorExp"/>
      <sheetName val="CoreVPAExp"/>
      <sheetName val="TimberSectorMinusCoreVPAExp"/>
      <sheetName val="44Exp"/>
      <sheetName val="4403Exp"/>
      <sheetName val="4407Exp"/>
      <sheetName val="4408Exp"/>
      <sheetName val="4412Exp"/>
      <sheetName val="4410Exp"/>
      <sheetName val="4411Exp"/>
      <sheetName val="44104411Exp"/>
      <sheetName val="44094418Exp"/>
      <sheetName val="4409Exp"/>
      <sheetName val="4418Exp"/>
      <sheetName val="442199Exp"/>
      <sheetName val="44OtherExp"/>
      <sheetName val="94Exp"/>
      <sheetName val="PaperSectorExp"/>
      <sheetName val="PaperSectorMinusCoreVPAExp"/>
      <sheetName val="4701-5Exp"/>
      <sheetName val="48Exp"/>
      <sheetName val="44013020Exp"/>
      <sheetName val="440110Exp"/>
      <sheetName val="44012Exp"/>
      <sheetName val="44013Exp"/>
      <sheetName val="440123Exp"/>
      <sheetName val="PulpLogsExp"/>
      <sheetName val="Sheet1"/>
      <sheetName val="4401Exp"/>
      <sheetName val="44219098Imp"/>
      <sheetName val="Charts"/>
      <sheetName val="4401Imp"/>
      <sheetName val="440110Imp"/>
      <sheetName val="PulpwoodLogsImp"/>
      <sheetName val="4421Imp"/>
      <sheetName val="4421Exp"/>
      <sheetName val="442199ImpImp"/>
    </sheetNames>
    <sheetDataSet>
      <sheetData sheetId="0"/>
      <sheetData sheetId="1"/>
      <sheetData sheetId="2">
        <row r="53">
          <cell r="B53">
            <v>1.5332613499999998E-2</v>
          </cell>
        </row>
      </sheetData>
      <sheetData sheetId="3">
        <row r="38">
          <cell r="B38">
            <v>0.21714207359999999</v>
          </cell>
        </row>
        <row r="92">
          <cell r="B92">
            <v>8.7215254000000006E-2</v>
          </cell>
          <cell r="C92">
            <v>8.1726791999999993E-2</v>
          </cell>
          <cell r="D92">
            <v>7.614077100000001E-2</v>
          </cell>
          <cell r="E92">
            <v>6.1524974679999997E-2</v>
          </cell>
          <cell r="F92">
            <v>7.0816588599999994E-2</v>
          </cell>
          <cell r="G92">
            <v>6.5599119999999997E-2</v>
          </cell>
          <cell r="H92">
            <v>5.3113766800000003E-2</v>
          </cell>
          <cell r="I92">
            <v>4.9171930799999999E-2</v>
          </cell>
          <cell r="J92">
            <v>4.2820929999999993E-2</v>
          </cell>
          <cell r="K92">
            <v>2.0632850000000001E-2</v>
          </cell>
          <cell r="L92">
            <v>2.3506882399999998E-2</v>
          </cell>
          <cell r="M92">
            <v>1.7377284000000003E-2</v>
          </cell>
          <cell r="N92">
            <v>8.6140991999999993E-3</v>
          </cell>
          <cell r="O92">
            <v>7.7467904000000001E-3</v>
          </cell>
          <cell r="P92">
            <v>7.1293580000000006E-3</v>
          </cell>
          <cell r="Q92">
            <v>5.8900200000000002E-3</v>
          </cell>
          <cell r="R92">
            <v>4.9233260000000004E-3</v>
          </cell>
          <cell r="S92">
            <v>3.5458199999999999E-3</v>
          </cell>
          <cell r="T92">
            <v>2.3459800000000001E-3</v>
          </cell>
          <cell r="U92">
            <v>4.2350616000000002E-3</v>
          </cell>
          <cell r="V92">
            <v>0</v>
          </cell>
          <cell r="W92">
            <v>0</v>
          </cell>
          <cell r="X92">
            <v>0</v>
          </cell>
          <cell r="Y92">
            <v>0</v>
          </cell>
          <cell r="Z92">
            <v>0</v>
          </cell>
          <cell r="AA92">
            <v>0</v>
          </cell>
          <cell r="AB92">
            <v>20.252476953237</v>
          </cell>
          <cell r="AC92">
            <v>18.459688059200001</v>
          </cell>
          <cell r="AD92">
            <v>18.704709350400002</v>
          </cell>
          <cell r="AE92">
            <v>18.563105120000003</v>
          </cell>
          <cell r="AF92">
            <v>22.660694762300004</v>
          </cell>
          <cell r="AG92">
            <v>22.555113738300001</v>
          </cell>
          <cell r="AH92">
            <v>18.188059091200003</v>
          </cell>
          <cell r="AI92">
            <v>18.361169592</v>
          </cell>
          <cell r="AJ92">
            <v>17.528684061200003</v>
          </cell>
          <cell r="AK92">
            <v>7.5030378763999996</v>
          </cell>
          <cell r="AL92">
            <v>8.3565830924999993</v>
          </cell>
          <cell r="AM92">
            <v>7.2292865759999998</v>
          </cell>
          <cell r="AN92">
            <v>3.4432087536</v>
          </cell>
          <cell r="AO92">
            <v>3.1987500995999998</v>
          </cell>
          <cell r="AP92">
            <v>3.2730214645000002</v>
          </cell>
          <cell r="AQ92">
            <v>1.8183273744999999</v>
          </cell>
          <cell r="AR92">
            <v>1.9870902764999998</v>
          </cell>
          <cell r="AS92">
            <v>1.2210995082</v>
          </cell>
          <cell r="AT92">
            <v>1.0540543099999999</v>
          </cell>
          <cell r="AU92">
            <v>1.2909915416666669</v>
          </cell>
          <cell r="AV92">
            <v>0</v>
          </cell>
          <cell r="AW92">
            <v>0</v>
          </cell>
          <cell r="AX92">
            <v>0</v>
          </cell>
          <cell r="AY92">
            <v>0</v>
          </cell>
          <cell r="AZ92">
            <v>0</v>
          </cell>
          <cell r="BA92">
            <v>0</v>
          </cell>
        </row>
      </sheetData>
      <sheetData sheetId="4"/>
      <sheetData sheetId="5">
        <row r="9">
          <cell r="B9">
            <v>4.1E-5</v>
          </cell>
        </row>
      </sheetData>
      <sheetData sheetId="6">
        <row r="9">
          <cell r="B9">
            <v>4.1E-5</v>
          </cell>
        </row>
      </sheetData>
      <sheetData sheetId="7">
        <row r="9">
          <cell r="B9">
            <v>0</v>
          </cell>
        </row>
      </sheetData>
      <sheetData sheetId="8">
        <row r="9">
          <cell r="B9">
            <v>0</v>
          </cell>
        </row>
      </sheetData>
      <sheetData sheetId="9">
        <row r="9">
          <cell r="B9">
            <v>0</v>
          </cell>
        </row>
      </sheetData>
      <sheetData sheetId="10">
        <row r="9">
          <cell r="B9">
            <v>0</v>
          </cell>
        </row>
      </sheetData>
      <sheetData sheetId="11">
        <row r="12">
          <cell r="B12">
            <v>0</v>
          </cell>
        </row>
      </sheetData>
      <sheetData sheetId="12">
        <row r="253">
          <cell r="B253">
            <v>2.2722E-6</v>
          </cell>
        </row>
      </sheetData>
      <sheetData sheetId="13">
        <row r="253">
          <cell r="B253">
            <v>6.3984199999999995E-4</v>
          </cell>
        </row>
      </sheetData>
      <sheetData sheetId="14">
        <row r="9">
          <cell r="B9">
            <v>0</v>
          </cell>
        </row>
      </sheetData>
      <sheetData sheetId="15">
        <row r="9">
          <cell r="B9">
            <v>0</v>
          </cell>
        </row>
      </sheetData>
      <sheetData sheetId="16"/>
      <sheetData sheetId="17"/>
      <sheetData sheetId="18"/>
      <sheetData sheetId="19"/>
      <sheetData sheetId="20">
        <row r="9">
          <cell r="B9">
            <v>0</v>
          </cell>
        </row>
      </sheetData>
      <sheetData sheetId="21"/>
      <sheetData sheetId="22"/>
      <sheetData sheetId="23">
        <row r="9">
          <cell r="B9">
            <v>0</v>
          </cell>
        </row>
      </sheetData>
      <sheetData sheetId="24">
        <row r="9">
          <cell r="B9">
            <v>0</v>
          </cell>
        </row>
      </sheetData>
      <sheetData sheetId="25">
        <row r="253">
          <cell r="K253">
            <v>0</v>
          </cell>
        </row>
      </sheetData>
      <sheetData sheetId="26"/>
      <sheetData sheetId="27"/>
      <sheetData sheetId="28">
        <row r="9">
          <cell r="B9">
            <v>0</v>
          </cell>
        </row>
      </sheetData>
      <sheetData sheetId="29">
        <row r="52">
          <cell r="B52">
            <v>6.3770519999999997E-2</v>
          </cell>
        </row>
      </sheetData>
      <sheetData sheetId="30"/>
      <sheetData sheetId="31"/>
      <sheetData sheetId="32"/>
      <sheetData sheetId="33">
        <row r="25">
          <cell r="B25">
            <v>1.7076693333333329E-4</v>
          </cell>
        </row>
      </sheetData>
      <sheetData sheetId="34">
        <row r="12">
          <cell r="B12">
            <v>0</v>
          </cell>
        </row>
      </sheetData>
      <sheetData sheetId="35">
        <row r="25">
          <cell r="B25">
            <v>1.7836E-6</v>
          </cell>
        </row>
      </sheetData>
      <sheetData sheetId="36">
        <row r="25">
          <cell r="B25">
            <v>0</v>
          </cell>
        </row>
      </sheetData>
      <sheetData sheetId="37">
        <row r="25">
          <cell r="B25">
            <v>0</v>
          </cell>
        </row>
      </sheetData>
      <sheetData sheetId="38">
        <row r="25">
          <cell r="B25">
            <v>0</v>
          </cell>
        </row>
      </sheetData>
      <sheetData sheetId="39">
        <row r="25">
          <cell r="B25">
            <v>2.5199999999999998E-7</v>
          </cell>
        </row>
      </sheetData>
      <sheetData sheetId="40"/>
      <sheetData sheetId="41"/>
      <sheetData sheetId="42">
        <row r="25">
          <cell r="B25">
            <v>8.5917999999999986E-5</v>
          </cell>
        </row>
      </sheetData>
      <sheetData sheetId="43">
        <row r="25">
          <cell r="B25">
            <v>4.9143333333333334E-5</v>
          </cell>
        </row>
      </sheetData>
      <sheetData sheetId="44"/>
      <sheetData sheetId="45"/>
      <sheetData sheetId="46">
        <row r="25">
          <cell r="B25">
            <v>3.1522502933279778E-4</v>
          </cell>
        </row>
      </sheetData>
      <sheetData sheetId="47"/>
      <sheetData sheetId="48"/>
      <sheetData sheetId="49">
        <row r="25">
          <cell r="B25">
            <v>0</v>
          </cell>
        </row>
      </sheetData>
      <sheetData sheetId="50">
        <row r="25">
          <cell r="B25">
            <v>1.2951764116666667E-2</v>
          </cell>
        </row>
      </sheetData>
      <sheetData sheetId="51"/>
      <sheetData sheetId="52"/>
      <sheetData sheetId="53"/>
      <sheetData sheetId="54"/>
      <sheetData sheetId="55">
        <row r="25">
          <cell r="B25">
            <v>0</v>
          </cell>
        </row>
      </sheetData>
      <sheetData sheetId="56"/>
      <sheetData sheetId="57"/>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Exp"/>
      <sheetName val="AllImp"/>
      <sheetName val="TimberSectorImp"/>
      <sheetName val="CoreVPAImp"/>
      <sheetName val="TimberSectorMinusCoreVPAImp"/>
      <sheetName val="44Imp"/>
      <sheetName val="4403Imp"/>
      <sheetName val="4407Imp"/>
      <sheetName val="4408Imp"/>
      <sheetName val="4412Imp"/>
      <sheetName val="4410Imp"/>
      <sheetName val="4411Imp"/>
      <sheetName val="44104411Imp"/>
      <sheetName val="44094418Imp"/>
      <sheetName val="4409Imp"/>
      <sheetName val="4418Imp"/>
      <sheetName val="4420Imp"/>
      <sheetName val="UnspecifiedImp"/>
      <sheetName val="442199Imp"/>
      <sheetName val="44OtherImp"/>
      <sheetName val="94Imp"/>
      <sheetName val="PaperSectorImp"/>
      <sheetName val="PaperSectorMinusCoreVPAImp"/>
      <sheetName val="4701-5Imp"/>
      <sheetName val="48Imp"/>
      <sheetName val="44013MinusPellets"/>
      <sheetName val="44013020Imp"/>
      <sheetName val="44012Imp"/>
      <sheetName val="44013Imp"/>
      <sheetName val="440123Imp"/>
      <sheetName val="PulpLogsImp"/>
      <sheetName val="TimberSectorExp"/>
      <sheetName val="CoreVPAExp"/>
      <sheetName val="TimberSectorMinusCoreVPAExp"/>
      <sheetName val="44Exp"/>
      <sheetName val="4403Exp"/>
      <sheetName val="4407Exp"/>
      <sheetName val="4408Exp"/>
      <sheetName val="4412Exp"/>
      <sheetName val="4410Exp"/>
      <sheetName val="4411Exp"/>
      <sheetName val="44104411Exp"/>
      <sheetName val="44094418Exp"/>
      <sheetName val="4409Exp"/>
      <sheetName val="4418Exp"/>
      <sheetName val="442199Exp"/>
      <sheetName val="44OtherExp"/>
      <sheetName val="94Exp"/>
      <sheetName val="PaperSectorExp"/>
      <sheetName val="PaperSectorMinusCoreVPAExp"/>
      <sheetName val="4701-5Exp"/>
      <sheetName val="48Exp"/>
      <sheetName val="44013MinusPelletsExp"/>
      <sheetName val="44013020Exp"/>
      <sheetName val="44012Exp"/>
      <sheetName val="44013Exp"/>
      <sheetName val="440123Exp"/>
      <sheetName val="PulplogsExp"/>
      <sheetName val="4401Exp"/>
      <sheetName val="440110Exp"/>
      <sheetName val="44219098Imp"/>
      <sheetName val="Charts"/>
      <sheetName val="4401Imp"/>
      <sheetName val="440110Imp"/>
    </sheetNames>
    <sheetDataSet>
      <sheetData sheetId="0"/>
      <sheetData sheetId="1"/>
      <sheetData sheetId="2"/>
      <sheetData sheetId="3">
        <row r="92">
          <cell r="B92">
            <v>0.13633805239999996</v>
          </cell>
          <cell r="C92">
            <v>0.1211812612</v>
          </cell>
          <cell r="D92">
            <v>9.9307422800000003E-2</v>
          </cell>
          <cell r="E92">
            <v>8.2435388400000004E-2</v>
          </cell>
          <cell r="F92">
            <v>7.4964382800000007E-2</v>
          </cell>
          <cell r="G92">
            <v>7.1320646000000015E-2</v>
          </cell>
          <cell r="H92">
            <v>4.4303373200000003E-2</v>
          </cell>
          <cell r="I92">
            <v>5.8348426800000013E-2</v>
          </cell>
          <cell r="J92">
            <v>6.1290565999999998E-2</v>
          </cell>
          <cell r="K92">
            <v>4.0722163999999998E-2</v>
          </cell>
          <cell r="L92">
            <v>4.5259745600000005E-2</v>
          </cell>
          <cell r="M92">
            <v>5.1493383511111115E-2</v>
          </cell>
          <cell r="N92">
            <v>3.7544846E-2</v>
          </cell>
          <cell r="O92">
            <v>3.5470656800000007E-2</v>
          </cell>
          <cell r="P92">
            <v>2.8868080800000001E-2</v>
          </cell>
          <cell r="Q92">
            <v>2.7778612800000001E-2</v>
          </cell>
          <cell r="R92">
            <v>2.9521613822222223E-2</v>
          </cell>
          <cell r="S92">
            <v>2.1222349272727273E-2</v>
          </cell>
          <cell r="T92">
            <v>2.09673932E-2</v>
          </cell>
          <cell r="U92">
            <v>2.6117844800000001E-2</v>
          </cell>
          <cell r="V92">
            <v>0</v>
          </cell>
          <cell r="W92">
            <v>0</v>
          </cell>
          <cell r="X92">
            <v>0</v>
          </cell>
          <cell r="Y92">
            <v>0</v>
          </cell>
          <cell r="Z92">
            <v>0</v>
          </cell>
          <cell r="AA92">
            <v>0</v>
          </cell>
          <cell r="AB92">
            <v>27.585542082096001</v>
          </cell>
          <cell r="AC92">
            <v>24.782804074800001</v>
          </cell>
          <cell r="AD92">
            <v>22.735661255999997</v>
          </cell>
          <cell r="AE92">
            <v>23.139503676800004</v>
          </cell>
          <cell r="AF92">
            <v>23.5547690336</v>
          </cell>
          <cell r="AG92">
            <v>21.151491503999999</v>
          </cell>
          <cell r="AH92">
            <v>17.794314231600005</v>
          </cell>
          <cell r="AI92">
            <v>21.9352184235</v>
          </cell>
          <cell r="AJ92">
            <v>23.158785855600001</v>
          </cell>
          <cell r="AK92">
            <v>13.896898712399997</v>
          </cell>
          <cell r="AL92">
            <v>14.695437528000001</v>
          </cell>
          <cell r="AM92">
            <v>18.162850799999998</v>
          </cell>
          <cell r="AN92">
            <v>12.470425545599999</v>
          </cell>
          <cell r="AO92">
            <v>12.089735471100001</v>
          </cell>
          <cell r="AP92">
            <v>10.333410439000001</v>
          </cell>
          <cell r="AQ92">
            <v>8.582773573499999</v>
          </cell>
          <cell r="AR92">
            <v>9.7182654266000004</v>
          </cell>
          <cell r="AS92">
            <v>7.0149896387999995</v>
          </cell>
          <cell r="AT92">
            <v>7.6317731680000005</v>
          </cell>
          <cell r="AU92">
            <v>8.5084582729166662</v>
          </cell>
          <cell r="AV92">
            <v>0</v>
          </cell>
          <cell r="AW92">
            <v>0</v>
          </cell>
          <cell r="AX92">
            <v>0</v>
          </cell>
          <cell r="AY92">
            <v>0</v>
          </cell>
          <cell r="AZ92">
            <v>0</v>
          </cell>
          <cell r="BA92">
            <v>0</v>
          </cell>
        </row>
      </sheetData>
      <sheetData sheetId="4"/>
      <sheetData sheetId="5">
        <row r="9">
          <cell r="B9">
            <v>2.081E-3</v>
          </cell>
        </row>
      </sheetData>
      <sheetData sheetId="6">
        <row r="9">
          <cell r="B9">
            <v>2.081E-3</v>
          </cell>
        </row>
      </sheetData>
      <sheetData sheetId="7">
        <row r="9">
          <cell r="B9">
            <v>0</v>
          </cell>
        </row>
      </sheetData>
      <sheetData sheetId="8">
        <row r="9">
          <cell r="B9">
            <v>0</v>
          </cell>
        </row>
      </sheetData>
      <sheetData sheetId="9">
        <row r="9">
          <cell r="B9">
            <v>0</v>
          </cell>
        </row>
      </sheetData>
      <sheetData sheetId="10">
        <row r="9">
          <cell r="B9">
            <v>0</v>
          </cell>
        </row>
      </sheetData>
      <sheetData sheetId="11">
        <row r="12">
          <cell r="B12">
            <v>4.2008399999999998E-4</v>
          </cell>
        </row>
      </sheetData>
      <sheetData sheetId="12"/>
      <sheetData sheetId="13"/>
      <sheetData sheetId="14">
        <row r="9">
          <cell r="B9">
            <v>0</v>
          </cell>
        </row>
      </sheetData>
      <sheetData sheetId="15">
        <row r="9">
          <cell r="B9">
            <v>0</v>
          </cell>
        </row>
      </sheetData>
      <sheetData sheetId="16"/>
      <sheetData sheetId="17"/>
      <sheetData sheetId="18"/>
      <sheetData sheetId="19"/>
      <sheetData sheetId="20">
        <row r="9">
          <cell r="B9">
            <v>0</v>
          </cell>
        </row>
      </sheetData>
      <sheetData sheetId="21"/>
      <sheetData sheetId="22"/>
      <sheetData sheetId="23">
        <row r="9">
          <cell r="B9">
            <v>0</v>
          </cell>
        </row>
      </sheetData>
      <sheetData sheetId="24">
        <row r="9">
          <cell r="B9">
            <v>0</v>
          </cell>
        </row>
      </sheetData>
      <sheetData sheetId="25"/>
      <sheetData sheetId="26"/>
      <sheetData sheetId="27"/>
      <sheetData sheetId="28"/>
      <sheetData sheetId="29">
        <row r="9">
          <cell r="B9">
            <v>0</v>
          </cell>
        </row>
      </sheetData>
      <sheetData sheetId="30">
        <row r="52">
          <cell r="B52">
            <v>0</v>
          </cell>
        </row>
      </sheetData>
      <sheetData sheetId="31"/>
      <sheetData sheetId="32"/>
      <sheetData sheetId="33"/>
      <sheetData sheetId="34">
        <row r="25">
          <cell r="B25">
            <v>0</v>
          </cell>
        </row>
      </sheetData>
      <sheetData sheetId="35">
        <row r="12">
          <cell r="B12">
            <v>1.0999999999999999E-4</v>
          </cell>
        </row>
      </sheetData>
      <sheetData sheetId="36">
        <row r="25">
          <cell r="B25">
            <v>0</v>
          </cell>
        </row>
      </sheetData>
      <sheetData sheetId="37">
        <row r="25">
          <cell r="B25">
            <v>0</v>
          </cell>
        </row>
      </sheetData>
      <sheetData sheetId="38">
        <row r="25">
          <cell r="B25">
            <v>0</v>
          </cell>
        </row>
      </sheetData>
      <sheetData sheetId="39">
        <row r="25">
          <cell r="B25">
            <v>0</v>
          </cell>
        </row>
      </sheetData>
      <sheetData sheetId="40">
        <row r="25">
          <cell r="B25">
            <v>0</v>
          </cell>
        </row>
      </sheetData>
      <sheetData sheetId="41"/>
      <sheetData sheetId="42"/>
      <sheetData sheetId="43">
        <row r="25">
          <cell r="B25">
            <v>0</v>
          </cell>
        </row>
      </sheetData>
      <sheetData sheetId="44">
        <row r="25">
          <cell r="B25">
            <v>0</v>
          </cell>
        </row>
      </sheetData>
      <sheetData sheetId="45"/>
      <sheetData sheetId="46"/>
      <sheetData sheetId="47">
        <row r="25">
          <cell r="B25">
            <v>1.3999999999999999E-6</v>
          </cell>
        </row>
      </sheetData>
      <sheetData sheetId="48"/>
      <sheetData sheetId="49"/>
      <sheetData sheetId="50">
        <row r="25">
          <cell r="B25">
            <v>2.97E-5</v>
          </cell>
        </row>
      </sheetData>
      <sheetData sheetId="51">
        <row r="25">
          <cell r="B25">
            <v>6.2432956249999999E-4</v>
          </cell>
        </row>
      </sheetData>
      <sheetData sheetId="52"/>
      <sheetData sheetId="53"/>
      <sheetData sheetId="54"/>
      <sheetData sheetId="55"/>
      <sheetData sheetId="56">
        <row r="25">
          <cell r="B25">
            <v>0</v>
          </cell>
        </row>
      </sheetData>
      <sheetData sheetId="57"/>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Exp"/>
      <sheetName val="AllImp"/>
      <sheetName val="TimberSectorImp"/>
      <sheetName val="CoreVPAImp"/>
      <sheetName val="TimberSectorMinusCoreVPAImp"/>
      <sheetName val="44Imp"/>
      <sheetName val="4403Imp"/>
      <sheetName val="4407Imp"/>
      <sheetName val="4408Imp"/>
      <sheetName val="4412Imp"/>
      <sheetName val="4410Imp"/>
      <sheetName val="4411Imp"/>
      <sheetName val="44104411Imp"/>
      <sheetName val="44094418Imp"/>
      <sheetName val="4409Imp"/>
      <sheetName val="4418Imp"/>
      <sheetName val="4420Imp"/>
      <sheetName val="UnspecifiedImp"/>
      <sheetName val="442199Imp"/>
      <sheetName val="44OtherImp"/>
      <sheetName val="94Imp"/>
      <sheetName val="PaperSectorImp"/>
      <sheetName val="PaperSectorMinusCoreVPAImp"/>
      <sheetName val="4701-5Imp"/>
      <sheetName val="48Imp"/>
      <sheetName val="44013020Imp"/>
      <sheetName val="44012Imp"/>
      <sheetName val="44013Imp"/>
      <sheetName val="440123Imp"/>
      <sheetName val="PulpLogsImp"/>
      <sheetName val="TimberSectorExp"/>
      <sheetName val="CoreVPAExp"/>
      <sheetName val="TimberSectorMinusCoreVPAExp"/>
      <sheetName val="44Exp"/>
      <sheetName val="4403Exp"/>
      <sheetName val="4407Exp"/>
      <sheetName val="4408Exp"/>
      <sheetName val="4412Exp"/>
      <sheetName val="4410Exp"/>
      <sheetName val="4411Exp"/>
      <sheetName val="44104411Exp"/>
      <sheetName val="44094418Exp"/>
      <sheetName val="4409Exp"/>
      <sheetName val="4418Exp"/>
      <sheetName val="4415Exp"/>
      <sheetName val="442199Exp"/>
      <sheetName val="44OtherExp"/>
      <sheetName val="94Exp"/>
      <sheetName val="PaperSectorExp"/>
      <sheetName val="PaperSectorMinusCoreVPAExp"/>
      <sheetName val="4701-5Exp"/>
      <sheetName val="48Exp"/>
      <sheetName val="44013020Exp"/>
      <sheetName val="4401Exp"/>
      <sheetName val="440110Exp"/>
      <sheetName val="440123Exp"/>
      <sheetName val="PulpLogsExp"/>
      <sheetName val="44219098Imp"/>
      <sheetName val="44OthersExp"/>
      <sheetName val="Charts"/>
      <sheetName val="4401Imp"/>
      <sheetName val="440110Imp"/>
      <sheetName val="440131Imp"/>
    </sheetNames>
    <sheetDataSet>
      <sheetData sheetId="0"/>
      <sheetData sheetId="1"/>
      <sheetData sheetId="2">
        <row r="53">
          <cell r="B53">
            <v>5.3680675000000004E-3</v>
          </cell>
        </row>
      </sheetData>
      <sheetData sheetId="3">
        <row r="38">
          <cell r="B38">
            <v>0.56400713439999994</v>
          </cell>
        </row>
        <row r="92">
          <cell r="B92">
            <v>9.6712982400000008E-2</v>
          </cell>
          <cell r="C92">
            <v>0.10699160500000002</v>
          </cell>
          <cell r="D92">
            <v>9.4881236199999996E-2</v>
          </cell>
          <cell r="E92">
            <v>8.7032096399999995E-2</v>
          </cell>
          <cell r="F92">
            <v>7.8797191200000005E-2</v>
          </cell>
          <cell r="G92">
            <v>8.6904221000000004E-2</v>
          </cell>
          <cell r="H92">
            <v>6.8658421999999983E-2</v>
          </cell>
          <cell r="I92">
            <v>4.7840878400000002E-2</v>
          </cell>
          <cell r="J92">
            <v>4.4948897199999997E-2</v>
          </cell>
          <cell r="K92">
            <v>2.2615978799999999E-2</v>
          </cell>
          <cell r="L92">
            <v>2.1869582799999999E-2</v>
          </cell>
          <cell r="M92">
            <v>1.9708538000000001E-2</v>
          </cell>
          <cell r="N92">
            <v>1.0764588000000002E-2</v>
          </cell>
          <cell r="O92">
            <v>9.6195140000000009E-3</v>
          </cell>
          <cell r="P92">
            <v>1.3247200000000001E-2</v>
          </cell>
          <cell r="Q92">
            <v>1.4198098000000001E-2</v>
          </cell>
          <cell r="R92">
            <v>1.16609E-2</v>
          </cell>
          <cell r="S92">
            <v>1.19908832E-2</v>
          </cell>
          <cell r="T92">
            <v>1.1049620000000001E-2</v>
          </cell>
          <cell r="U92">
            <v>1.230886E-2</v>
          </cell>
          <cell r="V92">
            <v>0</v>
          </cell>
          <cell r="W92">
            <v>0</v>
          </cell>
          <cell r="X92">
            <v>0</v>
          </cell>
          <cell r="Y92">
            <v>0</v>
          </cell>
          <cell r="Z92">
            <v>0</v>
          </cell>
          <cell r="AA92">
            <v>0</v>
          </cell>
          <cell r="AB92">
            <v>27.639731380419001</v>
          </cell>
          <cell r="AC92">
            <v>32.258153374799996</v>
          </cell>
          <cell r="AD92">
            <v>28.303454289600001</v>
          </cell>
          <cell r="AE92">
            <v>31.637683268800004</v>
          </cell>
          <cell r="AF92">
            <v>31.6353660917</v>
          </cell>
          <cell r="AG92">
            <v>35.348495110500004</v>
          </cell>
          <cell r="AH92">
            <v>29.658113252000003</v>
          </cell>
          <cell r="AI92">
            <v>26.8048762825</v>
          </cell>
          <cell r="AJ92">
            <v>27.350715877200003</v>
          </cell>
          <cell r="AK92">
            <v>13.7168160844</v>
          </cell>
          <cell r="AL92">
            <v>11.062255924800001</v>
          </cell>
          <cell r="AM92">
            <v>12.014116752</v>
          </cell>
          <cell r="AN92">
            <v>6.7203776639999999</v>
          </cell>
          <cell r="AO92">
            <v>6.3607503441000004</v>
          </cell>
          <cell r="AP92">
            <v>8.8181844500000004</v>
          </cell>
          <cell r="AQ92">
            <v>8.1725426054999986</v>
          </cell>
          <cell r="AR92">
            <v>7.3033118103000003</v>
          </cell>
          <cell r="AS92">
            <v>7.1081119394999996</v>
          </cell>
          <cell r="AT92">
            <v>6.6664485689999999</v>
          </cell>
          <cell r="AU92">
            <v>6.1388747025000008</v>
          </cell>
          <cell r="AV92">
            <v>0</v>
          </cell>
          <cell r="AW92">
            <v>0</v>
          </cell>
          <cell r="AX92">
            <v>0</v>
          </cell>
          <cell r="AY92">
            <v>0</v>
          </cell>
          <cell r="AZ92">
            <v>0</v>
          </cell>
          <cell r="BA92">
            <v>0</v>
          </cell>
        </row>
      </sheetData>
      <sheetData sheetId="4"/>
      <sheetData sheetId="5">
        <row r="9">
          <cell r="B9">
            <v>2.31335E-3</v>
          </cell>
        </row>
      </sheetData>
      <sheetData sheetId="6">
        <row r="9">
          <cell r="B9">
            <v>2.0279999999999999E-3</v>
          </cell>
        </row>
      </sheetData>
      <sheetData sheetId="7">
        <row r="9">
          <cell r="B9">
            <v>0</v>
          </cell>
        </row>
      </sheetData>
      <sheetData sheetId="8">
        <row r="9">
          <cell r="B9">
            <v>2.8499999999999999E-4</v>
          </cell>
        </row>
      </sheetData>
      <sheetData sheetId="9">
        <row r="9">
          <cell r="B9">
            <v>0</v>
          </cell>
        </row>
      </sheetData>
      <sheetData sheetId="10">
        <row r="9">
          <cell r="B9">
            <v>0</v>
          </cell>
        </row>
      </sheetData>
      <sheetData sheetId="11">
        <row r="12">
          <cell r="B12">
            <v>1.26E-6</v>
          </cell>
        </row>
      </sheetData>
      <sheetData sheetId="12">
        <row r="253">
          <cell r="B253">
            <v>7.3919999999999997E-6</v>
          </cell>
        </row>
      </sheetData>
      <sheetData sheetId="13">
        <row r="253">
          <cell r="B253">
            <v>7.1750000000000009E-5</v>
          </cell>
        </row>
      </sheetData>
      <sheetData sheetId="14">
        <row r="9">
          <cell r="B9">
            <v>0</v>
          </cell>
        </row>
      </sheetData>
      <sheetData sheetId="15">
        <row r="9">
          <cell r="B9">
            <v>0</v>
          </cell>
        </row>
      </sheetData>
      <sheetData sheetId="16"/>
      <sheetData sheetId="17"/>
      <sheetData sheetId="18"/>
      <sheetData sheetId="19"/>
      <sheetData sheetId="20">
        <row r="9">
          <cell r="B9">
            <v>0</v>
          </cell>
        </row>
      </sheetData>
      <sheetData sheetId="21"/>
      <sheetData sheetId="22"/>
      <sheetData sheetId="23">
        <row r="9">
          <cell r="B9">
            <v>0</v>
          </cell>
        </row>
      </sheetData>
      <sheetData sheetId="24">
        <row r="9">
          <cell r="B9">
            <v>0</v>
          </cell>
        </row>
      </sheetData>
      <sheetData sheetId="25">
        <row r="253">
          <cell r="K253">
            <v>0</v>
          </cell>
        </row>
      </sheetData>
      <sheetData sheetId="26"/>
      <sheetData sheetId="27"/>
      <sheetData sheetId="28">
        <row r="9">
          <cell r="B9">
            <v>0</v>
          </cell>
        </row>
      </sheetData>
      <sheetData sheetId="29">
        <row r="52">
          <cell r="B52">
            <v>3.3098999999999996E-2</v>
          </cell>
        </row>
      </sheetData>
      <sheetData sheetId="30"/>
      <sheetData sheetId="31"/>
      <sheetData sheetId="32"/>
      <sheetData sheetId="33">
        <row r="25">
          <cell r="B25">
            <v>4.6549999999999993E-5</v>
          </cell>
        </row>
      </sheetData>
      <sheetData sheetId="34">
        <row r="12">
          <cell r="B12">
            <v>0</v>
          </cell>
        </row>
      </sheetData>
      <sheetData sheetId="35">
        <row r="25">
          <cell r="B25">
            <v>0</v>
          </cell>
        </row>
      </sheetData>
      <sheetData sheetId="36">
        <row r="25">
          <cell r="B25">
            <v>0</v>
          </cell>
        </row>
      </sheetData>
      <sheetData sheetId="37">
        <row r="25">
          <cell r="B25">
            <v>0</v>
          </cell>
        </row>
      </sheetData>
      <sheetData sheetId="38">
        <row r="25">
          <cell r="B25">
            <v>0</v>
          </cell>
        </row>
      </sheetData>
      <sheetData sheetId="39">
        <row r="25">
          <cell r="B25">
            <v>0</v>
          </cell>
        </row>
      </sheetData>
      <sheetData sheetId="40"/>
      <sheetData sheetId="41"/>
      <sheetData sheetId="42">
        <row r="25">
          <cell r="B25">
            <v>0</v>
          </cell>
        </row>
      </sheetData>
      <sheetData sheetId="43">
        <row r="25">
          <cell r="B25">
            <v>4.2349999999999999E-5</v>
          </cell>
        </row>
      </sheetData>
      <sheetData sheetId="44"/>
      <sheetData sheetId="45"/>
      <sheetData sheetId="46"/>
      <sheetData sheetId="47">
        <row r="25">
          <cell r="B25">
            <v>5.4964E-4</v>
          </cell>
        </row>
      </sheetData>
      <sheetData sheetId="48"/>
      <sheetData sheetId="49"/>
      <sheetData sheetId="50">
        <row r="25">
          <cell r="B25">
            <v>0</v>
          </cell>
        </row>
      </sheetData>
      <sheetData sheetId="51">
        <row r="25">
          <cell r="B25">
            <v>2.7978999999999999E-3</v>
          </cell>
        </row>
      </sheetData>
      <sheetData sheetId="52"/>
      <sheetData sheetId="53"/>
      <sheetData sheetId="54"/>
      <sheetData sheetId="55">
        <row r="25">
          <cell r="B25">
            <v>0</v>
          </cell>
        </row>
      </sheetData>
      <sheetData sheetId="56"/>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Exp"/>
      <sheetName val="AllImp"/>
      <sheetName val="TimberSectorImp"/>
      <sheetName val="CoreVPAImp"/>
      <sheetName val="TimberSectorMinusCoreVPAImp"/>
      <sheetName val="44Imp"/>
      <sheetName val="4403Imp"/>
      <sheetName val="4407Imp"/>
      <sheetName val="4408Imp"/>
      <sheetName val="4412Imp"/>
      <sheetName val="4410Imp"/>
      <sheetName val="4411Imp"/>
      <sheetName val="44104411Imp"/>
      <sheetName val="44094418Imp"/>
      <sheetName val="4409Imp"/>
      <sheetName val="4418Imp"/>
      <sheetName val="4420Imp"/>
      <sheetName val="UnspecifiedImp"/>
      <sheetName val="442199Imp"/>
      <sheetName val="44OtherImp"/>
      <sheetName val="94Imp"/>
      <sheetName val="4701-5Imp"/>
      <sheetName val="48Imp"/>
      <sheetName val="44013020Imp"/>
      <sheetName val="44012Imp"/>
      <sheetName val="44013Imp"/>
      <sheetName val="440123Imp"/>
      <sheetName val="PulpLogsImp"/>
      <sheetName val="PaperSectorImp"/>
      <sheetName val="PaperSectorMinusCoreVPAImp"/>
      <sheetName val="44Exp"/>
      <sheetName val="4403Exp"/>
      <sheetName val="4407Exp"/>
      <sheetName val="4408Exp"/>
      <sheetName val="4412Exp"/>
      <sheetName val="4410Exp"/>
      <sheetName val="4411Exp"/>
      <sheetName val="44104411Exp"/>
      <sheetName val="44094418Exp"/>
      <sheetName val="4409Exp"/>
      <sheetName val="4418Exp"/>
      <sheetName val="94Exp"/>
      <sheetName val="CoreVPAExp"/>
      <sheetName val="TimberSectorExp"/>
      <sheetName val="TimberSectorMinusCoreVPAExp"/>
      <sheetName val="PaperSectorExp"/>
      <sheetName val="PaperSectorMinusCoreVPAExp"/>
      <sheetName val="4701-5Exp"/>
      <sheetName val="48Exp"/>
      <sheetName val="44013020Exp"/>
      <sheetName val="44012Exp"/>
      <sheetName val="440123Exp"/>
      <sheetName val="44013Exp"/>
      <sheetName val="PulpLogsExp"/>
      <sheetName val="44219098Imp"/>
      <sheetName val="Charts"/>
      <sheetName val="44012"/>
      <sheetName val="44013"/>
      <sheetName val="4401Imp"/>
      <sheetName val="440110Imp"/>
      <sheetName val="4401Exp"/>
      <sheetName val="440110Exp"/>
      <sheetName val="440110"/>
      <sheetName val="OtherTimberImp"/>
      <sheetName val="VPACoreImp"/>
      <sheetName val="4401"/>
      <sheetName val="VPAcoreExp"/>
      <sheetName val="OtherWoodExp"/>
      <sheetName val="OtherTimberExp"/>
      <sheetName val="4421Imp"/>
    </sheetNames>
    <sheetDataSet>
      <sheetData sheetId="0"/>
      <sheetData sheetId="1"/>
      <sheetData sheetId="2">
        <row r="53">
          <cell r="B53">
            <v>3.5639999999999999E-4</v>
          </cell>
        </row>
      </sheetData>
      <sheetData sheetId="3">
        <row r="38">
          <cell r="B38">
            <v>0.22368902759999998</v>
          </cell>
        </row>
        <row r="92">
          <cell r="B92">
            <v>1.7829683200000002E-2</v>
          </cell>
          <cell r="C92">
            <v>1.6820264000000001E-2</v>
          </cell>
          <cell r="D92">
            <v>1.65423624E-2</v>
          </cell>
          <cell r="E92">
            <v>2.8134828400000002E-2</v>
          </cell>
          <cell r="F92">
            <v>2.3535751600000002E-2</v>
          </cell>
          <cell r="G92">
            <v>2.8904569599999999E-2</v>
          </cell>
          <cell r="H92">
            <v>1.6847337600000001E-2</v>
          </cell>
          <cell r="I92">
            <v>3.0379316800000004E-2</v>
          </cell>
          <cell r="J92">
            <v>1.7343824000000001E-2</v>
          </cell>
          <cell r="K92">
            <v>3.1879600000000005E-3</v>
          </cell>
          <cell r="L92">
            <v>4.0938996000000009E-3</v>
          </cell>
          <cell r="M92">
            <v>5.3815019999999989E-3</v>
          </cell>
          <cell r="N92">
            <v>2.3769200000000002E-3</v>
          </cell>
          <cell r="O92">
            <v>1.0878331999999999E-3</v>
          </cell>
          <cell r="P92">
            <v>1.6738180000000003E-3</v>
          </cell>
          <cell r="Q92">
            <v>1.7565000000000002E-3</v>
          </cell>
          <cell r="R92">
            <v>5.9150000000000001E-4</v>
          </cell>
          <cell r="S92">
            <v>9.5419721388888886E-4</v>
          </cell>
          <cell r="T92">
            <v>1.450547076923077E-3</v>
          </cell>
          <cell r="U92">
            <v>7.0260000000000006E-4</v>
          </cell>
          <cell r="V92">
            <v>0</v>
          </cell>
          <cell r="W92">
            <v>0</v>
          </cell>
          <cell r="X92">
            <v>0</v>
          </cell>
          <cell r="Y92">
            <v>0</v>
          </cell>
          <cell r="Z92">
            <v>0</v>
          </cell>
          <cell r="AA92">
            <v>0</v>
          </cell>
          <cell r="AB92">
            <v>3.855203148198</v>
          </cell>
          <cell r="AC92">
            <v>3.7269355104000002</v>
          </cell>
          <cell r="AD92">
            <v>3.3521425439999994</v>
          </cell>
          <cell r="AE92">
            <v>6.7551938272000012</v>
          </cell>
          <cell r="AF92">
            <v>7.4378888549000006</v>
          </cell>
          <cell r="AG92">
            <v>9.4099817526000002</v>
          </cell>
          <cell r="AH92">
            <v>6.4733625708000009</v>
          </cell>
          <cell r="AI92">
            <v>12.141532229499999</v>
          </cell>
          <cell r="AJ92">
            <v>6.3074199024000004</v>
          </cell>
          <cell r="AK92">
            <v>1.1749014112</v>
          </cell>
          <cell r="AL92">
            <v>1.5150895020000001</v>
          </cell>
          <cell r="AM92">
            <v>2.5716490080000001</v>
          </cell>
          <cell r="AN92">
            <v>0.81807969759999999</v>
          </cell>
          <cell r="AO92">
            <v>0.59902489589999997</v>
          </cell>
          <cell r="AP92">
            <v>0.58732985000000015</v>
          </cell>
          <cell r="AQ92">
            <v>0.43408299899999997</v>
          </cell>
          <cell r="AR92">
            <v>0.19280980409999998</v>
          </cell>
          <cell r="AS92">
            <v>0.20161642929999998</v>
          </cell>
          <cell r="AT92">
            <v>0.45714502299999998</v>
          </cell>
          <cell r="AU92">
            <v>0.161529005</v>
          </cell>
          <cell r="AV92">
            <v>0</v>
          </cell>
          <cell r="AW92">
            <v>0</v>
          </cell>
          <cell r="AX92">
            <v>0</v>
          </cell>
          <cell r="AY92">
            <v>0</v>
          </cell>
          <cell r="AZ92">
            <v>0</v>
          </cell>
          <cell r="BA92">
            <v>0</v>
          </cell>
        </row>
      </sheetData>
      <sheetData sheetId="4"/>
      <sheetData sheetId="5">
        <row r="9">
          <cell r="B9">
            <v>0</v>
          </cell>
        </row>
      </sheetData>
      <sheetData sheetId="6">
        <row r="9">
          <cell r="B9">
            <v>0</v>
          </cell>
        </row>
      </sheetData>
      <sheetData sheetId="7">
        <row r="9">
          <cell r="B9">
            <v>0</v>
          </cell>
        </row>
      </sheetData>
      <sheetData sheetId="8">
        <row r="9">
          <cell r="B9">
            <v>0</v>
          </cell>
        </row>
      </sheetData>
      <sheetData sheetId="9">
        <row r="9">
          <cell r="B9">
            <v>0</v>
          </cell>
        </row>
      </sheetData>
      <sheetData sheetId="10">
        <row r="9">
          <cell r="B9">
            <v>0</v>
          </cell>
        </row>
      </sheetData>
      <sheetData sheetId="11">
        <row r="12">
          <cell r="B12">
            <v>0</v>
          </cell>
        </row>
      </sheetData>
      <sheetData sheetId="12">
        <row r="253">
          <cell r="B253">
            <v>0</v>
          </cell>
        </row>
      </sheetData>
      <sheetData sheetId="13">
        <row r="253">
          <cell r="B253">
            <v>1.1781449999999999E-4</v>
          </cell>
        </row>
      </sheetData>
      <sheetData sheetId="14">
        <row r="9">
          <cell r="B9">
            <v>0</v>
          </cell>
        </row>
      </sheetData>
      <sheetData sheetId="15">
        <row r="9">
          <cell r="B9">
            <v>0</v>
          </cell>
        </row>
      </sheetData>
      <sheetData sheetId="16"/>
      <sheetData sheetId="17"/>
      <sheetData sheetId="18"/>
      <sheetData sheetId="19"/>
      <sheetData sheetId="20">
        <row r="9">
          <cell r="B9">
            <v>0</v>
          </cell>
        </row>
      </sheetData>
      <sheetData sheetId="21">
        <row r="9">
          <cell r="B9">
            <v>0</v>
          </cell>
        </row>
      </sheetData>
      <sheetData sheetId="22">
        <row r="9">
          <cell r="B9">
            <v>0</v>
          </cell>
        </row>
      </sheetData>
      <sheetData sheetId="23">
        <row r="253">
          <cell r="B253">
            <v>0</v>
          </cell>
        </row>
      </sheetData>
      <sheetData sheetId="24"/>
      <sheetData sheetId="25"/>
      <sheetData sheetId="26">
        <row r="9">
          <cell r="B9">
            <v>0</v>
          </cell>
        </row>
      </sheetData>
      <sheetData sheetId="27">
        <row r="52">
          <cell r="B52">
            <v>0</v>
          </cell>
        </row>
      </sheetData>
      <sheetData sheetId="28"/>
      <sheetData sheetId="29"/>
      <sheetData sheetId="30">
        <row r="25">
          <cell r="B25">
            <v>0</v>
          </cell>
        </row>
      </sheetData>
      <sheetData sheetId="31">
        <row r="12">
          <cell r="B12">
            <v>0</v>
          </cell>
        </row>
      </sheetData>
      <sheetData sheetId="32">
        <row r="25">
          <cell r="B25">
            <v>0</v>
          </cell>
        </row>
      </sheetData>
      <sheetData sheetId="33">
        <row r="25">
          <cell r="B25">
            <v>0</v>
          </cell>
        </row>
      </sheetData>
      <sheetData sheetId="34">
        <row r="25">
          <cell r="B25">
            <v>0</v>
          </cell>
        </row>
      </sheetData>
      <sheetData sheetId="35">
        <row r="25">
          <cell r="B25">
            <v>0</v>
          </cell>
        </row>
      </sheetData>
      <sheetData sheetId="36">
        <row r="25">
          <cell r="B25">
            <v>0</v>
          </cell>
        </row>
      </sheetData>
      <sheetData sheetId="37"/>
      <sheetData sheetId="38"/>
      <sheetData sheetId="39">
        <row r="25">
          <cell r="B25">
            <v>0</v>
          </cell>
        </row>
      </sheetData>
      <sheetData sheetId="40">
        <row r="25">
          <cell r="B25">
            <v>0</v>
          </cell>
        </row>
      </sheetData>
      <sheetData sheetId="41">
        <row r="25">
          <cell r="B25">
            <v>0</v>
          </cell>
        </row>
      </sheetData>
      <sheetData sheetId="42"/>
      <sheetData sheetId="43"/>
      <sheetData sheetId="44"/>
      <sheetData sheetId="45"/>
      <sheetData sheetId="46"/>
      <sheetData sheetId="47">
        <row r="25">
          <cell r="B25">
            <v>0</v>
          </cell>
        </row>
      </sheetData>
      <sheetData sheetId="48">
        <row r="25">
          <cell r="B25">
            <v>1.4172611249999997E-3</v>
          </cell>
        </row>
      </sheetData>
      <sheetData sheetId="49"/>
      <sheetData sheetId="50"/>
      <sheetData sheetId="51">
        <row r="25">
          <cell r="B25">
            <v>0</v>
          </cell>
        </row>
      </sheetData>
      <sheetData sheetId="52"/>
      <sheetData sheetId="53"/>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Exp"/>
      <sheetName val="AllImp"/>
      <sheetName val="TimberSectorImp"/>
      <sheetName val="CoreVPAImp"/>
      <sheetName val="TimberSectorMinusCoreVPAImp"/>
      <sheetName val="44Imp"/>
      <sheetName val="4403Imp"/>
      <sheetName val="4407Imp"/>
      <sheetName val="4408Imp"/>
      <sheetName val="4412Imp"/>
      <sheetName val="4410Imp"/>
      <sheetName val="4411Imp"/>
      <sheetName val="44104411Imp"/>
      <sheetName val="44094418Imp"/>
      <sheetName val="4409Imp"/>
      <sheetName val="4418Imp"/>
      <sheetName val="4420Imp"/>
      <sheetName val="UnspecifiedImp"/>
      <sheetName val="442199Imp"/>
      <sheetName val="44OtherImp"/>
      <sheetName val="94Imp"/>
      <sheetName val="PaperSectorImp"/>
      <sheetName val="PaperSectorMinusCoreVPAImp"/>
      <sheetName val="4701-5Imp"/>
      <sheetName val="48Imp"/>
      <sheetName val="44013020Imp"/>
      <sheetName val="4401Imp"/>
      <sheetName val="440110Imp"/>
      <sheetName val="440123Imp"/>
      <sheetName val="PulpLogsImp"/>
      <sheetName val="TimberSectorExp"/>
      <sheetName val="CoreVPAExp"/>
      <sheetName val="TimberSectorMinusCoreVPAExp"/>
      <sheetName val="44Exp"/>
      <sheetName val="4403Exp"/>
      <sheetName val="4407Exp"/>
      <sheetName val="4408Exp"/>
      <sheetName val="4412Exp"/>
      <sheetName val="4410Exp"/>
      <sheetName val="4411Exp"/>
      <sheetName val="44104411Exp"/>
      <sheetName val="44094418Exp"/>
      <sheetName val="4409Exp"/>
      <sheetName val="4418Exp"/>
      <sheetName val="442199Exp"/>
      <sheetName val="44OtherExp"/>
      <sheetName val="94Exp"/>
      <sheetName val="PaperSectorExp"/>
      <sheetName val="PaperSectorMinusCoreVPAExp"/>
      <sheetName val="4701-5Exp"/>
      <sheetName val="48Exp"/>
      <sheetName val="44013020Exp"/>
      <sheetName val="4401Exp"/>
      <sheetName val="440110Exp"/>
      <sheetName val="440123Exp"/>
      <sheetName val="PulpLogsExp"/>
      <sheetName val="44219098Imp"/>
      <sheetName val="Charts"/>
    </sheetNames>
    <sheetDataSet>
      <sheetData sheetId="0"/>
      <sheetData sheetId="1"/>
      <sheetData sheetId="2"/>
      <sheetData sheetId="3">
        <row r="92">
          <cell r="B92">
            <v>3.3475228799999993E-2</v>
          </cell>
          <cell r="C92">
            <v>3.6871933199999998E-2</v>
          </cell>
          <cell r="D92">
            <v>2.8964241599999992E-2</v>
          </cell>
          <cell r="E92">
            <v>4.1567489999999992E-2</v>
          </cell>
          <cell r="F92">
            <v>2.4417714400000002E-2</v>
          </cell>
          <cell r="G92">
            <v>2.3015889800000001E-2</v>
          </cell>
          <cell r="H92">
            <v>1.7614315999999998E-2</v>
          </cell>
          <cell r="I92">
            <v>1.5600717599999998E-2</v>
          </cell>
          <cell r="J92">
            <v>1.3761582E-2</v>
          </cell>
          <cell r="K92">
            <v>4.3930619999999997E-3</v>
          </cell>
          <cell r="L92">
            <v>5.5718256000000001E-3</v>
          </cell>
          <cell r="M92">
            <v>5.5712744000000003E-3</v>
          </cell>
          <cell r="N92">
            <v>3.5403599999999993E-3</v>
          </cell>
          <cell r="O92">
            <v>2.4577399999999999E-3</v>
          </cell>
          <cell r="P92">
            <v>3.4442604999999999E-3</v>
          </cell>
          <cell r="Q92">
            <v>5.5111115999999984E-3</v>
          </cell>
          <cell r="R92">
            <v>6.7855599999999995E-3</v>
          </cell>
          <cell r="S92">
            <v>7.5017284000000002E-3</v>
          </cell>
          <cell r="T92">
            <v>6.261104E-3</v>
          </cell>
          <cell r="U92">
            <v>4.8324600000000002E-3</v>
          </cell>
          <cell r="V92">
            <v>0</v>
          </cell>
          <cell r="W92">
            <v>0</v>
          </cell>
          <cell r="X92">
            <v>0</v>
          </cell>
          <cell r="Y92">
            <v>0</v>
          </cell>
          <cell r="Z92">
            <v>0</v>
          </cell>
          <cell r="AA92">
            <v>0</v>
          </cell>
          <cell r="AB92">
            <v>7.7209788944069997</v>
          </cell>
          <cell r="AC92">
            <v>8.4275574891999998</v>
          </cell>
          <cell r="AD92">
            <v>8.3918624208000008</v>
          </cell>
          <cell r="AE92">
            <v>11.206187552000001</v>
          </cell>
          <cell r="AF92">
            <v>9.6064842124999998</v>
          </cell>
          <cell r="AG92">
            <v>8.8057920522000011</v>
          </cell>
          <cell r="AH92">
            <v>7.6776851224000007</v>
          </cell>
          <cell r="AI92">
            <v>8.3222420165000006</v>
          </cell>
          <cell r="AJ92">
            <v>7.8982665984000011</v>
          </cell>
          <cell r="AK92">
            <v>2.7362489000000001</v>
          </cell>
          <cell r="AL92">
            <v>3.1990161789</v>
          </cell>
          <cell r="AM92">
            <v>3.911210976</v>
          </cell>
          <cell r="AN92">
            <v>2.5293883296000002</v>
          </cell>
          <cell r="AO92">
            <v>1.6765482846000002</v>
          </cell>
          <cell r="AP92">
            <v>1.9555148020000002</v>
          </cell>
          <cell r="AQ92">
            <v>2.6080827885</v>
          </cell>
          <cell r="AR92">
            <v>2.7387639285000001</v>
          </cell>
          <cell r="AS92">
            <v>2.7544356696999999</v>
          </cell>
          <cell r="AT92">
            <v>2.4836170179999999</v>
          </cell>
          <cell r="AU92">
            <v>1.9101591908333333</v>
          </cell>
          <cell r="AV92">
            <v>0</v>
          </cell>
          <cell r="AW92">
            <v>0</v>
          </cell>
          <cell r="AX92">
            <v>0</v>
          </cell>
          <cell r="AY92">
            <v>0</v>
          </cell>
          <cell r="AZ92">
            <v>0</v>
          </cell>
          <cell r="BA92">
            <v>0</v>
          </cell>
        </row>
      </sheetData>
      <sheetData sheetId="4"/>
      <sheetData sheetId="5">
        <row r="9">
          <cell r="B9">
            <v>3.7999999999999995E-5</v>
          </cell>
        </row>
      </sheetData>
      <sheetData sheetId="6">
        <row r="9">
          <cell r="B9">
            <v>0</v>
          </cell>
        </row>
      </sheetData>
      <sheetData sheetId="7">
        <row r="9">
          <cell r="B9">
            <v>0</v>
          </cell>
        </row>
      </sheetData>
      <sheetData sheetId="8">
        <row r="9">
          <cell r="B9">
            <v>3.7999999999999995E-5</v>
          </cell>
        </row>
      </sheetData>
      <sheetData sheetId="9">
        <row r="9">
          <cell r="B9">
            <v>0</v>
          </cell>
        </row>
      </sheetData>
      <sheetData sheetId="10">
        <row r="9">
          <cell r="B9">
            <v>0</v>
          </cell>
        </row>
      </sheetData>
      <sheetData sheetId="11">
        <row r="12">
          <cell r="B12">
            <v>7.7205239999999994E-3</v>
          </cell>
        </row>
      </sheetData>
      <sheetData sheetId="12"/>
      <sheetData sheetId="13"/>
      <sheetData sheetId="14">
        <row r="9">
          <cell r="B9">
            <v>0</v>
          </cell>
        </row>
      </sheetData>
      <sheetData sheetId="15">
        <row r="9">
          <cell r="B9">
            <v>0</v>
          </cell>
        </row>
      </sheetData>
      <sheetData sheetId="16"/>
      <sheetData sheetId="17"/>
      <sheetData sheetId="18"/>
      <sheetData sheetId="19"/>
      <sheetData sheetId="20">
        <row r="9">
          <cell r="B9">
            <v>0</v>
          </cell>
        </row>
      </sheetData>
      <sheetData sheetId="21"/>
      <sheetData sheetId="22"/>
      <sheetData sheetId="23">
        <row r="9">
          <cell r="B9">
            <v>0</v>
          </cell>
        </row>
      </sheetData>
      <sheetData sheetId="24">
        <row r="9">
          <cell r="B9">
            <v>0</v>
          </cell>
        </row>
      </sheetData>
      <sheetData sheetId="25"/>
      <sheetData sheetId="26"/>
      <sheetData sheetId="27"/>
      <sheetData sheetId="28">
        <row r="9">
          <cell r="B9">
            <v>0</v>
          </cell>
        </row>
      </sheetData>
      <sheetData sheetId="29">
        <row r="52">
          <cell r="B52">
            <v>0.10106699999999999</v>
          </cell>
        </row>
      </sheetData>
      <sheetData sheetId="30"/>
      <sheetData sheetId="31"/>
      <sheetData sheetId="32"/>
      <sheetData sheetId="33">
        <row r="25">
          <cell r="B25">
            <v>0</v>
          </cell>
        </row>
      </sheetData>
      <sheetData sheetId="34">
        <row r="12">
          <cell r="B12">
            <v>0</v>
          </cell>
        </row>
      </sheetData>
      <sheetData sheetId="35">
        <row r="25">
          <cell r="B25">
            <v>0</v>
          </cell>
        </row>
      </sheetData>
      <sheetData sheetId="36">
        <row r="25">
          <cell r="B25">
            <v>0</v>
          </cell>
        </row>
      </sheetData>
      <sheetData sheetId="37">
        <row r="25">
          <cell r="B25">
            <v>0</v>
          </cell>
        </row>
      </sheetData>
      <sheetData sheetId="38">
        <row r="25">
          <cell r="B25">
            <v>0</v>
          </cell>
        </row>
      </sheetData>
      <sheetData sheetId="39">
        <row r="25">
          <cell r="B25">
            <v>0</v>
          </cell>
        </row>
      </sheetData>
      <sheetData sheetId="40"/>
      <sheetData sheetId="41"/>
      <sheetData sheetId="42">
        <row r="25">
          <cell r="B25">
            <v>0</v>
          </cell>
        </row>
      </sheetData>
      <sheetData sheetId="43">
        <row r="25">
          <cell r="B25">
            <v>0</v>
          </cell>
        </row>
      </sheetData>
      <sheetData sheetId="44"/>
      <sheetData sheetId="45"/>
      <sheetData sheetId="46">
        <row r="25">
          <cell r="B25">
            <v>0</v>
          </cell>
        </row>
      </sheetData>
      <sheetData sheetId="47"/>
      <sheetData sheetId="48"/>
      <sheetData sheetId="49">
        <row r="25">
          <cell r="B25">
            <v>0</v>
          </cell>
        </row>
      </sheetData>
      <sheetData sheetId="50">
        <row r="25">
          <cell r="B25">
            <v>5.9951499999999994E-3</v>
          </cell>
        </row>
      </sheetData>
      <sheetData sheetId="51"/>
      <sheetData sheetId="52"/>
      <sheetData sheetId="53"/>
      <sheetData sheetId="54">
        <row r="25">
          <cell r="B25">
            <v>0</v>
          </cell>
        </row>
      </sheetData>
      <sheetData sheetId="55"/>
      <sheetData sheetId="56" refreshError="1"/>
      <sheetData sheetId="5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402Imp"/>
      <sheetName val="4402Exp"/>
      <sheetName val="AllExp"/>
      <sheetName val="AllImp"/>
      <sheetName val="TimberSectorImp"/>
      <sheetName val="CoreVPAImp"/>
      <sheetName val="TimberSectorMinusCoreVPAImp"/>
      <sheetName val="44Imp"/>
      <sheetName val="4403Imp"/>
      <sheetName val="4407Imp"/>
      <sheetName val="4408Imp"/>
      <sheetName val="4412Imp"/>
      <sheetName val="4410Imp"/>
      <sheetName val="4411Imp"/>
      <sheetName val="44104411Imp"/>
      <sheetName val="44094418Imp"/>
      <sheetName val="4409Imp"/>
      <sheetName val="4418Imp"/>
      <sheetName val="4420Imp"/>
      <sheetName val="UnspecifiedImp"/>
      <sheetName val="442199Imp"/>
      <sheetName val="44OtherImp"/>
      <sheetName val="94Imp"/>
      <sheetName val="PaperSectorImp"/>
      <sheetName val="PaperSectorMinusCoreVPAImp"/>
      <sheetName val="4701-5Imp"/>
      <sheetName val="48Imp"/>
      <sheetName val="44013020Imp"/>
      <sheetName val="44012Imp"/>
      <sheetName val="44013Imp"/>
      <sheetName val="44013MinusPelletsImp"/>
      <sheetName val="440123Imp"/>
      <sheetName val="PulpLogsImp"/>
      <sheetName val="TimberSectorExp"/>
      <sheetName val="CoreVPAExp"/>
      <sheetName val="TimberSectorMinusCoreVPAExp"/>
      <sheetName val="44Exp"/>
      <sheetName val="4403Exp"/>
      <sheetName val="4407Exp"/>
      <sheetName val="4408Exp"/>
      <sheetName val="4412Exp"/>
      <sheetName val="4410Exp"/>
      <sheetName val="4411Exp"/>
      <sheetName val="44104411Exp"/>
      <sheetName val="44094418Exp"/>
      <sheetName val="4409Exp"/>
      <sheetName val="4418Exp"/>
      <sheetName val="442199Exp"/>
      <sheetName val="44Other"/>
      <sheetName val="94Exp"/>
      <sheetName val="PaperSectorExp"/>
      <sheetName val="PaperSectorMinusCoreVPAExp"/>
      <sheetName val="4701-5Exp"/>
      <sheetName val="48Exp"/>
      <sheetName val="44013MinusPelletsExp"/>
      <sheetName val="44013020Exp"/>
      <sheetName val="44012Exp"/>
      <sheetName val="44013Exp"/>
      <sheetName val="440123Exp"/>
      <sheetName val="PulpLogsExp"/>
      <sheetName val="4401Exp"/>
      <sheetName val="440110Exp"/>
      <sheetName val="44219098Imp"/>
      <sheetName val="Sheet1"/>
      <sheetName val="ChartsUSD"/>
      <sheetName val="PulpWoodLogsImp"/>
      <sheetName val="PulpWoodLogsExp"/>
      <sheetName val="4401Imp"/>
      <sheetName val="440110Imp"/>
      <sheetName val="UKSummary"/>
      <sheetName val="10501-5Imp"/>
      <sheetName val="Sheet"/>
      <sheetName val="Shee"/>
      <sheetName val="She"/>
      <sheetName val="Sh"/>
      <sheetName val="S"/>
      <sheetName val=""/>
      <sheetName val="P"/>
      <sheetName val="Pu"/>
      <sheetName val="Pul"/>
      <sheetName val="Pulp"/>
      <sheetName val="Pulpw"/>
      <sheetName val="Pulpwo"/>
      <sheetName val="Pulpwoo"/>
      <sheetName val="Pulpwood"/>
      <sheetName val="PulpwoodL"/>
      <sheetName val="PulpwoodLo"/>
      <sheetName val="PulpwoodLog"/>
      <sheetName val="440131Imp"/>
      <sheetName val="440130Imp"/>
      <sheetName val="4401302Imp"/>
    </sheetNames>
    <sheetDataSet>
      <sheetData sheetId="0"/>
      <sheetData sheetId="1"/>
      <sheetData sheetId="2"/>
      <sheetData sheetId="3"/>
      <sheetData sheetId="4"/>
      <sheetData sheetId="5">
        <row r="92">
          <cell r="B92">
            <v>4.8687756800000009E-2</v>
          </cell>
          <cell r="C92">
            <v>4.094664080000001E-2</v>
          </cell>
          <cell r="D92">
            <v>3.5908321999999999E-2</v>
          </cell>
          <cell r="E92">
            <v>3.36700916E-2</v>
          </cell>
          <cell r="F92">
            <v>3.8621048000000005E-2</v>
          </cell>
          <cell r="G92">
            <v>3.3065931999999999E-2</v>
          </cell>
          <cell r="H92">
            <v>2.5910116399999999E-2</v>
          </cell>
          <cell r="I92">
            <v>2.5271958400000002E-2</v>
          </cell>
          <cell r="J92">
            <v>1.6240579200000001E-2</v>
          </cell>
          <cell r="K92">
            <v>1.5935893599999997E-2</v>
          </cell>
          <cell r="L92">
            <v>1.4740256400000002E-2</v>
          </cell>
          <cell r="M92">
            <v>1.1081338800000002E-2</v>
          </cell>
          <cell r="N92">
            <v>1.0862902799999999E-2</v>
          </cell>
          <cell r="O92">
            <v>9.5981199999999982E-3</v>
          </cell>
          <cell r="P92">
            <v>1.13949176E-2</v>
          </cell>
          <cell r="Q92">
            <v>6.12518E-3</v>
          </cell>
          <cell r="R92">
            <v>5.7156912000000002E-3</v>
          </cell>
          <cell r="S92">
            <v>3.0595656000000004E-3</v>
          </cell>
          <cell r="T92">
            <v>5.9653776000000002E-3</v>
          </cell>
          <cell r="U92">
            <v>4.5586996000000005E-3</v>
          </cell>
          <cell r="V92">
            <v>0</v>
          </cell>
          <cell r="W92">
            <v>0</v>
          </cell>
          <cell r="X92">
            <v>0</v>
          </cell>
          <cell r="Y92">
            <v>0</v>
          </cell>
          <cell r="Z92">
            <v>0</v>
          </cell>
          <cell r="AA92">
            <v>0</v>
          </cell>
          <cell r="AB92">
            <v>14.058595174965001</v>
          </cell>
          <cell r="AC92">
            <v>11.570747188799999</v>
          </cell>
          <cell r="AD92">
            <v>10.9012673328</v>
          </cell>
          <cell r="AE92">
            <v>11.1404625696</v>
          </cell>
          <cell r="AF92">
            <v>14.116549661900001</v>
          </cell>
          <cell r="AG92">
            <v>13.032792243899999</v>
          </cell>
          <cell r="AH92">
            <v>9.735786795200001</v>
          </cell>
          <cell r="AI92">
            <v>11.111326008999999</v>
          </cell>
          <cell r="AJ92">
            <v>6.2277113672000004</v>
          </cell>
          <cell r="AK92">
            <v>6.1530374575999991</v>
          </cell>
          <cell r="AL92">
            <v>5.8724373816000011</v>
          </cell>
          <cell r="AM92">
            <v>4.4258361600000002</v>
          </cell>
          <cell r="AN92">
            <v>4.3669928016000004</v>
          </cell>
          <cell r="AO92">
            <v>4.3098916836000001</v>
          </cell>
          <cell r="AP92">
            <v>4.9138876840000005</v>
          </cell>
          <cell r="AQ92">
            <v>2.5109593774999999</v>
          </cell>
          <cell r="AR92">
            <v>2.1653476663000002</v>
          </cell>
          <cell r="AS92">
            <v>1.5062617712999999</v>
          </cell>
          <cell r="AT92">
            <v>2.6337929779999998</v>
          </cell>
          <cell r="AU92">
            <v>1.92707945375</v>
          </cell>
          <cell r="AV92">
            <v>0</v>
          </cell>
          <cell r="AW92">
            <v>0</v>
          </cell>
          <cell r="AX92">
            <v>0</v>
          </cell>
          <cell r="AY92">
            <v>0</v>
          </cell>
          <cell r="AZ92">
            <v>0</v>
          </cell>
          <cell r="BA92">
            <v>0</v>
          </cell>
        </row>
      </sheetData>
      <sheetData sheetId="6"/>
      <sheetData sheetId="7">
        <row r="9">
          <cell r="B9">
            <v>0</v>
          </cell>
        </row>
      </sheetData>
      <sheetData sheetId="8">
        <row r="9">
          <cell r="B9">
            <v>0</v>
          </cell>
        </row>
      </sheetData>
      <sheetData sheetId="9">
        <row r="9">
          <cell r="B9">
            <v>0</v>
          </cell>
        </row>
      </sheetData>
      <sheetData sheetId="10">
        <row r="9">
          <cell r="B9">
            <v>0</v>
          </cell>
        </row>
      </sheetData>
      <sheetData sheetId="11">
        <row r="9">
          <cell r="B9">
            <v>0</v>
          </cell>
        </row>
      </sheetData>
      <sheetData sheetId="12">
        <row r="9">
          <cell r="B9">
            <v>0</v>
          </cell>
        </row>
      </sheetData>
      <sheetData sheetId="13">
        <row r="12">
          <cell r="B12">
            <v>0</v>
          </cell>
        </row>
      </sheetData>
      <sheetData sheetId="14"/>
      <sheetData sheetId="15"/>
      <sheetData sheetId="16">
        <row r="9">
          <cell r="B9">
            <v>0</v>
          </cell>
        </row>
      </sheetData>
      <sheetData sheetId="17">
        <row r="9">
          <cell r="B9">
            <v>0</v>
          </cell>
        </row>
      </sheetData>
      <sheetData sheetId="18"/>
      <sheetData sheetId="19"/>
      <sheetData sheetId="20"/>
      <sheetData sheetId="21"/>
      <sheetData sheetId="22">
        <row r="9">
          <cell r="B9">
            <v>0</v>
          </cell>
        </row>
      </sheetData>
      <sheetData sheetId="23"/>
      <sheetData sheetId="24"/>
      <sheetData sheetId="25">
        <row r="9">
          <cell r="B9">
            <v>0</v>
          </cell>
        </row>
      </sheetData>
      <sheetData sheetId="26">
        <row r="9">
          <cell r="B9">
            <v>1.0499999999999999E-5</v>
          </cell>
        </row>
      </sheetData>
      <sheetData sheetId="27"/>
      <sheetData sheetId="28"/>
      <sheetData sheetId="29"/>
      <sheetData sheetId="30"/>
      <sheetData sheetId="31">
        <row r="9">
          <cell r="B9">
            <v>0</v>
          </cell>
        </row>
      </sheetData>
      <sheetData sheetId="32">
        <row r="52">
          <cell r="B52">
            <v>0</v>
          </cell>
        </row>
      </sheetData>
      <sheetData sheetId="33"/>
      <sheetData sheetId="34"/>
      <sheetData sheetId="35"/>
      <sheetData sheetId="36">
        <row r="25">
          <cell r="B25">
            <v>0</v>
          </cell>
        </row>
      </sheetData>
      <sheetData sheetId="37">
        <row r="12">
          <cell r="B12">
            <v>1.3999999999999998E-7</v>
          </cell>
        </row>
      </sheetData>
      <sheetData sheetId="38">
        <row r="25">
          <cell r="B25">
            <v>0</v>
          </cell>
        </row>
      </sheetData>
      <sheetData sheetId="39">
        <row r="25">
          <cell r="B25">
            <v>0</v>
          </cell>
        </row>
      </sheetData>
      <sheetData sheetId="40">
        <row r="25">
          <cell r="B25">
            <v>0</v>
          </cell>
        </row>
      </sheetData>
      <sheetData sheetId="41">
        <row r="25">
          <cell r="B25">
            <v>0</v>
          </cell>
        </row>
      </sheetData>
      <sheetData sheetId="42">
        <row r="25">
          <cell r="B25">
            <v>0</v>
          </cell>
        </row>
      </sheetData>
      <sheetData sheetId="43"/>
      <sheetData sheetId="44"/>
      <sheetData sheetId="45">
        <row r="25">
          <cell r="B25">
            <v>0</v>
          </cell>
        </row>
      </sheetData>
      <sheetData sheetId="46">
        <row r="25">
          <cell r="B25">
            <v>0</v>
          </cell>
        </row>
      </sheetData>
      <sheetData sheetId="47"/>
      <sheetData sheetId="48"/>
      <sheetData sheetId="49">
        <row r="25">
          <cell r="B25">
            <v>2.268E-5</v>
          </cell>
        </row>
      </sheetData>
      <sheetData sheetId="50"/>
      <sheetData sheetId="51"/>
      <sheetData sheetId="52">
        <row r="25">
          <cell r="B25">
            <v>0</v>
          </cell>
        </row>
      </sheetData>
      <sheetData sheetId="53">
        <row r="25">
          <cell r="B25">
            <v>5.5999999999999995E-4</v>
          </cell>
        </row>
      </sheetData>
      <sheetData sheetId="54"/>
      <sheetData sheetId="55"/>
      <sheetData sheetId="56"/>
      <sheetData sheetId="57"/>
      <sheetData sheetId="58">
        <row r="25">
          <cell r="B25">
            <v>0</v>
          </cell>
        </row>
      </sheetData>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Exp"/>
      <sheetName val="AllImp"/>
      <sheetName val="TimberSectorImp"/>
      <sheetName val="Sheet1"/>
      <sheetName val="CoreVPAImp"/>
      <sheetName val="TimberSectorMinusCoreVPAImp"/>
      <sheetName val="44Imp"/>
      <sheetName val="4403Imp"/>
      <sheetName val="4403CImp"/>
      <sheetName val="4403NCImp"/>
      <sheetName val="44034920"/>
      <sheetName val="44039930Imp"/>
      <sheetName val="44079910Imp"/>
      <sheetName val="4407Imp"/>
      <sheetName val="4407CImp"/>
      <sheetName val="4407NCImp"/>
      <sheetName val="4408Imp"/>
      <sheetName val="4408CImp"/>
      <sheetName val="4408NCImp"/>
      <sheetName val="4412Imp"/>
      <sheetName val="4412CImp"/>
      <sheetName val="4412NCImp"/>
      <sheetName val="4410Imp"/>
      <sheetName val="4411Imp"/>
      <sheetName val="44104411Imp"/>
      <sheetName val="44094418Imp"/>
      <sheetName val="4409Imp"/>
      <sheetName val="4409CImp"/>
      <sheetName val="4409NCImp"/>
      <sheetName val="4418Imp"/>
      <sheetName val="442199Imp"/>
      <sheetName val="44OtherImp"/>
      <sheetName val="PowerPointImp"/>
      <sheetName val="94Imp"/>
      <sheetName val="PaperSectorImp"/>
      <sheetName val="PaperSectorMinusCoreVPAImp"/>
      <sheetName val="4701-5Imp"/>
      <sheetName val="48Imp"/>
      <sheetName val="440123Imp"/>
      <sheetName val="PulpLogsImp"/>
      <sheetName val="TimberSectorExp"/>
      <sheetName val="CoreVPAExp"/>
      <sheetName val="TimberSectorMinusCoreVPAExp"/>
      <sheetName val="44Exp"/>
      <sheetName val="4403Exp"/>
      <sheetName val="4407Exp"/>
      <sheetName val="4408Exp"/>
      <sheetName val="4412Exp"/>
      <sheetName val="4410Exp"/>
      <sheetName val="4411Exp"/>
      <sheetName val="44104411Exp"/>
      <sheetName val="44094418Exp"/>
      <sheetName val="4409Exp"/>
      <sheetName val="4418Exp"/>
      <sheetName val="4414Exp"/>
      <sheetName val="4420Exp"/>
      <sheetName val="442199Exp"/>
      <sheetName val="44OtherExp"/>
      <sheetName val="Balance"/>
      <sheetName val="PowerPointExp"/>
      <sheetName val="94Exp"/>
      <sheetName val="PaperSectorExp"/>
      <sheetName val="PaperSectorMinusCoreVPAExp"/>
      <sheetName val="4701-5Exp"/>
      <sheetName val="48Exp"/>
      <sheetName val="PulpLogsExp"/>
      <sheetName val="440123Exp"/>
      <sheetName val="ChinaSummary"/>
    </sheetNames>
    <sheetDataSet>
      <sheetData sheetId="0"/>
      <sheetData sheetId="1"/>
      <sheetData sheetId="2"/>
      <sheetData sheetId="3"/>
      <sheetData sheetId="4">
        <row r="92">
          <cell r="B92">
            <v>2.4865600000000001E-3</v>
          </cell>
          <cell r="C92">
            <v>6.0150999999999998E-3</v>
          </cell>
          <cell r="D92">
            <v>4.0017701399999994E-3</v>
          </cell>
          <cell r="E92">
            <v>3.3724599999999999E-3</v>
          </cell>
          <cell r="F92">
            <v>4.1557328399999998E-3</v>
          </cell>
          <cell r="G92">
            <v>6.6368766599999999E-3</v>
          </cell>
          <cell r="H92">
            <v>1.43948267E-2</v>
          </cell>
          <cell r="I92">
            <v>1.1602834999999999E-2</v>
          </cell>
          <cell r="J92">
            <v>9.2262594499999996E-3</v>
          </cell>
          <cell r="K92">
            <v>8.5067238399999991E-3</v>
          </cell>
          <cell r="L92">
            <v>4.7895704622000004E-2</v>
          </cell>
          <cell r="M92">
            <v>6.3930522310999993E-2</v>
          </cell>
          <cell r="N92">
            <v>0.155683751482</v>
          </cell>
          <cell r="O92">
            <v>0.16427631566499998</v>
          </cell>
          <cell r="P92">
            <v>0.28948201070645213</v>
          </cell>
          <cell r="Q92">
            <v>0.11404426691980681</v>
          </cell>
          <cell r="R92">
            <v>0.19439557589670337</v>
          </cell>
          <cell r="S92">
            <v>0.18698494458032877</v>
          </cell>
          <cell r="T92">
            <v>9.8053938725482237E-2</v>
          </cell>
          <cell r="U92">
            <v>0</v>
          </cell>
          <cell r="V92">
            <v>0</v>
          </cell>
          <cell r="W92">
            <v>0</v>
          </cell>
          <cell r="X92">
            <v>0</v>
          </cell>
          <cell r="Y92">
            <v>0</v>
          </cell>
          <cell r="Z92">
            <v>0</v>
          </cell>
          <cell r="AA92">
            <v>0</v>
          </cell>
          <cell r="AB92">
            <v>0.66167299999999996</v>
          </cell>
          <cell r="AC92">
            <v>0.57200000000000006</v>
          </cell>
          <cell r="AD92">
            <v>0.62809999999999999</v>
          </cell>
          <cell r="AE92">
            <v>0.68899999999999995</v>
          </cell>
          <cell r="AF92">
            <v>1.123</v>
          </cell>
          <cell r="AG92">
            <v>1.4650000000000001</v>
          </cell>
          <cell r="AH92">
            <v>3.889011</v>
          </cell>
          <cell r="AI92">
            <v>3.558189</v>
          </cell>
          <cell r="AJ92">
            <v>4.0829759999999995</v>
          </cell>
          <cell r="AK92">
            <v>3.4479319999999998</v>
          </cell>
          <cell r="AL92">
            <v>14.620826999999997</v>
          </cell>
          <cell r="AM92">
            <v>23.107261999999999</v>
          </cell>
          <cell r="AN92">
            <v>69.062089000000014</v>
          </cell>
          <cell r="AO92">
            <v>85.960521</v>
          </cell>
          <cell r="AP92">
            <v>184.803415</v>
          </cell>
          <cell r="AQ92">
            <v>55.636032999999998</v>
          </cell>
          <cell r="AR92">
            <v>114.07209499999998</v>
          </cell>
          <cell r="AS92">
            <v>93.312378999999993</v>
          </cell>
          <cell r="AT92">
            <v>41.086646000000002</v>
          </cell>
          <cell r="AU92">
            <v>0</v>
          </cell>
          <cell r="AV92">
            <v>0</v>
          </cell>
          <cell r="AW92">
            <v>0</v>
          </cell>
          <cell r="AX92">
            <v>0</v>
          </cell>
          <cell r="AY92">
            <v>0</v>
          </cell>
          <cell r="AZ92">
            <v>0</v>
          </cell>
          <cell r="BA92">
            <v>0</v>
          </cell>
        </row>
      </sheetData>
      <sheetData sheetId="5"/>
      <sheetData sheetId="6">
        <row r="9">
          <cell r="B9">
            <v>1.5133E-3</v>
          </cell>
        </row>
      </sheetData>
      <sheetData sheetId="7">
        <row r="3">
          <cell r="B3">
            <v>2000</v>
          </cell>
          <cell r="C3">
            <v>2001</v>
          </cell>
          <cell r="D3">
            <v>2002</v>
          </cell>
          <cell r="E3">
            <v>2003</v>
          </cell>
          <cell r="F3">
            <v>2004</v>
          </cell>
          <cell r="G3">
            <v>2005</v>
          </cell>
          <cell r="H3">
            <v>2006</v>
          </cell>
          <cell r="I3">
            <v>2007</v>
          </cell>
          <cell r="J3">
            <v>2008</v>
          </cell>
          <cell r="K3">
            <v>2009</v>
          </cell>
          <cell r="L3">
            <v>2010</v>
          </cell>
          <cell r="M3">
            <v>2011</v>
          </cell>
          <cell r="N3">
            <v>2012</v>
          </cell>
          <cell r="O3">
            <v>2013</v>
          </cell>
          <cell r="P3">
            <v>2014</v>
          </cell>
          <cell r="Q3">
            <v>2015</v>
          </cell>
          <cell r="R3">
            <v>2016</v>
          </cell>
          <cell r="S3">
            <v>2017</v>
          </cell>
          <cell r="T3">
            <v>2018</v>
          </cell>
          <cell r="U3">
            <v>2019</v>
          </cell>
          <cell r="V3">
            <v>2020</v>
          </cell>
          <cell r="W3">
            <v>2021</v>
          </cell>
          <cell r="X3">
            <v>2022</v>
          </cell>
          <cell r="Y3">
            <v>2023</v>
          </cell>
          <cell r="Z3">
            <v>2024</v>
          </cell>
          <cell r="AA3">
            <v>2025</v>
          </cell>
          <cell r="AB3">
            <v>2000</v>
          </cell>
          <cell r="AC3">
            <v>2001</v>
          </cell>
          <cell r="AD3">
            <v>2002</v>
          </cell>
          <cell r="AE3">
            <v>2003</v>
          </cell>
          <cell r="AF3">
            <v>2004</v>
          </cell>
          <cell r="AG3">
            <v>2005</v>
          </cell>
          <cell r="AH3">
            <v>2006</v>
          </cell>
          <cell r="AI3">
            <v>2007</v>
          </cell>
          <cell r="AJ3">
            <v>2008</v>
          </cell>
          <cell r="AK3">
            <v>2009</v>
          </cell>
          <cell r="AL3">
            <v>2010</v>
          </cell>
          <cell r="AM3">
            <v>2011</v>
          </cell>
          <cell r="AN3">
            <v>2012</v>
          </cell>
          <cell r="AO3">
            <v>2013</v>
          </cell>
          <cell r="AP3">
            <v>2014</v>
          </cell>
          <cell r="AQ3">
            <v>2015</v>
          </cell>
          <cell r="AR3">
            <v>2016</v>
          </cell>
          <cell r="AS3">
            <v>2017</v>
          </cell>
          <cell r="AT3">
            <v>2018</v>
          </cell>
          <cell r="AU3">
            <v>2019</v>
          </cell>
          <cell r="AV3">
            <v>2020</v>
          </cell>
          <cell r="AW3">
            <v>2021</v>
          </cell>
          <cell r="AX3">
            <v>2022</v>
          </cell>
          <cell r="AY3">
            <v>2023</v>
          </cell>
          <cell r="AZ3">
            <v>2024</v>
          </cell>
          <cell r="BA3">
            <v>2025</v>
          </cell>
        </row>
        <row r="92">
          <cell r="B92">
            <v>1.06E-4</v>
          </cell>
          <cell r="C92">
            <v>0</v>
          </cell>
          <cell r="D92">
            <v>1.2299999999999998E-4</v>
          </cell>
          <cell r="E92">
            <v>0</v>
          </cell>
          <cell r="F92">
            <v>0</v>
          </cell>
          <cell r="G92">
            <v>3.6000000000000001E-5</v>
          </cell>
          <cell r="H92">
            <v>1.5999999999999999E-5</v>
          </cell>
          <cell r="I92">
            <v>6.150000000000001E-4</v>
          </cell>
          <cell r="J92">
            <v>1.3999999999999998E-3</v>
          </cell>
          <cell r="K92">
            <v>2.47E-3</v>
          </cell>
          <cell r="L92">
            <v>1.8126000000000003E-2</v>
          </cell>
          <cell r="M92">
            <v>3.9746999999999998E-2</v>
          </cell>
          <cell r="N92">
            <v>0.125031</v>
          </cell>
          <cell r="O92">
            <v>0.132434</v>
          </cell>
          <cell r="P92">
            <v>0.25734632270577057</v>
          </cell>
          <cell r="Q92">
            <v>6.8323024563553769E-2</v>
          </cell>
          <cell r="R92">
            <v>0.15139237034480874</v>
          </cell>
          <cell r="S92">
            <v>0.13258799999999998</v>
          </cell>
          <cell r="T92">
            <v>0.10913626498550233</v>
          </cell>
          <cell r="U92">
            <v>0.10228840544072923</v>
          </cell>
          <cell r="V92"/>
          <cell r="W92"/>
          <cell r="X92"/>
          <cell r="Y92"/>
          <cell r="Z92"/>
          <cell r="AA92"/>
          <cell r="AB92">
            <v>5.9553999999999996E-2</v>
          </cell>
          <cell r="AC92">
            <v>0</v>
          </cell>
          <cell r="AD92">
            <v>4.7724999999999997E-2</v>
          </cell>
          <cell r="AE92">
            <v>0</v>
          </cell>
          <cell r="AF92">
            <v>0</v>
          </cell>
          <cell r="AG92">
            <v>1.8000000000000002E-2</v>
          </cell>
          <cell r="AH92">
            <v>6.4050000000000001E-3</v>
          </cell>
          <cell r="AI92">
            <v>0.227024</v>
          </cell>
          <cell r="AJ92">
            <v>0.64867499999999989</v>
          </cell>
          <cell r="AK92">
            <v>1.0086589999999998</v>
          </cell>
          <cell r="AL92">
            <v>6.5266979999999988</v>
          </cell>
          <cell r="AM92">
            <v>16.819407999999999</v>
          </cell>
          <cell r="AN92">
            <v>60.355597000000003</v>
          </cell>
          <cell r="AO92">
            <v>76.41127800000001</v>
          </cell>
          <cell r="AP92">
            <v>172.19671299999999</v>
          </cell>
          <cell r="AQ92">
            <v>41.638095999999997</v>
          </cell>
          <cell r="AR92">
            <v>101.98541799999998</v>
          </cell>
          <cell r="AS92">
            <v>83.238500999999985</v>
          </cell>
          <cell r="AT92">
            <v>79.793482999999995</v>
          </cell>
          <cell r="AU92">
            <v>76.521255999999994</v>
          </cell>
          <cell r="AV92"/>
          <cell r="AW92"/>
          <cell r="AX92"/>
          <cell r="AY92"/>
          <cell r="AZ92"/>
          <cell r="BA92"/>
        </row>
      </sheetData>
      <sheetData sheetId="8"/>
      <sheetData sheetId="9"/>
      <sheetData sheetId="10"/>
      <sheetData sheetId="11"/>
      <sheetData sheetId="12"/>
      <sheetData sheetId="13">
        <row r="3">
          <cell r="B3">
            <v>2000</v>
          </cell>
          <cell r="C3">
            <v>2001</v>
          </cell>
          <cell r="D3">
            <v>2002</v>
          </cell>
          <cell r="E3">
            <v>2003</v>
          </cell>
          <cell r="F3">
            <v>2004</v>
          </cell>
          <cell r="G3">
            <v>2005</v>
          </cell>
          <cell r="H3">
            <v>2006</v>
          </cell>
          <cell r="I3">
            <v>2007</v>
          </cell>
          <cell r="J3">
            <v>2008</v>
          </cell>
          <cell r="K3">
            <v>2009</v>
          </cell>
          <cell r="L3">
            <v>2010</v>
          </cell>
          <cell r="M3">
            <v>2011</v>
          </cell>
          <cell r="N3">
            <v>2012</v>
          </cell>
          <cell r="O3">
            <v>2013</v>
          </cell>
          <cell r="P3">
            <v>2014</v>
          </cell>
          <cell r="Q3">
            <v>2015</v>
          </cell>
          <cell r="R3">
            <v>2016</v>
          </cell>
          <cell r="S3">
            <v>2017</v>
          </cell>
          <cell r="T3">
            <v>2018</v>
          </cell>
          <cell r="U3">
            <v>2019</v>
          </cell>
          <cell r="V3">
            <v>2020</v>
          </cell>
          <cell r="W3">
            <v>2021</v>
          </cell>
          <cell r="X3">
            <v>2022</v>
          </cell>
          <cell r="Y3">
            <v>2023</v>
          </cell>
          <cell r="Z3">
            <v>2024</v>
          </cell>
          <cell r="AA3">
            <v>2025</v>
          </cell>
          <cell r="AB3">
            <v>2000</v>
          </cell>
          <cell r="AC3">
            <v>2001</v>
          </cell>
          <cell r="AD3">
            <v>2002</v>
          </cell>
          <cell r="AE3">
            <v>2003</v>
          </cell>
          <cell r="AF3">
            <v>2004</v>
          </cell>
          <cell r="AG3">
            <v>2005</v>
          </cell>
          <cell r="AH3">
            <v>2006</v>
          </cell>
          <cell r="AI3">
            <v>2007</v>
          </cell>
          <cell r="AJ3">
            <v>2008</v>
          </cell>
          <cell r="AK3">
            <v>2009</v>
          </cell>
          <cell r="AL3">
            <v>2010</v>
          </cell>
          <cell r="AM3">
            <v>2011</v>
          </cell>
          <cell r="AN3">
            <v>2012</v>
          </cell>
          <cell r="AO3">
            <v>2013</v>
          </cell>
          <cell r="AP3">
            <v>2014</v>
          </cell>
          <cell r="AQ3">
            <v>2015</v>
          </cell>
          <cell r="AR3">
            <v>2016</v>
          </cell>
          <cell r="AS3">
            <v>2017</v>
          </cell>
          <cell r="AT3">
            <v>2018</v>
          </cell>
          <cell r="AU3">
            <v>2019</v>
          </cell>
          <cell r="AV3">
            <v>2020</v>
          </cell>
          <cell r="AW3">
            <v>2021</v>
          </cell>
          <cell r="AX3">
            <v>2022</v>
          </cell>
          <cell r="AY3">
            <v>2023</v>
          </cell>
          <cell r="AZ3">
            <v>2024</v>
          </cell>
          <cell r="BA3">
            <v>2025</v>
          </cell>
        </row>
        <row r="92">
          <cell r="B92">
            <v>2.3805599999999999E-3</v>
          </cell>
          <cell r="C92">
            <v>6.0150999999999998E-3</v>
          </cell>
          <cell r="D92">
            <v>3.78014E-3</v>
          </cell>
          <cell r="E92">
            <v>3.3724599999999999E-3</v>
          </cell>
          <cell r="F92">
            <v>3.7309999999999999E-3</v>
          </cell>
          <cell r="G92">
            <v>6.2899200000000001E-3</v>
          </cell>
          <cell r="H92">
            <v>1.31313E-2</v>
          </cell>
          <cell r="I92">
            <v>9.4912999999999994E-3</v>
          </cell>
          <cell r="J92">
            <v>5.8367400000000009E-3</v>
          </cell>
          <cell r="K92">
            <v>4.7465600000000004E-3</v>
          </cell>
          <cell r="L92">
            <v>2.7867840000000001E-2</v>
          </cell>
          <cell r="M92">
            <v>2.3255960000000003E-2</v>
          </cell>
          <cell r="N92">
            <v>2.8337518300000007E-2</v>
          </cell>
          <cell r="O92">
            <v>3.0011800000000002E-2</v>
          </cell>
          <cell r="P92">
            <v>2.8928241380681553E-2</v>
          </cell>
          <cell r="Q92">
            <v>4.4450444107378938E-2</v>
          </cell>
          <cell r="R92">
            <v>4.171803985189463E-2</v>
          </cell>
          <cell r="S92">
            <v>3.10765E-2</v>
          </cell>
          <cell r="T92">
            <v>4.6753481909989188E-2</v>
          </cell>
          <cell r="U92">
            <v>8.5716478015292225E-2</v>
          </cell>
          <cell r="V92"/>
          <cell r="W92"/>
          <cell r="X92"/>
          <cell r="Y92"/>
          <cell r="Z92"/>
          <cell r="AA92"/>
          <cell r="AB92">
            <v>0.60211899999999996</v>
          </cell>
          <cell r="AC92">
            <v>0.57200000000000006</v>
          </cell>
          <cell r="AD92">
            <v>0.54181899999999994</v>
          </cell>
          <cell r="AE92">
            <v>0.68899999999999995</v>
          </cell>
          <cell r="AF92">
            <v>0.76100000000000001</v>
          </cell>
          <cell r="AG92">
            <v>1.1340000000000001</v>
          </cell>
          <cell r="AH92">
            <v>2.867162</v>
          </cell>
          <cell r="AI92">
            <v>2.068041</v>
          </cell>
          <cell r="AJ92">
            <v>1.5336759999999998</v>
          </cell>
          <cell r="AK92">
            <v>1.0537429999999999</v>
          </cell>
          <cell r="AL92">
            <v>5.8266469999999995</v>
          </cell>
          <cell r="AM92">
            <v>4.987171</v>
          </cell>
          <cell r="AN92">
            <v>5.7409980000000012</v>
          </cell>
          <cell r="AO92">
            <v>6.7052260000000006</v>
          </cell>
          <cell r="AP92">
            <v>7.8116309999999993</v>
          </cell>
          <cell r="AQ92">
            <v>11.979198999999999</v>
          </cell>
          <cell r="AR92">
            <v>10.841313</v>
          </cell>
          <cell r="AS92">
            <v>8.0705799999999996</v>
          </cell>
          <cell r="AT92">
            <v>12.166549</v>
          </cell>
          <cell r="AU92">
            <v>34.399685999999996</v>
          </cell>
          <cell r="AV92"/>
          <cell r="AW92"/>
          <cell r="AX92"/>
          <cell r="AY92"/>
          <cell r="AZ92"/>
          <cell r="BA92"/>
        </row>
      </sheetData>
      <sheetData sheetId="14"/>
      <sheetData sheetId="15"/>
      <sheetData sheetId="16">
        <row r="9">
          <cell r="B9">
            <v>0</v>
          </cell>
        </row>
      </sheetData>
      <sheetData sheetId="17"/>
      <sheetData sheetId="18"/>
      <sheetData sheetId="19">
        <row r="9">
          <cell r="B9">
            <v>0</v>
          </cell>
        </row>
      </sheetData>
      <sheetData sheetId="20"/>
      <sheetData sheetId="21"/>
      <sheetData sheetId="22">
        <row r="9">
          <cell r="B9">
            <v>0</v>
          </cell>
        </row>
      </sheetData>
      <sheetData sheetId="23">
        <row r="25">
          <cell r="B25"/>
        </row>
      </sheetData>
      <sheetData sheetId="24"/>
      <sheetData sheetId="25"/>
      <sheetData sheetId="26">
        <row r="9">
          <cell r="B9">
            <v>0</v>
          </cell>
        </row>
      </sheetData>
      <sheetData sheetId="27"/>
      <sheetData sheetId="28"/>
      <sheetData sheetId="29">
        <row r="9">
          <cell r="B9">
            <v>0</v>
          </cell>
        </row>
      </sheetData>
      <sheetData sheetId="30"/>
      <sheetData sheetId="31"/>
      <sheetData sheetId="32"/>
      <sheetData sheetId="33">
        <row r="9">
          <cell r="B9">
            <v>0</v>
          </cell>
        </row>
      </sheetData>
      <sheetData sheetId="34"/>
      <sheetData sheetId="35"/>
      <sheetData sheetId="36">
        <row r="9">
          <cell r="B9">
            <v>0</v>
          </cell>
        </row>
      </sheetData>
      <sheetData sheetId="37">
        <row r="9">
          <cell r="B9">
            <v>0</v>
          </cell>
        </row>
      </sheetData>
      <sheetData sheetId="38">
        <row r="9">
          <cell r="B9">
            <v>0</v>
          </cell>
        </row>
      </sheetData>
      <sheetData sheetId="39"/>
      <sheetData sheetId="40"/>
      <sheetData sheetId="41"/>
      <sheetData sheetId="42"/>
      <sheetData sheetId="43">
        <row r="25">
          <cell r="B25">
            <v>4.3258599999999999E-4</v>
          </cell>
        </row>
      </sheetData>
      <sheetData sheetId="44">
        <row r="25">
          <cell r="B25">
            <v>0</v>
          </cell>
        </row>
      </sheetData>
      <sheetData sheetId="45">
        <row r="25">
          <cell r="B25">
            <v>0</v>
          </cell>
        </row>
      </sheetData>
      <sheetData sheetId="46">
        <row r="25">
          <cell r="B25">
            <v>0</v>
          </cell>
        </row>
      </sheetData>
      <sheetData sheetId="47">
        <row r="25">
          <cell r="B25">
            <v>0</v>
          </cell>
        </row>
      </sheetData>
      <sheetData sheetId="48">
        <row r="25">
          <cell r="B25">
            <v>0</v>
          </cell>
        </row>
      </sheetData>
      <sheetData sheetId="49">
        <row r="25">
          <cell r="B25">
            <v>0</v>
          </cell>
        </row>
      </sheetData>
      <sheetData sheetId="50"/>
      <sheetData sheetId="51"/>
      <sheetData sheetId="52">
        <row r="25">
          <cell r="B25">
            <v>0</v>
          </cell>
        </row>
      </sheetData>
      <sheetData sheetId="53">
        <row r="25">
          <cell r="B25">
            <v>0</v>
          </cell>
        </row>
      </sheetData>
      <sheetData sheetId="54"/>
      <sheetData sheetId="55"/>
      <sheetData sheetId="56"/>
      <sheetData sheetId="57"/>
      <sheetData sheetId="58"/>
      <sheetData sheetId="59"/>
      <sheetData sheetId="60">
        <row r="25">
          <cell r="B25">
            <v>4.2489553132577616E-5</v>
          </cell>
        </row>
      </sheetData>
      <sheetData sheetId="61"/>
      <sheetData sheetId="62"/>
      <sheetData sheetId="63">
        <row r="25">
          <cell r="B25">
            <v>0</v>
          </cell>
        </row>
      </sheetData>
      <sheetData sheetId="64">
        <row r="25">
          <cell r="B25">
            <v>9.7057449999999993E-4</v>
          </cell>
        </row>
      </sheetData>
      <sheetData sheetId="65"/>
      <sheetData sheetId="66">
        <row r="25">
          <cell r="B25">
            <v>0</v>
          </cell>
        </row>
      </sheetData>
      <sheetData sheetId="6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4403ImpJIM"/>
      <sheetName val="AllExp"/>
      <sheetName val="AllImp"/>
      <sheetName val="4403NCImp"/>
      <sheetName val="4407NCImp"/>
      <sheetName val="4409NCImp"/>
      <sheetName val="4408NCImp"/>
      <sheetName val="4412NCImp"/>
      <sheetName val="TimberSectorImp"/>
      <sheetName val="CoreVPAImp"/>
      <sheetName val="TimberSectorMinusCoreVPAImp"/>
      <sheetName val="44Imp"/>
      <sheetName val="4403Imp"/>
      <sheetName val="4407Imp"/>
      <sheetName val="4408Imp"/>
      <sheetName val="4412Imp"/>
      <sheetName val="4410Imp"/>
      <sheetName val="4411Imp"/>
      <sheetName val="44104411Imp"/>
      <sheetName val="44094418Imp"/>
      <sheetName val="4409Imp"/>
      <sheetName val="4418Imp"/>
      <sheetName val="442199Imp"/>
      <sheetName val="44OtherImp"/>
      <sheetName val="94Imp"/>
      <sheetName val="PaperSectorImp"/>
      <sheetName val="PaperSectorMinusCoreVPAImp"/>
      <sheetName val="4701-5Imp"/>
      <sheetName val="48Imp"/>
      <sheetName val="440123Imp"/>
      <sheetName val="PulpLogsImp"/>
      <sheetName val="TimberSectorExp"/>
      <sheetName val="CoreVPAExp"/>
      <sheetName val="TimberSectorMinusCoreVPAExp"/>
      <sheetName val="44Exp"/>
      <sheetName val="4403Exp"/>
      <sheetName val="4407Exp"/>
      <sheetName val="4408Exp"/>
      <sheetName val="4412Exp"/>
      <sheetName val="4410Exp"/>
      <sheetName val="4411Exp"/>
      <sheetName val="44104411Exp"/>
      <sheetName val="44094418Exp"/>
      <sheetName val="4409Exp"/>
      <sheetName val="4418Exp"/>
      <sheetName val="442199Exp"/>
      <sheetName val="44OtherExp"/>
      <sheetName val="94Exp"/>
      <sheetName val="PaperSectorExp"/>
      <sheetName val="PaperSectorMinusCoreVPAExp"/>
      <sheetName val="4701-5Exp"/>
      <sheetName val="48Exp"/>
      <sheetName val="440123Exp"/>
      <sheetName val="PulpLogsExp"/>
      <sheetName val="IndiaSummary"/>
    </sheetNames>
    <sheetDataSet>
      <sheetData sheetId="0"/>
      <sheetData sheetId="1"/>
      <sheetData sheetId="2"/>
      <sheetData sheetId="3"/>
      <sheetData sheetId="4"/>
      <sheetData sheetId="5"/>
      <sheetData sheetId="6"/>
      <sheetData sheetId="7"/>
      <sheetData sheetId="8"/>
      <sheetData sheetId="9"/>
      <sheetData sheetId="10">
        <row r="92">
          <cell r="B92">
            <v>3.5012920661040003E-2</v>
          </cell>
          <cell r="C92">
            <v>3.5736354637479997E-2</v>
          </cell>
          <cell r="D92">
            <v>2.1210388275999997E-2</v>
          </cell>
          <cell r="E92">
            <v>1.2198741839999999E-2</v>
          </cell>
          <cell r="F92">
            <v>3.636814026827586E-2</v>
          </cell>
          <cell r="G92">
            <v>9.8760657700000004E-2</v>
          </cell>
          <cell r="H92">
            <v>8.7613022740000004E-2</v>
          </cell>
          <cell r="I92">
            <v>0.1846294862</v>
          </cell>
          <cell r="J92">
            <v>0.19717397657999999</v>
          </cell>
          <cell r="K92">
            <v>0.14154801383999999</v>
          </cell>
          <cell r="L92">
            <v>0.13063334524</v>
          </cell>
          <cell r="M92">
            <v>0.12799059563999998</v>
          </cell>
          <cell r="N92">
            <v>0.15215529395999997</v>
          </cell>
          <cell r="O92">
            <v>0.11768592077999999</v>
          </cell>
          <cell r="P92">
            <v>0.13404148515999997</v>
          </cell>
          <cell r="Q92">
            <v>0.18452426846</v>
          </cell>
          <cell r="R92">
            <v>0.16614621271999999</v>
          </cell>
          <cell r="S92">
            <v>0.13506566927999999</v>
          </cell>
          <cell r="T92">
            <v>0.19347000000000003</v>
          </cell>
          <cell r="U92">
            <v>0</v>
          </cell>
          <cell r="V92">
            <v>0</v>
          </cell>
          <cell r="W92">
            <v>0</v>
          </cell>
          <cell r="X92">
            <v>0</v>
          </cell>
          <cell r="Y92">
            <v>0</v>
          </cell>
          <cell r="Z92">
            <v>0</v>
          </cell>
          <cell r="AA92">
            <v>0</v>
          </cell>
          <cell r="AB92">
            <v>11.835437999999998</v>
          </cell>
          <cell r="AC92">
            <v>9.4386539999999997</v>
          </cell>
          <cell r="AD92">
            <v>6.3045600000000004</v>
          </cell>
          <cell r="AE92">
            <v>3.228475</v>
          </cell>
          <cell r="AF92">
            <v>9.5580780000000001</v>
          </cell>
          <cell r="AG92">
            <v>27.254265</v>
          </cell>
          <cell r="AH92">
            <v>30.111697000000003</v>
          </cell>
          <cell r="AI92">
            <v>62.291029999999992</v>
          </cell>
          <cell r="AJ92">
            <v>86.20670299999999</v>
          </cell>
          <cell r="AK92">
            <v>49.557530999999997</v>
          </cell>
          <cell r="AL92">
            <v>47.801852999999994</v>
          </cell>
          <cell r="AM92">
            <v>47.876013</v>
          </cell>
          <cell r="AN92">
            <v>56.997901999999996</v>
          </cell>
          <cell r="AO92">
            <v>44.680081999999999</v>
          </cell>
          <cell r="AP92">
            <v>48.784084999999997</v>
          </cell>
          <cell r="AQ92">
            <v>65.536781999999988</v>
          </cell>
          <cell r="AR92">
            <v>58.071576999999998</v>
          </cell>
          <cell r="AS92">
            <v>44.887959000000002</v>
          </cell>
          <cell r="AT92">
            <v>61.19</v>
          </cell>
          <cell r="AU92">
            <v>0</v>
          </cell>
          <cell r="AV92">
            <v>0</v>
          </cell>
          <cell r="AW92">
            <v>0</v>
          </cell>
          <cell r="AX92">
            <v>0</v>
          </cell>
          <cell r="AY92">
            <v>0</v>
          </cell>
          <cell r="AZ92">
            <v>0</v>
          </cell>
          <cell r="BA92">
            <v>0</v>
          </cell>
        </row>
      </sheetData>
      <sheetData sheetId="11"/>
      <sheetData sheetId="12">
        <row r="9">
          <cell r="K9">
            <v>4.0404201599999997E-3</v>
          </cell>
        </row>
      </sheetData>
      <sheetData sheetId="13">
        <row r="9">
          <cell r="K9">
            <v>0</v>
          </cell>
        </row>
        <row r="92">
          <cell r="B92">
            <v>3.4381636800000004E-2</v>
          </cell>
          <cell r="C92">
            <v>3.1370849999999999E-2</v>
          </cell>
          <cell r="D92">
            <v>1.7600941399999997E-2</v>
          </cell>
          <cell r="E92">
            <v>9.9659999999999992E-3</v>
          </cell>
          <cell r="F92">
            <v>2.7884803448275861E-2</v>
          </cell>
          <cell r="G92">
            <v>7.8069E-2</v>
          </cell>
          <cell r="H92">
            <v>8.0021999999999996E-2</v>
          </cell>
          <cell r="I92">
            <v>0.17130200000000001</v>
          </cell>
          <cell r="J92">
            <v>0.19140799999999999</v>
          </cell>
          <cell r="K92">
            <v>0.13930899999999999</v>
          </cell>
          <cell r="L92">
            <v>0.12807099999999999</v>
          </cell>
          <cell r="M92">
            <v>0.12417099999999999</v>
          </cell>
          <cell r="N92">
            <v>0.14766299999999999</v>
          </cell>
          <cell r="O92">
            <v>0.11510899999999999</v>
          </cell>
          <cell r="P92">
            <v>0.13186799999999999</v>
          </cell>
          <cell r="Q92">
            <v>0.183862</v>
          </cell>
          <cell r="R92">
            <v>0.16377</v>
          </cell>
          <cell r="S92">
            <v>0.132212</v>
          </cell>
          <cell r="T92">
            <v>0.25392300000000001</v>
          </cell>
          <cell r="U92">
            <v>0.24766199999999999</v>
          </cell>
          <cell r="V92"/>
          <cell r="W92"/>
          <cell r="X92"/>
          <cell r="Y92"/>
          <cell r="Z92"/>
          <cell r="AA92"/>
          <cell r="AB92">
            <v>11.737399999999999</v>
          </cell>
          <cell r="AC92">
            <v>8.5554069999999989</v>
          </cell>
          <cell r="AD92">
            <v>5.7623379999999997</v>
          </cell>
          <cell r="AE92">
            <v>2.7537780000000001</v>
          </cell>
          <cell r="AF92">
            <v>7.9920109999999998</v>
          </cell>
          <cell r="AG92">
            <v>23.501985999999999</v>
          </cell>
          <cell r="AH92">
            <v>28.366037000000002</v>
          </cell>
          <cell r="AI92">
            <v>58.660955999999999</v>
          </cell>
          <cell r="AJ92">
            <v>84.20621899999999</v>
          </cell>
          <cell r="AK92">
            <v>48.906335999999996</v>
          </cell>
          <cell r="AL92">
            <v>46.763295999999997</v>
          </cell>
          <cell r="AM92">
            <v>46.848723</v>
          </cell>
          <cell r="AN92">
            <v>55.813415999999997</v>
          </cell>
          <cell r="AO92">
            <v>44.074013999999998</v>
          </cell>
          <cell r="AP92">
            <v>48.136117999999996</v>
          </cell>
          <cell r="AQ92">
            <v>65.141944999999993</v>
          </cell>
          <cell r="AR92">
            <v>57.145789999999998</v>
          </cell>
          <cell r="AS92">
            <v>44.038722999999997</v>
          </cell>
          <cell r="AT92">
            <v>78.993551999999994</v>
          </cell>
          <cell r="AU92">
            <v>73.96588899999999</v>
          </cell>
          <cell r="AV92"/>
          <cell r="AW92"/>
          <cell r="AX92"/>
          <cell r="AY92"/>
          <cell r="AZ92"/>
          <cell r="BA92"/>
        </row>
      </sheetData>
      <sheetData sheetId="14">
        <row r="9">
          <cell r="K9">
            <v>0</v>
          </cell>
        </row>
        <row r="92">
          <cell r="B92">
            <v>5.6044274104000006E-4</v>
          </cell>
          <cell r="C92">
            <v>4.32039901748E-3</v>
          </cell>
          <cell r="D92">
            <v>3.4469394960000002E-3</v>
          </cell>
          <cell r="E92">
            <v>1.3540800000000001E-3</v>
          </cell>
          <cell r="F92">
            <v>6.8068000000000009E-3</v>
          </cell>
          <cell r="G92">
            <v>1.8099900000000002E-2</v>
          </cell>
          <cell r="H92">
            <v>6.0424000000000016E-3</v>
          </cell>
          <cell r="I92">
            <v>1.0816260000000001E-2</v>
          </cell>
          <cell r="J92">
            <v>3.3142200000000001E-3</v>
          </cell>
          <cell r="K92">
            <v>1.0592399999999999E-3</v>
          </cell>
          <cell r="L92">
            <v>1.3286000000000001E-3</v>
          </cell>
          <cell r="M92">
            <v>3.2177600000000001E-3</v>
          </cell>
          <cell r="N92">
            <v>3.8929799999999999E-3</v>
          </cell>
          <cell r="O92">
            <v>1.0738000000000002E-3</v>
          </cell>
          <cell r="P92">
            <v>2.0202000000000002E-3</v>
          </cell>
          <cell r="Q92">
            <v>3.6399999999999996E-4</v>
          </cell>
          <cell r="R92">
            <v>1.6343599999999998E-3</v>
          </cell>
          <cell r="S92">
            <v>2.5243399999999995E-3</v>
          </cell>
          <cell r="T92">
            <v>8.8725000000000002E-3</v>
          </cell>
          <cell r="U92">
            <v>8.3701799999999996E-3</v>
          </cell>
          <cell r="V92"/>
          <cell r="W92"/>
          <cell r="X92"/>
          <cell r="Y92"/>
          <cell r="Z92"/>
          <cell r="AA92"/>
          <cell r="AB92">
            <v>7.9558999999999991E-2</v>
          </cell>
          <cell r="AC92">
            <v>0.87288699999999997</v>
          </cell>
          <cell r="AD92">
            <v>0.47522099999999995</v>
          </cell>
          <cell r="AE92">
            <v>0.17068699999999998</v>
          </cell>
          <cell r="AF92">
            <v>0.97143800000000002</v>
          </cell>
          <cell r="AG92">
            <v>2.861872</v>
          </cell>
          <cell r="AH92">
            <v>0.98673699999999998</v>
          </cell>
          <cell r="AI92">
            <v>2.5726609999999996</v>
          </cell>
          <cell r="AJ92">
            <v>0.64609799999999995</v>
          </cell>
          <cell r="AK92">
            <v>0.189829</v>
          </cell>
          <cell r="AL92">
            <v>0.35048299999999999</v>
          </cell>
          <cell r="AM92">
            <v>0.64559599999999995</v>
          </cell>
          <cell r="AN92">
            <v>0.78592699999999993</v>
          </cell>
          <cell r="AO92">
            <v>0.1925</v>
          </cell>
          <cell r="AP92">
            <v>0.47028899999999996</v>
          </cell>
          <cell r="AQ92">
            <v>9.5552999999999999E-2</v>
          </cell>
          <cell r="AR92">
            <v>0.34372799999999998</v>
          </cell>
          <cell r="AS92">
            <v>0.50805400000000001</v>
          </cell>
          <cell r="AT92">
            <v>1.979398</v>
          </cell>
          <cell r="AU92">
            <v>1.8702839999999998</v>
          </cell>
          <cell r="AV92"/>
          <cell r="AW92"/>
          <cell r="AX92"/>
          <cell r="AY92"/>
          <cell r="AZ92"/>
          <cell r="BA92"/>
        </row>
      </sheetData>
      <sheetData sheetId="15">
        <row r="9">
          <cell r="K9">
            <v>0</v>
          </cell>
        </row>
      </sheetData>
      <sheetData sheetId="16">
        <row r="9">
          <cell r="K9">
            <v>0</v>
          </cell>
        </row>
      </sheetData>
      <sheetData sheetId="17">
        <row r="9">
          <cell r="K9">
            <v>1.03292E-4</v>
          </cell>
        </row>
      </sheetData>
      <sheetData sheetId="18">
        <row r="25">
          <cell r="B25">
            <v>0</v>
          </cell>
        </row>
      </sheetData>
      <sheetData sheetId="19"/>
      <sheetData sheetId="20"/>
      <sheetData sheetId="21">
        <row r="9">
          <cell r="K9">
            <v>5.1707739999999996E-5</v>
          </cell>
        </row>
      </sheetData>
      <sheetData sheetId="22">
        <row r="9">
          <cell r="K9">
            <v>0</v>
          </cell>
        </row>
      </sheetData>
      <sheetData sheetId="23"/>
      <sheetData sheetId="24"/>
      <sheetData sheetId="25">
        <row r="9">
          <cell r="J9"/>
        </row>
      </sheetData>
      <sheetData sheetId="26"/>
      <sheetData sheetId="27"/>
      <sheetData sheetId="28">
        <row r="9">
          <cell r="O9"/>
        </row>
      </sheetData>
      <sheetData sheetId="29">
        <row r="9">
          <cell r="D9"/>
        </row>
      </sheetData>
      <sheetData sheetId="30">
        <row r="9">
          <cell r="B9"/>
        </row>
      </sheetData>
      <sheetData sheetId="31"/>
      <sheetData sheetId="32"/>
      <sheetData sheetId="33"/>
      <sheetData sheetId="34"/>
      <sheetData sheetId="35">
        <row r="25">
          <cell r="B25"/>
        </row>
      </sheetData>
      <sheetData sheetId="36">
        <row r="25">
          <cell r="B25"/>
        </row>
      </sheetData>
      <sheetData sheetId="37">
        <row r="25">
          <cell r="B25"/>
        </row>
      </sheetData>
      <sheetData sheetId="38">
        <row r="25">
          <cell r="B25"/>
        </row>
      </sheetData>
      <sheetData sheetId="39">
        <row r="25">
          <cell r="B25"/>
        </row>
      </sheetData>
      <sheetData sheetId="40">
        <row r="25">
          <cell r="B25"/>
        </row>
      </sheetData>
      <sheetData sheetId="41">
        <row r="25">
          <cell r="B25"/>
        </row>
      </sheetData>
      <sheetData sheetId="42"/>
      <sheetData sheetId="43"/>
      <sheetData sheetId="44">
        <row r="25">
          <cell r="B25"/>
        </row>
      </sheetData>
      <sheetData sheetId="45">
        <row r="25">
          <cell r="B25"/>
        </row>
      </sheetData>
      <sheetData sheetId="46"/>
      <sheetData sheetId="47"/>
      <sheetData sheetId="48">
        <row r="25">
          <cell r="B25"/>
        </row>
      </sheetData>
      <sheetData sheetId="49"/>
      <sheetData sheetId="50"/>
      <sheetData sheetId="51">
        <row r="25">
          <cell r="B25"/>
        </row>
      </sheetData>
      <sheetData sheetId="52">
        <row r="25">
          <cell r="B25">
            <v>4.1875049999999997E-4</v>
          </cell>
        </row>
      </sheetData>
      <sheetData sheetId="53">
        <row r="25">
          <cell r="B25"/>
        </row>
      </sheetData>
      <sheetData sheetId="54"/>
      <sheetData sheetId="5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nkingsImp"/>
      <sheetName val="AllImp"/>
      <sheetName val="TimberSectorImp"/>
      <sheetName val="CoreVPAImp"/>
      <sheetName val="TimberSectorMinusCoreVPAImp"/>
      <sheetName val="44Imp"/>
      <sheetName val="4403Imp"/>
      <sheetName val="4407Imp"/>
      <sheetName val="4408Imp"/>
      <sheetName val="4412Imp"/>
      <sheetName val="4410Imp"/>
      <sheetName val="4411Imp"/>
      <sheetName val="44104411Imp"/>
      <sheetName val="44094418Imp"/>
      <sheetName val="4409Imp"/>
      <sheetName val="4418Imp"/>
      <sheetName val="4420Imp"/>
      <sheetName val="UnspecifiedImp"/>
      <sheetName val="442199Imp"/>
      <sheetName val="44OtherImp"/>
      <sheetName val="94Imp"/>
      <sheetName val="PaperSectorImp"/>
      <sheetName val="PaperSectorMinusCoreVPAImp"/>
      <sheetName val="4701-5Imp"/>
      <sheetName val="48Imp"/>
      <sheetName val="44013020Imp"/>
      <sheetName val="440123Imp"/>
      <sheetName val="440110Imp"/>
      <sheetName val="PulpLogsImp"/>
      <sheetName val="RankingsExp"/>
      <sheetName val="AllExp"/>
      <sheetName val="TimberSectorExp"/>
      <sheetName val="CoreVPAExp"/>
      <sheetName val="TimberSectorMinusCoreVPAExp"/>
      <sheetName val="44Exp"/>
      <sheetName val="4403Exp"/>
      <sheetName val="4407Exp"/>
      <sheetName val="4408Exp"/>
      <sheetName val="4412Exp"/>
      <sheetName val="4410Exp"/>
      <sheetName val="4411Exp"/>
      <sheetName val="44104411Exp"/>
      <sheetName val="44094418Exp"/>
      <sheetName val="4409Exp"/>
      <sheetName val="4418Exp"/>
      <sheetName val="94Exp"/>
      <sheetName val="PaperSectorExp"/>
      <sheetName val="PaperSectorMinusCoreVPAExp"/>
      <sheetName val="4701-5Exp"/>
      <sheetName val="48Exp"/>
      <sheetName val="44013020Exp"/>
      <sheetName val="4401Exp"/>
      <sheetName val="440110Exp"/>
      <sheetName val="440123Exp"/>
      <sheetName val="PulplogsExp"/>
      <sheetName val="4401Imp"/>
    </sheetNames>
    <sheetDataSet>
      <sheetData sheetId="0"/>
      <sheetData sheetId="1"/>
      <sheetData sheetId="2">
        <row r="53">
          <cell r="B53">
            <v>7.4651820797191473E-2</v>
          </cell>
        </row>
      </sheetData>
      <sheetData sheetId="3">
        <row r="56">
          <cell r="B56">
            <v>1.05558078426</v>
          </cell>
        </row>
        <row r="92">
          <cell r="B92">
            <v>0.51847391239999985</v>
          </cell>
          <cell r="C92">
            <v>0.51422005570000007</v>
          </cell>
          <cell r="D92">
            <v>0.46479890146400005</v>
          </cell>
          <cell r="E92">
            <v>0.42611817727999995</v>
          </cell>
          <cell r="F92">
            <v>0.39344248246800007</v>
          </cell>
          <cell r="G92">
            <v>0.37739518399999999</v>
          </cell>
          <cell r="H92">
            <v>0.28609335320000001</v>
          </cell>
          <cell r="I92">
            <v>0.2817153548000001</v>
          </cell>
          <cell r="J92">
            <v>0.23817714816190477</v>
          </cell>
          <cell r="K92">
            <v>0.12982279440000002</v>
          </cell>
          <cell r="L92">
            <v>0.135963316</v>
          </cell>
          <cell r="M92">
            <v>0.13061483111111113</v>
          </cell>
          <cell r="N92">
            <v>8.9854020800000017E-2</v>
          </cell>
          <cell r="O92">
            <v>7.9977708800000019E-2</v>
          </cell>
          <cell r="P92">
            <v>7.4856337300000006E-2</v>
          </cell>
          <cell r="Q92">
            <v>7.4738965199999979E-2</v>
          </cell>
          <cell r="R92">
            <v>7.1588848222222223E-2</v>
          </cell>
          <cell r="S92">
            <v>6.2127622086616166E-2</v>
          </cell>
          <cell r="T92">
            <v>6.4109455076923089E-2</v>
          </cell>
          <cell r="U92">
            <v>7.6763638400000028E-2</v>
          </cell>
          <cell r="V92">
            <v>6.4109455076923089E-2</v>
          </cell>
          <cell r="W92">
            <v>6.4109455076923089E-2</v>
          </cell>
          <cell r="X92">
            <v>6.4109455076923089E-2</v>
          </cell>
          <cell r="Y92">
            <v>6.4109455076923089E-2</v>
          </cell>
          <cell r="Z92">
            <v>6.4109455076923089E-2</v>
          </cell>
          <cell r="AA92">
            <v>6.4109455076923089E-2</v>
          </cell>
          <cell r="AB92">
            <v>125.99891140783501</v>
          </cell>
          <cell r="AC92">
            <v>127.30632773599997</v>
          </cell>
          <cell r="AD92">
            <v>118.1503401232</v>
          </cell>
          <cell r="AE92">
            <v>128.859997032</v>
          </cell>
          <cell r="AF92">
            <v>136.3703807789</v>
          </cell>
          <cell r="AG92">
            <v>135.45285304980001</v>
          </cell>
          <cell r="AH92">
            <v>111.70651695080002</v>
          </cell>
          <cell r="AI92">
            <v>121.4031536255</v>
          </cell>
          <cell r="AJ92">
            <v>110.89651827000002</v>
          </cell>
          <cell r="AK92">
            <v>55.722537565200007</v>
          </cell>
          <cell r="AL92">
            <v>53.008359754499999</v>
          </cell>
          <cell r="AM92">
            <v>56.891148576000006</v>
          </cell>
          <cell r="AN92">
            <v>38.560537945599997</v>
          </cell>
          <cell r="AO92">
            <v>33.948105964800007</v>
          </cell>
          <cell r="AP92">
            <v>34.057321048500008</v>
          </cell>
          <cell r="AQ92">
            <v>29.206727637499998</v>
          </cell>
          <cell r="AR92">
            <v>28.668118000860002</v>
          </cell>
          <cell r="AS92">
            <v>25.054066351600003</v>
          </cell>
          <cell r="AT92">
            <v>27.665988632099999</v>
          </cell>
          <cell r="AU92">
            <v>27.354926248749997</v>
          </cell>
          <cell r="AV92">
            <v>27.665988632099999</v>
          </cell>
          <cell r="AW92">
            <v>27.665988632099999</v>
          </cell>
          <cell r="AX92">
            <v>27.665988632099999</v>
          </cell>
          <cell r="AY92">
            <v>27.665988632099999</v>
          </cell>
          <cell r="AZ92">
            <v>27.665988632099999</v>
          </cell>
          <cell r="BA92">
            <v>27.665988632099999</v>
          </cell>
        </row>
      </sheetData>
      <sheetData sheetId="4"/>
      <sheetData sheetId="5"/>
      <sheetData sheetId="6">
        <row r="92">
          <cell r="B92">
            <v>5.402291200000001E-3</v>
          </cell>
          <cell r="C92">
            <v>6.8518575999999987E-3</v>
          </cell>
          <cell r="D92">
            <v>4.8567599999999999E-3</v>
          </cell>
          <cell r="E92">
            <v>5.0477200000000003E-3</v>
          </cell>
          <cell r="F92">
            <v>3.1747799999999999E-3</v>
          </cell>
          <cell r="G92">
            <v>2.1832800000000001E-3</v>
          </cell>
          <cell r="H92">
            <v>1.2784999999999999E-3</v>
          </cell>
          <cell r="I92">
            <v>2.22112E-3</v>
          </cell>
          <cell r="J92">
            <v>2.7980799999999997E-3</v>
          </cell>
          <cell r="K92">
            <v>9.1287999999999992E-4</v>
          </cell>
          <cell r="L92">
            <v>1.6769999999999999E-3</v>
          </cell>
          <cell r="M92">
            <v>1.085E-3</v>
          </cell>
          <cell r="N92">
            <v>4.0489999999999998E-4</v>
          </cell>
          <cell r="O92">
            <v>3.1099999999999997E-4</v>
          </cell>
          <cell r="P92">
            <v>4.4027999999999998E-4</v>
          </cell>
          <cell r="Q92">
            <v>4.4077999999999999E-4</v>
          </cell>
          <cell r="R92">
            <v>1.83E-4</v>
          </cell>
          <cell r="S92">
            <v>1.736142424242424E-4</v>
          </cell>
          <cell r="T92">
            <v>0</v>
          </cell>
          <cell r="U92">
            <v>0</v>
          </cell>
          <cell r="V92">
            <v>0</v>
          </cell>
          <cell r="W92">
            <v>0</v>
          </cell>
          <cell r="X92">
            <v>0</v>
          </cell>
          <cell r="Y92">
            <v>0</v>
          </cell>
          <cell r="Z92">
            <v>0</v>
          </cell>
          <cell r="AA92">
            <v>0</v>
          </cell>
          <cell r="AB92">
            <v>2.8653116175629996</v>
          </cell>
          <cell r="AC92">
            <v>2.9420226187999994</v>
          </cell>
          <cell r="AD92">
            <v>2.1898658688000001</v>
          </cell>
          <cell r="AE92">
            <v>3.3652532592000002</v>
          </cell>
          <cell r="AF92">
            <v>2.3216873024000004</v>
          </cell>
          <cell r="AG92">
            <v>1.9017125985000001</v>
          </cell>
          <cell r="AH92">
            <v>1.1577159352000002</v>
          </cell>
          <cell r="AI92">
            <v>2.1208528615000004</v>
          </cell>
          <cell r="AJ92">
            <v>1.9237402140000002</v>
          </cell>
          <cell r="AK92">
            <v>0.52649515599999996</v>
          </cell>
          <cell r="AL92">
            <v>1.1808712521000002</v>
          </cell>
          <cell r="AM92">
            <v>0.83973652799999998</v>
          </cell>
          <cell r="AN92">
            <v>0.26436687199999997</v>
          </cell>
          <cell r="AO92">
            <v>0.22725783150000001</v>
          </cell>
          <cell r="AP92">
            <v>0.23257783799999998</v>
          </cell>
          <cell r="AQ92">
            <v>0.1540773745</v>
          </cell>
          <cell r="AR92">
            <v>0.1068036741</v>
          </cell>
          <cell r="AS92">
            <v>7.5589356699999999E-2</v>
          </cell>
          <cell r="AT92">
            <v>0</v>
          </cell>
          <cell r="AU92">
            <v>0</v>
          </cell>
          <cell r="AV92">
            <v>0</v>
          </cell>
          <cell r="AW92">
            <v>0</v>
          </cell>
          <cell r="AX92">
            <v>0</v>
          </cell>
          <cell r="AY92">
            <v>0</v>
          </cell>
          <cell r="AZ92">
            <v>0</v>
          </cell>
          <cell r="BA92">
            <v>0</v>
          </cell>
        </row>
      </sheetData>
      <sheetData sheetId="7">
        <row r="92">
          <cell r="B92">
            <v>0.37222240874000001</v>
          </cell>
          <cell r="C92">
            <v>0.35413761110000003</v>
          </cell>
          <cell r="D92">
            <v>0.30101635236400009</v>
          </cell>
          <cell r="E92">
            <v>0.26675659191999995</v>
          </cell>
          <cell r="F92">
            <v>0.25746734722799997</v>
          </cell>
          <cell r="G92">
            <v>0.26549166280000003</v>
          </cell>
          <cell r="H92">
            <v>0.20114519880000001</v>
          </cell>
          <cell r="I92">
            <v>0.20726513080000003</v>
          </cell>
          <cell r="J92">
            <v>0.18751263440000002</v>
          </cell>
          <cell r="K92">
            <v>9.9341824400000014E-2</v>
          </cell>
          <cell r="L92">
            <v>0.10302492200000003</v>
          </cell>
          <cell r="M92">
            <v>9.9715434000000006E-2</v>
          </cell>
          <cell r="N92">
            <v>6.7554286800000002E-2</v>
          </cell>
          <cell r="O92">
            <v>6.34816728E-2</v>
          </cell>
          <cell r="P92">
            <v>5.8301406800000011E-2</v>
          </cell>
          <cell r="Q92">
            <v>5.5919245200000002E-2</v>
          </cell>
          <cell r="R92">
            <v>5.3724470800000007E-2</v>
          </cell>
          <cell r="S92">
            <v>4.227616625555556E-2</v>
          </cell>
          <cell r="T92">
            <v>0</v>
          </cell>
          <cell r="U92">
            <v>0</v>
          </cell>
          <cell r="V92">
            <v>0</v>
          </cell>
          <cell r="W92">
            <v>0</v>
          </cell>
          <cell r="X92">
            <v>0</v>
          </cell>
          <cell r="Y92">
            <v>0</v>
          </cell>
          <cell r="Z92">
            <v>0</v>
          </cell>
          <cell r="AA92">
            <v>0</v>
          </cell>
          <cell r="AB92">
            <v>78.884545379859986</v>
          </cell>
          <cell r="AC92">
            <v>75.975928544799999</v>
          </cell>
          <cell r="AD92">
            <v>67.781478174399993</v>
          </cell>
          <cell r="AE92">
            <v>71.440149470400016</v>
          </cell>
          <cell r="AF92">
            <v>79.8372698907</v>
          </cell>
          <cell r="AG92">
            <v>81.421490521799996</v>
          </cell>
          <cell r="AH92">
            <v>67.043767735599999</v>
          </cell>
          <cell r="AI92">
            <v>77.046464748999995</v>
          </cell>
          <cell r="AJ92">
            <v>70.077722092000002</v>
          </cell>
          <cell r="AK92">
            <v>35.294671966399996</v>
          </cell>
          <cell r="AL92">
            <v>33.175858589100002</v>
          </cell>
          <cell r="AM92">
            <v>34.825660128000003</v>
          </cell>
          <cell r="AN92">
            <v>23.049080735999997</v>
          </cell>
          <cell r="AO92">
            <v>22.768376645100002</v>
          </cell>
          <cell r="AP92">
            <v>21.473045016</v>
          </cell>
          <cell r="AQ92">
            <v>17.472462584499997</v>
          </cell>
          <cell r="AR92">
            <v>17.582947298760001</v>
          </cell>
          <cell r="AS92">
            <v>14.527599700899998</v>
          </cell>
          <cell r="AT92">
            <v>0</v>
          </cell>
          <cell r="AU92">
            <v>0</v>
          </cell>
          <cell r="AV92">
            <v>0</v>
          </cell>
          <cell r="AW92">
            <v>0</v>
          </cell>
          <cell r="AX92">
            <v>0</v>
          </cell>
          <cell r="AY92">
            <v>0</v>
          </cell>
          <cell r="AZ92">
            <v>0</v>
          </cell>
          <cell r="BA92">
            <v>0</v>
          </cell>
        </row>
      </sheetData>
      <sheetData sheetId="8">
        <row r="92">
          <cell r="B92">
            <v>0.10516094046000002</v>
          </cell>
          <cell r="C92">
            <v>0.10042910749999999</v>
          </cell>
          <cell r="D92">
            <v>9.6868423899999972E-2</v>
          </cell>
          <cell r="E92">
            <v>0.10483146335999999</v>
          </cell>
          <cell r="F92">
            <v>8.4322142499999989E-2</v>
          </cell>
          <cell r="G92">
            <v>8.0586045199999984E-2</v>
          </cell>
          <cell r="H92">
            <v>5.5268408399999983E-2</v>
          </cell>
          <cell r="I92">
            <v>4.9905058000000002E-2</v>
          </cell>
          <cell r="J92">
            <v>3.9867217761904758E-2</v>
          </cell>
          <cell r="K92">
            <v>2.2558472E-2</v>
          </cell>
          <cell r="L92">
            <v>2.6971525999999992E-2</v>
          </cell>
          <cell r="M92">
            <v>2.5636493111111113E-2</v>
          </cell>
          <cell r="N92">
            <v>1.9617005999999999E-2</v>
          </cell>
          <cell r="O92">
            <v>1.3710742E-2</v>
          </cell>
          <cell r="P92">
            <v>1.4129501999999999E-2</v>
          </cell>
          <cell r="Q92">
            <v>1.7833057999999999E-2</v>
          </cell>
          <cell r="R92">
            <v>1.7533257422222222E-2</v>
          </cell>
          <cell r="S92">
            <v>1.9413115272727273E-2</v>
          </cell>
          <cell r="T92">
            <v>0</v>
          </cell>
          <cell r="U92">
            <v>0</v>
          </cell>
          <cell r="V92">
            <v>0</v>
          </cell>
          <cell r="W92">
            <v>0</v>
          </cell>
          <cell r="X92">
            <v>0</v>
          </cell>
          <cell r="Y92">
            <v>0</v>
          </cell>
          <cell r="Z92">
            <v>0</v>
          </cell>
          <cell r="AA92">
            <v>0</v>
          </cell>
          <cell r="AB92">
            <v>37.388687949662007</v>
          </cell>
          <cell r="AC92">
            <v>39.373753283199981</v>
          </cell>
          <cell r="AD92">
            <v>39.055376371200005</v>
          </cell>
          <cell r="AE92">
            <v>45.416143647999995</v>
          </cell>
          <cell r="AF92">
            <v>43.333305736199996</v>
          </cell>
          <cell r="AG92">
            <v>44.7322898022</v>
          </cell>
          <cell r="AH92">
            <v>37.087709392800001</v>
          </cell>
          <cell r="AI92">
            <v>36.121499649499995</v>
          </cell>
          <cell r="AJ92">
            <v>35.162642103200007</v>
          </cell>
          <cell r="AK92">
            <v>17.170042397200003</v>
          </cell>
          <cell r="AL92">
            <v>17.104849552800005</v>
          </cell>
          <cell r="AM92">
            <v>19.42651536</v>
          </cell>
          <cell r="AN92">
            <v>14.1580386112</v>
          </cell>
          <cell r="AO92">
            <v>10.049586609000002</v>
          </cell>
          <cell r="AP92">
            <v>11.523219024500003</v>
          </cell>
          <cell r="AQ92">
            <v>11.364656208500001</v>
          </cell>
          <cell r="AR92">
            <v>10.8954834629</v>
          </cell>
          <cell r="AS92">
            <v>10.373998949600001</v>
          </cell>
          <cell r="AT92">
            <v>0</v>
          </cell>
          <cell r="AU92">
            <v>0</v>
          </cell>
          <cell r="AV92">
            <v>0</v>
          </cell>
          <cell r="AW92">
            <v>0</v>
          </cell>
          <cell r="AX92">
            <v>0</v>
          </cell>
          <cell r="AY92">
            <v>0</v>
          </cell>
          <cell r="AZ92">
            <v>0</v>
          </cell>
          <cell r="BA92">
            <v>0</v>
          </cell>
        </row>
      </sheetData>
      <sheetData sheetId="9"/>
      <sheetData sheetId="10"/>
      <sheetData sheetId="11"/>
      <sheetData sheetId="12"/>
      <sheetData sheetId="13">
        <row r="92">
          <cell r="B92">
            <v>1.0439156E-2</v>
          </cell>
          <cell r="C92">
            <v>1.3566805999999995E-2</v>
          </cell>
          <cell r="D92">
            <v>2.3610857999999995E-2</v>
          </cell>
          <cell r="E92">
            <v>2.0312668879999999E-2</v>
          </cell>
          <cell r="F92">
            <v>1.7008034499999998E-2</v>
          </cell>
          <cell r="G92">
            <v>1.8044451499999999E-2</v>
          </cell>
          <cell r="H92">
            <v>2.0522306000000004E-2</v>
          </cell>
          <cell r="I92">
            <v>1.9124896000000002E-2</v>
          </cell>
          <cell r="J92">
            <v>1.2924010699999999E-2</v>
          </cell>
          <cell r="K92">
            <v>9.0390734999999979E-3</v>
          </cell>
          <cell r="L92">
            <v>1.2727119999999998E-2</v>
          </cell>
          <cell r="M92">
            <v>1.3573946000000002E-2</v>
          </cell>
          <cell r="N92">
            <v>1.1637863999999998E-2</v>
          </cell>
          <cell r="O92">
            <v>9.6720269650349636E-3</v>
          </cell>
          <cell r="P92">
            <v>6.3923439999999995E-3</v>
          </cell>
          <cell r="Q92">
            <v>5.8594480000000006E-3</v>
          </cell>
          <cell r="R92">
            <v>6.2134259090909083E-3</v>
          </cell>
          <cell r="S92">
            <v>8.5878464583333328E-3</v>
          </cell>
          <cell r="T92">
            <v>0</v>
          </cell>
          <cell r="U92">
            <v>0</v>
          </cell>
          <cell r="V92">
            <v>0</v>
          </cell>
          <cell r="W92">
            <v>0</v>
          </cell>
          <cell r="X92">
            <v>0</v>
          </cell>
          <cell r="Y92">
            <v>0</v>
          </cell>
          <cell r="Z92">
            <v>0</v>
          </cell>
          <cell r="AA92">
            <v>0</v>
          </cell>
          <cell r="AB92">
            <v>4.4835472318409995</v>
          </cell>
          <cell r="AC92">
            <v>5.1212969415999998</v>
          </cell>
          <cell r="AD92">
            <v>7.9824526080000009</v>
          </cell>
          <cell r="AE92">
            <v>9.2005217552000005</v>
          </cell>
          <cell r="AF92">
            <v>10.477347858500002</v>
          </cell>
          <cell r="AG92">
            <v>12.029670681599999</v>
          </cell>
          <cell r="AH92">
            <v>13.093872672400002</v>
          </cell>
          <cell r="AI92">
            <v>13.191914951000001</v>
          </cell>
          <cell r="AJ92">
            <v>10.611867594799998</v>
          </cell>
          <cell r="AK92">
            <v>7.1708509136000007</v>
          </cell>
          <cell r="AL92">
            <v>8.0345718882000021</v>
          </cell>
          <cell r="AM92">
            <v>9.6224227200000012</v>
          </cell>
          <cell r="AN92">
            <v>7.3680864575999987</v>
          </cell>
          <cell r="AO92">
            <v>6.8307064977000005</v>
          </cell>
          <cell r="AP92">
            <v>5.1271106055000013</v>
          </cell>
          <cell r="AQ92">
            <v>3.6036815184999993</v>
          </cell>
          <cell r="AR92">
            <v>3.8326545328000003</v>
          </cell>
          <cell r="AS92">
            <v>4.6181887466000004</v>
          </cell>
          <cell r="AT92">
            <v>0</v>
          </cell>
          <cell r="AU92">
            <v>0</v>
          </cell>
          <cell r="AV92">
            <v>0</v>
          </cell>
          <cell r="AW92">
            <v>0</v>
          </cell>
          <cell r="AX92">
            <v>0</v>
          </cell>
          <cell r="AY92">
            <v>0</v>
          </cell>
          <cell r="AZ92">
            <v>0</v>
          </cell>
          <cell r="BA92">
            <v>0</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Exp"/>
      <sheetName val="AllImp"/>
      <sheetName val="TimberSectorImp"/>
      <sheetName val="CoreVPAImp"/>
      <sheetName val="TimberSectorMinusCoreVPAImp"/>
      <sheetName val="44Imp"/>
      <sheetName val="4403Imp"/>
      <sheetName val="4407Imp"/>
      <sheetName val="4408Imp"/>
      <sheetName val="4412Imp"/>
      <sheetName val="4410Imp"/>
      <sheetName val="4411Imp"/>
      <sheetName val="44104411Imp"/>
      <sheetName val="44094418Imp"/>
      <sheetName val="4409Imp"/>
      <sheetName val="4418Imp"/>
      <sheetName val="442199Imp"/>
      <sheetName val="94Imp"/>
      <sheetName val="PaperSectorImp"/>
      <sheetName val="PaperSectorMinusCoreVPAImp"/>
      <sheetName val="4701-5Imp"/>
      <sheetName val="48Imp"/>
      <sheetName val="PulpLogsImp"/>
      <sheetName val="440123Imp"/>
      <sheetName val="TimberSectorExp"/>
      <sheetName val="CoreVPAExp"/>
      <sheetName val="TimberSectorMinusCoreVPAExp"/>
      <sheetName val="44Exp"/>
      <sheetName val="4403Exp"/>
      <sheetName val="4407Exp"/>
      <sheetName val="4408Exp"/>
      <sheetName val="4412Exp"/>
      <sheetName val="4410Exp"/>
      <sheetName val="4411Exp"/>
      <sheetName val="44104411Exp"/>
      <sheetName val="44094418Exp"/>
      <sheetName val="4409Exp"/>
      <sheetName val="4418Exp"/>
      <sheetName val="442199Exp"/>
      <sheetName val="94Exp"/>
      <sheetName val="PaperSectorExp"/>
      <sheetName val="PaperSectorMinusCoreVPAExp"/>
      <sheetName val="4701-5Exp"/>
      <sheetName val="48Exp"/>
      <sheetName val="PulpLogsExp"/>
      <sheetName val="440123Exp"/>
      <sheetName val="44OtherImp"/>
      <sheetName val="Charts"/>
      <sheetName val="4401Imp"/>
      <sheetName val="440110Imp"/>
    </sheetNames>
    <sheetDataSet>
      <sheetData sheetId="0"/>
      <sheetData sheetId="1"/>
      <sheetData sheetId="2"/>
      <sheetData sheetId="3">
        <row r="92">
          <cell r="B92">
            <v>2.3907746351999999E-2</v>
          </cell>
          <cell r="C92">
            <v>4.2873215307999993E-2</v>
          </cell>
          <cell r="D92">
            <v>4.6458493928E-2</v>
          </cell>
          <cell r="E92">
            <v>4.3495171608000004E-2</v>
          </cell>
          <cell r="F92">
            <v>4.7959245292000005E-2</v>
          </cell>
          <cell r="G92">
            <v>4.2111388172000004E-2</v>
          </cell>
          <cell r="H92">
            <v>3.1041732512E-2</v>
          </cell>
          <cell r="I92">
            <v>2.9667026564000002E-2</v>
          </cell>
          <cell r="J92">
            <v>2.8095763192000002E-2</v>
          </cell>
          <cell r="K92">
            <v>2.7380267824E-2</v>
          </cell>
          <cell r="L92">
            <v>2.627464476E-2</v>
          </cell>
          <cell r="M92">
            <v>1.4275066651999999E-2</v>
          </cell>
          <cell r="N92">
            <v>1.3436526992E-2</v>
          </cell>
          <cell r="O92">
            <v>9.8697318159999999E-3</v>
          </cell>
          <cell r="P92">
            <v>9.8697318159999999E-3</v>
          </cell>
          <cell r="Q92">
            <v>1.0736887252E-2</v>
          </cell>
          <cell r="R92">
            <v>6.3029366399999995E-3</v>
          </cell>
          <cell r="S92">
            <v>9.6077359559999988E-3</v>
          </cell>
          <cell r="T92">
            <v>0</v>
          </cell>
          <cell r="U92">
            <v>0</v>
          </cell>
          <cell r="V92">
            <v>0</v>
          </cell>
          <cell r="W92">
            <v>0</v>
          </cell>
          <cell r="X92">
            <v>0</v>
          </cell>
          <cell r="Y92">
            <v>0</v>
          </cell>
          <cell r="Z92">
            <v>0</v>
          </cell>
          <cell r="AA92">
            <v>0</v>
          </cell>
          <cell r="AB92">
            <v>2.7783229999999994</v>
          </cell>
          <cell r="AC92">
            <v>4.9776680000000004</v>
          </cell>
          <cell r="AD92">
            <v>6.4532099999999994</v>
          </cell>
          <cell r="AE92">
            <v>7.0837450000000004</v>
          </cell>
          <cell r="AF92">
            <v>8.8933919999999986</v>
          </cell>
          <cell r="AG92">
            <v>7.8964780000000001</v>
          </cell>
          <cell r="AH92">
            <v>5.7949640000000002</v>
          </cell>
          <cell r="AI92">
            <v>6.1306429999999992</v>
          </cell>
          <cell r="AJ92">
            <v>6.4779299999999997</v>
          </cell>
          <cell r="AK92">
            <v>5.8259849999999993</v>
          </cell>
          <cell r="AL92">
            <v>5.3090000000000002</v>
          </cell>
          <cell r="AM92">
            <v>3.1939699999999998</v>
          </cell>
          <cell r="AN92">
            <v>2.846762</v>
          </cell>
          <cell r="AO92">
            <v>2.5499509999999996</v>
          </cell>
          <cell r="AP92">
            <v>2.5499509999999996</v>
          </cell>
          <cell r="AQ92">
            <v>2.2531399999999997</v>
          </cell>
          <cell r="AR92">
            <v>1.466086</v>
          </cell>
          <cell r="AS92">
            <v>2.1729849999999997</v>
          </cell>
          <cell r="AT92">
            <v>0</v>
          </cell>
          <cell r="AU92">
            <v>0</v>
          </cell>
          <cell r="AV92">
            <v>0</v>
          </cell>
          <cell r="AW92">
            <v>0</v>
          </cell>
          <cell r="AX92">
            <v>0</v>
          </cell>
          <cell r="AY92">
            <v>0</v>
          </cell>
          <cell r="AZ92">
            <v>0</v>
          </cell>
          <cell r="BA92">
            <v>0</v>
          </cell>
        </row>
      </sheetData>
      <sheetData sheetId="4"/>
      <sheetData sheetId="5">
        <row r="9">
          <cell r="O9">
            <v>0</v>
          </cell>
        </row>
      </sheetData>
      <sheetData sheetId="6">
        <row r="9">
          <cell r="O9">
            <v>0</v>
          </cell>
        </row>
      </sheetData>
      <sheetData sheetId="7">
        <row r="9">
          <cell r="O9">
            <v>0</v>
          </cell>
        </row>
        <row r="92">
          <cell r="B92">
            <v>2.3520496272000001E-2</v>
          </cell>
          <cell r="C92">
            <v>4.0754345267999995E-2</v>
          </cell>
          <cell r="D92">
            <v>3.9470509988000002E-2</v>
          </cell>
          <cell r="E92">
            <v>4.0029362828000001E-2</v>
          </cell>
          <cell r="F92">
            <v>4.3524207272000008E-2</v>
          </cell>
          <cell r="G92">
            <v>3.9071003972000001E-2</v>
          </cell>
          <cell r="H92">
            <v>2.9795328472000001E-2</v>
          </cell>
          <cell r="I92">
            <v>2.9446198964000001E-2</v>
          </cell>
          <cell r="J92">
            <v>2.7750252712E-2</v>
          </cell>
          <cell r="K92">
            <v>2.7380267824E-2</v>
          </cell>
          <cell r="L92">
            <v>2.627464476E-2</v>
          </cell>
          <cell r="M92">
            <v>1.4150137091999998E-2</v>
          </cell>
          <cell r="N92">
            <v>1.3381265352E-2</v>
          </cell>
          <cell r="O92">
            <v>9.8421009960000007E-3</v>
          </cell>
          <cell r="P92">
            <v>9.8421009960000007E-3</v>
          </cell>
          <cell r="Q92">
            <v>1.0736887252E-2</v>
          </cell>
          <cell r="R92">
            <v>6.3029366399999995E-3</v>
          </cell>
          <cell r="S92">
            <v>9.6077359559999988E-3</v>
          </cell>
          <cell r="T92">
            <v>9.2226439759999987E-3</v>
          </cell>
          <cell r="U92">
            <v>7.2948169840000004E-3</v>
          </cell>
          <cell r="AB92">
            <v>2.7194829999999994</v>
          </cell>
          <cell r="AC92">
            <v>4.6502140000000001</v>
          </cell>
          <cell r="AD92">
            <v>4.9592130000000001</v>
          </cell>
          <cell r="AE92">
            <v>6.2312539999999998</v>
          </cell>
          <cell r="AF92">
            <v>7.8958449999999996</v>
          </cell>
          <cell r="AG92">
            <v>7.1338210000000002</v>
          </cell>
          <cell r="AH92">
            <v>5.4999359999999999</v>
          </cell>
          <cell r="AI92">
            <v>6.0582969999999996</v>
          </cell>
          <cell r="AJ92">
            <v>6.3870899999999997</v>
          </cell>
          <cell r="AK92">
            <v>5.8259849999999993</v>
          </cell>
          <cell r="AL92">
            <v>5.3090000000000002</v>
          </cell>
          <cell r="AM92">
            <v>3.1765219999999998</v>
          </cell>
          <cell r="AN92">
            <v>2.840414</v>
          </cell>
          <cell r="AO92">
            <v>2.5467769999999996</v>
          </cell>
          <cell r="AP92">
            <v>2.5467769999999996</v>
          </cell>
          <cell r="AQ92">
            <v>2.2531399999999997</v>
          </cell>
          <cell r="AR92">
            <v>1.466086</v>
          </cell>
          <cell r="AS92">
            <v>2.1729849999999997</v>
          </cell>
          <cell r="AT92">
            <v>2.1059259999999997</v>
          </cell>
          <cell r="AU92">
            <v>1.7035749999999998</v>
          </cell>
        </row>
      </sheetData>
      <sheetData sheetId="8">
        <row r="9">
          <cell r="O9">
            <v>0</v>
          </cell>
        </row>
      </sheetData>
      <sheetData sheetId="9">
        <row r="9">
          <cell r="O9">
            <v>0</v>
          </cell>
        </row>
      </sheetData>
      <sheetData sheetId="10">
        <row r="9">
          <cell r="O9">
            <v>0</v>
          </cell>
        </row>
      </sheetData>
      <sheetData sheetId="11">
        <row r="25">
          <cell r="K25">
            <v>0</v>
          </cell>
        </row>
      </sheetData>
      <sheetData sheetId="12"/>
      <sheetData sheetId="13"/>
      <sheetData sheetId="14">
        <row r="9">
          <cell r="O9">
            <v>0</v>
          </cell>
        </row>
      </sheetData>
      <sheetData sheetId="15">
        <row r="9">
          <cell r="O9">
            <v>0</v>
          </cell>
        </row>
      </sheetData>
      <sheetData sheetId="16"/>
      <sheetData sheetId="17">
        <row r="9">
          <cell r="O9">
            <v>0</v>
          </cell>
        </row>
      </sheetData>
      <sheetData sheetId="18"/>
      <sheetData sheetId="19"/>
      <sheetData sheetId="20">
        <row r="154">
          <cell r="S154">
            <v>2.5015500000000001E-4</v>
          </cell>
        </row>
      </sheetData>
      <sheetData sheetId="21">
        <row r="9">
          <cell r="O9">
            <v>0</v>
          </cell>
        </row>
      </sheetData>
      <sheetData sheetId="22"/>
      <sheetData sheetId="23"/>
      <sheetData sheetId="24"/>
      <sheetData sheetId="25"/>
      <sheetData sheetId="26"/>
      <sheetData sheetId="27">
        <row r="25">
          <cell r="O25">
            <v>2.625E-8</v>
          </cell>
        </row>
      </sheetData>
      <sheetData sheetId="28">
        <row r="25">
          <cell r="O25">
            <v>0</v>
          </cell>
        </row>
      </sheetData>
      <sheetData sheetId="29">
        <row r="25">
          <cell r="O25">
            <v>0</v>
          </cell>
        </row>
      </sheetData>
      <sheetData sheetId="30">
        <row r="25">
          <cell r="O25">
            <v>0</v>
          </cell>
        </row>
      </sheetData>
      <sheetData sheetId="31">
        <row r="25">
          <cell r="O25">
            <v>0</v>
          </cell>
        </row>
      </sheetData>
      <sheetData sheetId="32">
        <row r="25">
          <cell r="O25">
            <v>0</v>
          </cell>
        </row>
      </sheetData>
      <sheetData sheetId="33">
        <row r="25">
          <cell r="O25">
            <v>0</v>
          </cell>
        </row>
      </sheetData>
      <sheetData sheetId="34"/>
      <sheetData sheetId="35"/>
      <sheetData sheetId="36">
        <row r="25">
          <cell r="O25">
            <v>0</v>
          </cell>
        </row>
      </sheetData>
      <sheetData sheetId="37">
        <row r="25">
          <cell r="O25">
            <v>0</v>
          </cell>
        </row>
      </sheetData>
      <sheetData sheetId="38"/>
      <sheetData sheetId="39">
        <row r="101">
          <cell r="R101">
            <v>2.1839999999999998E-5</v>
          </cell>
        </row>
      </sheetData>
      <sheetData sheetId="40"/>
      <sheetData sheetId="41"/>
      <sheetData sheetId="42"/>
      <sheetData sheetId="43">
        <row r="25">
          <cell r="L25">
            <v>2.2830500000000001E-5</v>
          </cell>
        </row>
      </sheetData>
      <sheetData sheetId="44"/>
      <sheetData sheetId="45"/>
      <sheetData sheetId="46" refreshError="1"/>
      <sheetData sheetId="47" refreshError="1"/>
      <sheetData sheetId="48" refreshError="1"/>
      <sheetData sheetId="4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41820Exp"/>
      <sheetName val="4415Exp"/>
      <sheetName val="440110Imp"/>
      <sheetName val="4402Imp"/>
      <sheetName val="FuelSectorimp"/>
      <sheetName val="440110Exp"/>
      <sheetName val="4402Exp"/>
      <sheetName val="FuelSectorExp"/>
      <sheetName val="AllExp"/>
      <sheetName val="AllImp"/>
      <sheetName val="TimberSectorImp"/>
      <sheetName val="CoreVPAImp"/>
      <sheetName val="TimberSectorMinusCoreVPAImp"/>
      <sheetName val="440710Imp"/>
      <sheetName val="4407NCImp"/>
      <sheetName val="44Imp"/>
      <sheetName val="4403Imp"/>
      <sheetName val="4407Imp"/>
      <sheetName val="4408Imp"/>
      <sheetName val="4412Imp"/>
      <sheetName val="4410Imp"/>
      <sheetName val="4411Imp"/>
      <sheetName val="44104411Imp"/>
      <sheetName val="44094418Imp"/>
      <sheetName val="4409Imp"/>
      <sheetName val="4418Imp"/>
      <sheetName val="442199Imp"/>
      <sheetName val="44OtherImp"/>
      <sheetName val="94Imp"/>
      <sheetName val="PaperSectorImp"/>
      <sheetName val="PaperSectorMinusCoreVPAImp"/>
      <sheetName val="4701-5Imp"/>
      <sheetName val="48Imp"/>
      <sheetName val="440123Imp"/>
      <sheetName val="440131Imp"/>
      <sheetName val="PulpLogsImp"/>
      <sheetName val="TimberSectorExp"/>
      <sheetName val="CoreVPAExp"/>
      <sheetName val="TimberSectorMinusCoreVPAExp"/>
      <sheetName val="4403ExpC"/>
      <sheetName val="4407ExpC"/>
      <sheetName val="4408ExpC"/>
      <sheetName val="4409ExpC"/>
      <sheetName val="4412ExpC"/>
      <sheetName val="44Exp"/>
      <sheetName val="4403Exp"/>
      <sheetName val="4407Exp"/>
      <sheetName val="4408Exp"/>
      <sheetName val="4412Exp"/>
      <sheetName val="4410Exp"/>
      <sheetName val="4411Exp"/>
      <sheetName val="44104411Exp"/>
      <sheetName val="44094418Exp"/>
      <sheetName val="4409Exp"/>
      <sheetName val="4418Exp"/>
      <sheetName val="442199Exp"/>
      <sheetName val="44OtherExp"/>
      <sheetName val="94Exp"/>
      <sheetName val="PaperSectorExp"/>
      <sheetName val="PaperSectorMinusPelletsExp"/>
      <sheetName val="PaperSectorMinusCoreVPAExp"/>
      <sheetName val="4701-5Exp"/>
      <sheetName val="48Exp"/>
      <sheetName val="440123Exp"/>
      <sheetName val="440131Exp"/>
      <sheetName val="PulpLogsExp"/>
      <sheetName val="4420Imp"/>
      <sheetName val="UnspecifiedImp"/>
      <sheetName val="44219098Imp"/>
      <sheetName val="44219099Exp"/>
      <sheetName val="4219098Imp"/>
      <sheetName val="Charts"/>
      <sheetName val="4401Imp"/>
      <sheetName val="4401Exp"/>
      <sheetName val="Sheet1"/>
      <sheetName val="4401234Exp"/>
      <sheetName val="4Exp"/>
      <sheetName val="47Exp"/>
      <sheetName val="470Exp"/>
      <sheetName val="4701Exp"/>
      <sheetName val="44701Exp"/>
      <sheetName val="4219099Imp"/>
      <sheetName val="440701Exp"/>
      <sheetName val="44071Exp"/>
      <sheetName val="448Exp"/>
      <sheetName val="441Exp"/>
      <sheetName val="440Exp"/>
      <sheetName val="26401-5Exp"/>
      <sheetName val="4409441Imp"/>
      <sheetName val="440944Imp"/>
      <sheetName val="44094Imp"/>
      <sheetName val="4494Imp"/>
      <sheetName val="494Imp"/>
      <sheetName val="44104Exp"/>
      <sheetName val="441044Exp"/>
      <sheetName val="4410441Exp"/>
      <sheetName val="SouthAfricaSummary"/>
    </sheetNames>
    <sheetDataSet>
      <sheetData sheetId="0"/>
      <sheetData sheetId="1"/>
      <sheetData sheetId="2"/>
      <sheetData sheetId="3"/>
      <sheetData sheetId="4"/>
      <sheetData sheetId="5"/>
      <sheetData sheetId="6"/>
      <sheetData sheetId="7"/>
      <sheetData sheetId="8"/>
      <sheetData sheetId="9"/>
      <sheetData sheetId="10"/>
      <sheetData sheetId="11">
        <row r="92">
          <cell r="B92">
            <v>1.5308218380000002E-2</v>
          </cell>
          <cell r="C92">
            <v>1.0040674140000001E-2</v>
          </cell>
          <cell r="D92">
            <v>1.509429166E-2</v>
          </cell>
          <cell r="E92">
            <v>1.1784306996000001E-2</v>
          </cell>
          <cell r="F92">
            <v>1.519452088E-2</v>
          </cell>
          <cell r="G92">
            <v>1.3912850196E-2</v>
          </cell>
          <cell r="H92">
            <v>1.4508496940000001E-2</v>
          </cell>
          <cell r="I92">
            <v>2.8680923600000002E-2</v>
          </cell>
          <cell r="J92">
            <v>1.0988958260000001E-2</v>
          </cell>
          <cell r="K92">
            <v>7.56721966E-3</v>
          </cell>
          <cell r="L92">
            <v>8.8546349266666671E-3</v>
          </cell>
          <cell r="M92">
            <v>1.18398147E-2</v>
          </cell>
          <cell r="N92">
            <v>9.8227709299999987E-3</v>
          </cell>
          <cell r="O92">
            <v>7.8121414599999998E-3</v>
          </cell>
          <cell r="P92">
            <v>5.4822075733333333E-3</v>
          </cell>
          <cell r="Q92">
            <v>4.2917898799999998E-3</v>
          </cell>
          <cell r="R92">
            <v>4.0517626800000003E-3</v>
          </cell>
          <cell r="S92">
            <v>3.8616262600000002E-3</v>
          </cell>
          <cell r="T92">
            <v>0</v>
          </cell>
          <cell r="U92">
            <v>0</v>
          </cell>
          <cell r="V92">
            <v>0</v>
          </cell>
          <cell r="W92">
            <v>0</v>
          </cell>
          <cell r="X92">
            <v>0</v>
          </cell>
          <cell r="Y92">
            <v>0</v>
          </cell>
          <cell r="Z92">
            <v>0</v>
          </cell>
          <cell r="AA92">
            <v>0</v>
          </cell>
          <cell r="AB92">
            <v>2.2451439999999998</v>
          </cell>
          <cell r="AC92">
            <v>1.864655</v>
          </cell>
          <cell r="AD92">
            <v>2.6152409999999997</v>
          </cell>
          <cell r="AE92">
            <v>3.3558409999999994</v>
          </cell>
          <cell r="AF92">
            <v>5.0571399999999995</v>
          </cell>
          <cell r="AG92">
            <v>4.5614119999999998</v>
          </cell>
          <cell r="AH92">
            <v>4.8727719999999994</v>
          </cell>
          <cell r="AI92">
            <v>5.9302170000000007</v>
          </cell>
          <cell r="AJ92">
            <v>5.1657169999999999</v>
          </cell>
          <cell r="AK92">
            <v>3.1816979999999999</v>
          </cell>
          <cell r="AL92">
            <v>3.8445379999999996</v>
          </cell>
          <cell r="AM92">
            <v>4.1526739999999993</v>
          </cell>
          <cell r="AN92">
            <v>3.0417319999999997</v>
          </cell>
          <cell r="AO92">
            <v>3.1144569999999998</v>
          </cell>
          <cell r="AP92">
            <v>1.8295109999999999</v>
          </cell>
          <cell r="AQ92">
            <v>1.6116219999999999</v>
          </cell>
          <cell r="AR92">
            <v>1.377259</v>
          </cell>
          <cell r="AS92">
            <v>1.2258239999999998</v>
          </cell>
          <cell r="AT92">
            <v>0</v>
          </cell>
          <cell r="AU92">
            <v>0</v>
          </cell>
          <cell r="AV92">
            <v>0</v>
          </cell>
          <cell r="AW92">
            <v>0</v>
          </cell>
          <cell r="AX92">
            <v>0</v>
          </cell>
          <cell r="AY92">
            <v>0</v>
          </cell>
          <cell r="AZ92">
            <v>0</v>
          </cell>
          <cell r="BA92">
            <v>0</v>
          </cell>
        </row>
      </sheetData>
      <sheetData sheetId="12"/>
      <sheetData sheetId="13"/>
      <sheetData sheetId="14"/>
      <sheetData sheetId="15">
        <row r="9">
          <cell r="B9">
            <v>9.9459500000000005E-5</v>
          </cell>
        </row>
      </sheetData>
      <sheetData sheetId="16">
        <row r="9">
          <cell r="B9">
            <v>0</v>
          </cell>
        </row>
      </sheetData>
      <sheetData sheetId="17">
        <row r="9">
          <cell r="B9">
            <v>9.937200000000001E-5</v>
          </cell>
        </row>
        <row r="92">
          <cell r="B92">
            <v>1.4756563640000001E-2</v>
          </cell>
          <cell r="C92">
            <v>9.625980000000001E-3</v>
          </cell>
          <cell r="D92">
            <v>1.44670344E-2</v>
          </cell>
          <cell r="E92">
            <v>1.0333635676E-2</v>
          </cell>
          <cell r="F92">
            <v>1.3468000000000001E-2</v>
          </cell>
          <cell r="G92">
            <v>1.2856250316E-2</v>
          </cell>
          <cell r="H92">
            <v>1.2744095E-2</v>
          </cell>
          <cell r="I92">
            <v>2.6454610000000003E-2</v>
          </cell>
          <cell r="J92">
            <v>1.0013640000000001E-2</v>
          </cell>
          <cell r="K92">
            <v>6.0154421600000004E-3</v>
          </cell>
          <cell r="L92">
            <v>7.0194184666666666E-3</v>
          </cell>
          <cell r="M92">
            <v>9.5641182000000009E-3</v>
          </cell>
          <cell r="N92">
            <v>8.3526670500000001E-3</v>
          </cell>
          <cell r="O92">
            <v>7.1534163999999994E-3</v>
          </cell>
          <cell r="P92">
            <v>4.9631400000000004E-3</v>
          </cell>
          <cell r="Q92">
            <v>3.56902E-3</v>
          </cell>
          <cell r="R92">
            <v>3.57084E-3</v>
          </cell>
          <cell r="S92">
            <v>3.5271600000000001E-3</v>
          </cell>
          <cell r="T92">
            <v>4.4652607999999998E-3</v>
          </cell>
          <cell r="AB92">
            <v>1.9379379999999999</v>
          </cell>
          <cell r="AC92">
            <v>1.6027959999999999</v>
          </cell>
          <cell r="AD92">
            <v>2.2786369999999998</v>
          </cell>
          <cell r="AE92">
            <v>2.1751929999999997</v>
          </cell>
          <cell r="AF92">
            <v>4.0386619999999995</v>
          </cell>
          <cell r="AG92">
            <v>4.016813</v>
          </cell>
          <cell r="AH92">
            <v>3.8528739999999999</v>
          </cell>
          <cell r="AI92">
            <v>4.4145440000000002</v>
          </cell>
          <cell r="AJ92">
            <v>4.2989269999999999</v>
          </cell>
          <cell r="AK92">
            <v>1.6892979999999997</v>
          </cell>
          <cell r="AL92">
            <v>2.3502419999999997</v>
          </cell>
          <cell r="AM92">
            <v>2.1287780000000001</v>
          </cell>
          <cell r="AN92">
            <v>1.9095929999999999</v>
          </cell>
          <cell r="AO92">
            <v>2.5208539999999999</v>
          </cell>
          <cell r="AP92">
            <v>1.326238</v>
          </cell>
          <cell r="AQ92">
            <v>1.0107599999999999</v>
          </cell>
          <cell r="AR92">
            <v>0.96739999999999993</v>
          </cell>
          <cell r="AS92">
            <v>0.94012399999999996</v>
          </cell>
          <cell r="AT92">
            <v>1.335656</v>
          </cell>
        </row>
      </sheetData>
      <sheetData sheetId="18">
        <row r="9">
          <cell r="B9">
            <v>0</v>
          </cell>
        </row>
      </sheetData>
      <sheetData sheetId="19">
        <row r="9">
          <cell r="B9">
            <v>0</v>
          </cell>
        </row>
      </sheetData>
      <sheetData sheetId="20">
        <row r="9">
          <cell r="B9">
            <v>0</v>
          </cell>
        </row>
      </sheetData>
      <sheetData sheetId="21">
        <row r="25">
          <cell r="B25">
            <v>0</v>
          </cell>
        </row>
      </sheetData>
      <sheetData sheetId="22"/>
      <sheetData sheetId="23"/>
      <sheetData sheetId="24">
        <row r="9">
          <cell r="B9">
            <v>0</v>
          </cell>
        </row>
      </sheetData>
      <sheetData sheetId="25">
        <row r="9">
          <cell r="B9">
            <v>0</v>
          </cell>
        </row>
      </sheetData>
      <sheetData sheetId="26"/>
      <sheetData sheetId="27"/>
      <sheetData sheetId="28">
        <row r="9">
          <cell r="G9">
            <v>1.6828E-6</v>
          </cell>
        </row>
      </sheetData>
      <sheetData sheetId="29"/>
      <sheetData sheetId="30"/>
      <sheetData sheetId="31">
        <row r="52">
          <cell r="T52">
            <v>1.1025E-6</v>
          </cell>
        </row>
      </sheetData>
      <sheetData sheetId="32">
        <row r="9">
          <cell r="C9">
            <v>1.05567E-4</v>
          </cell>
        </row>
      </sheetData>
      <sheetData sheetId="33">
        <row r="52">
          <cell r="J52">
            <v>8.0499999999999986E-8</v>
          </cell>
        </row>
      </sheetData>
      <sheetData sheetId="34"/>
      <sheetData sheetId="35"/>
      <sheetData sheetId="36"/>
      <sheetData sheetId="37"/>
      <sheetData sheetId="38"/>
      <sheetData sheetId="39"/>
      <sheetData sheetId="40"/>
      <sheetData sheetId="41"/>
      <sheetData sheetId="42"/>
      <sheetData sheetId="43"/>
      <sheetData sheetId="44">
        <row r="25">
          <cell r="B25">
            <v>5.032279433333334E-4</v>
          </cell>
        </row>
      </sheetData>
      <sheetData sheetId="45">
        <row r="25">
          <cell r="B25">
            <v>0</v>
          </cell>
        </row>
      </sheetData>
      <sheetData sheetId="46">
        <row r="25">
          <cell r="B25">
            <v>2.34962E-5</v>
          </cell>
        </row>
      </sheetData>
      <sheetData sheetId="47">
        <row r="25">
          <cell r="B25">
            <v>0</v>
          </cell>
        </row>
      </sheetData>
      <sheetData sheetId="48">
        <row r="25">
          <cell r="B25">
            <v>0</v>
          </cell>
        </row>
      </sheetData>
      <sheetData sheetId="49">
        <row r="25">
          <cell r="B25">
            <v>0</v>
          </cell>
        </row>
      </sheetData>
      <sheetData sheetId="50">
        <row r="25">
          <cell r="B25">
            <v>4.7529216E-4</v>
          </cell>
        </row>
      </sheetData>
      <sheetData sheetId="51"/>
      <sheetData sheetId="52"/>
      <sheetData sheetId="53">
        <row r="25">
          <cell r="B25">
            <v>0</v>
          </cell>
        </row>
      </sheetData>
      <sheetData sheetId="54">
        <row r="25">
          <cell r="B25">
            <v>0</v>
          </cell>
        </row>
      </sheetData>
      <sheetData sheetId="55"/>
      <sheetData sheetId="56"/>
      <sheetData sheetId="57">
        <row r="25">
          <cell r="D25">
            <v>4.1709772529692279E-5</v>
          </cell>
        </row>
      </sheetData>
      <sheetData sheetId="58"/>
      <sheetData sheetId="59"/>
      <sheetData sheetId="60"/>
      <sheetData sheetId="61">
        <row r="52">
          <cell r="N52">
            <v>1.494E-6</v>
          </cell>
        </row>
      </sheetData>
      <sheetData sheetId="62">
        <row r="25">
          <cell r="B25">
            <v>1.1465754999999999E-3</v>
          </cell>
        </row>
      </sheetData>
      <sheetData sheetId="63">
        <row r="261">
          <cell r="K261">
            <v>3.0573899999999995E-6</v>
          </cell>
        </row>
      </sheetData>
      <sheetData sheetId="64"/>
      <sheetData sheetId="65"/>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Exp"/>
      <sheetName val="AllImp"/>
      <sheetName val="TimberSectorImp"/>
      <sheetName val="CoreVPAImp"/>
      <sheetName val="TimberSectorMinusCoreVPAImp"/>
      <sheetName val="PaperSectorImp"/>
      <sheetName val="PaperSectorMinusCoreVPAImp"/>
      <sheetName val="44Imp"/>
      <sheetName val="44ImpNC"/>
      <sheetName val="4403ImpC"/>
      <sheetName val="4407ImpC"/>
      <sheetName val="4408ImpC"/>
      <sheetName val="4412ImpC"/>
      <sheetName val="4409ImpC"/>
      <sheetName val="4403ImpNC"/>
      <sheetName val="4407ImpNC"/>
      <sheetName val="4408ImpNC"/>
      <sheetName val="4412ImpNC"/>
      <sheetName val="4409ImpNC"/>
      <sheetName val="4403Imp"/>
      <sheetName val="4407Imp"/>
      <sheetName val="4408Imp"/>
      <sheetName val="4412Imp"/>
      <sheetName val="4410Imp"/>
      <sheetName val="4411Imp"/>
      <sheetName val="44104411Imp"/>
      <sheetName val="44094418Imp"/>
      <sheetName val="4409Imp"/>
      <sheetName val="4418Imp"/>
      <sheetName val="4414Imp"/>
      <sheetName val="4419imp"/>
      <sheetName val="4420Imp"/>
      <sheetName val="44144420Imp"/>
      <sheetName val="442199Imp"/>
      <sheetName val="44OtherImp"/>
      <sheetName val="44OtherImpDELETE"/>
      <sheetName val="94Imp"/>
      <sheetName val="Sheet1"/>
      <sheetName val="4701-5Imp"/>
      <sheetName val="48Imp"/>
      <sheetName val="440123Imp"/>
      <sheetName val="440131Imp"/>
      <sheetName val="PulpLogsImp"/>
      <sheetName val="TimberSectorExp"/>
      <sheetName val="CoreVPAExp"/>
      <sheetName val="TimberSectorMinusCoreVPAExp"/>
      <sheetName val="4403ExpC"/>
      <sheetName val="4407ExpC"/>
      <sheetName val="4408ExpC"/>
      <sheetName val="4409ExpC"/>
      <sheetName val="4412ExpC"/>
      <sheetName val="44Exp"/>
      <sheetName val="4403Exp"/>
      <sheetName val="4407Exp"/>
      <sheetName val="4408Exp"/>
      <sheetName val="4412Exp"/>
      <sheetName val="4410Exp"/>
      <sheetName val="4411Exp"/>
      <sheetName val="44104411Exp"/>
      <sheetName val="44094418Exp"/>
      <sheetName val="4409Exp"/>
      <sheetName val="4418Exp"/>
      <sheetName val="442199Exp"/>
      <sheetName val="44OtherExp"/>
      <sheetName val="94Exp"/>
      <sheetName val="PaperSectorExp"/>
      <sheetName val="PaperSectorMinusCoreVPAExp"/>
      <sheetName val="4701-5Exp"/>
      <sheetName val="48Exp"/>
      <sheetName val="440123Exp"/>
      <sheetName val="440131Exp"/>
      <sheetName val="PulplogsExp"/>
      <sheetName val="4421Imp"/>
      <sheetName val="4421Exp"/>
      <sheetName val="UnspecifiedImp"/>
      <sheetName val="Charts"/>
      <sheetName val="4403NC"/>
      <sheetName val="4407NC"/>
      <sheetName val="4408NC"/>
      <sheetName val="4412NC"/>
      <sheetName val="4409NC"/>
      <sheetName val="4414Exp"/>
      <sheetName val="4406Exp"/>
      <sheetName val="442190Exp"/>
      <sheetName val="4415Exp"/>
      <sheetName val="4420Exp"/>
      <sheetName val="4401244013Imp"/>
      <sheetName val="4401244013Exp"/>
      <sheetName val="USASummary"/>
      <sheetName val="PelletsImp"/>
      <sheetName val="PelletImp"/>
      <sheetName val="PelleImp"/>
      <sheetName val="PellImp"/>
      <sheetName val="PelImp"/>
      <sheetName val="PeImp"/>
      <sheetName val="PImp"/>
      <sheetName val="Imp"/>
      <sheetName val="4Imp"/>
      <sheetName val="440Imp"/>
      <sheetName val="4401Imp"/>
      <sheetName val="44013Imp"/>
      <sheetName val="44012Imp"/>
    </sheetNames>
    <sheetDataSet>
      <sheetData sheetId="0"/>
      <sheetData sheetId="1"/>
      <sheetData sheetId="2"/>
      <sheetData sheetId="3">
        <row r="92">
          <cell r="B92">
            <v>7.8028231999999989E-2</v>
          </cell>
          <cell r="C92">
            <v>9.1507347499999989E-2</v>
          </cell>
          <cell r="D92">
            <v>0.1135652756</v>
          </cell>
          <cell r="E92">
            <v>0.1052218697</v>
          </cell>
          <cell r="F92">
            <v>0.1084164507</v>
          </cell>
          <cell r="G92">
            <v>9.9917564E-2</v>
          </cell>
          <cell r="H92">
            <v>9.151474359999999E-2</v>
          </cell>
          <cell r="I92">
            <v>9.3498314500000013E-2</v>
          </cell>
          <cell r="J92">
            <v>7.6014034299999991E-2</v>
          </cell>
          <cell r="K92">
            <v>2.8527629400000001E-2</v>
          </cell>
          <cell r="L92">
            <v>3.5287475319999997E-2</v>
          </cell>
          <cell r="M92">
            <v>3.0197890859999993E-2</v>
          </cell>
          <cell r="N92">
            <v>3.0388299599999995E-2</v>
          </cell>
          <cell r="O92">
            <v>2.8492980799999998E-2</v>
          </cell>
          <cell r="P92">
            <v>3.0829440279999999E-2</v>
          </cell>
          <cell r="Q92">
            <v>2.7735444339999998E-2</v>
          </cell>
          <cell r="R92">
            <v>2.3512146499999997E-2</v>
          </cell>
          <cell r="S92">
            <v>2.1307798399999998E-2</v>
          </cell>
          <cell r="T92">
            <v>2.1555482200000003E-2</v>
          </cell>
          <cell r="U92">
            <v>0</v>
          </cell>
          <cell r="V92">
            <v>0</v>
          </cell>
          <cell r="W92">
            <v>0</v>
          </cell>
          <cell r="X92">
            <v>0</v>
          </cell>
          <cell r="Y92">
            <v>0</v>
          </cell>
          <cell r="Z92">
            <v>0</v>
          </cell>
          <cell r="AA92">
            <v>0</v>
          </cell>
          <cell r="AB92">
            <v>24.575097</v>
          </cell>
          <cell r="AC92">
            <v>28.417521999999998</v>
          </cell>
          <cell r="AD92">
            <v>31.605000000000004</v>
          </cell>
          <cell r="AE92">
            <v>29.314</v>
          </cell>
          <cell r="AF92">
            <v>35.606000000000002</v>
          </cell>
          <cell r="AG92">
            <v>41.346873999999993</v>
          </cell>
          <cell r="AH92">
            <v>42.30607899999999</v>
          </cell>
          <cell r="AI92">
            <v>44.477814000000002</v>
          </cell>
          <cell r="AJ92">
            <v>41.139552999999992</v>
          </cell>
          <cell r="AK92">
            <v>14.386543</v>
          </cell>
          <cell r="AL92">
            <v>18.738041000000003</v>
          </cell>
          <cell r="AM92">
            <v>17.463211999999999</v>
          </cell>
          <cell r="AN92">
            <v>18.468177999999998</v>
          </cell>
          <cell r="AO92">
            <v>17.813589</v>
          </cell>
          <cell r="AP92">
            <v>23.639781999999997</v>
          </cell>
          <cell r="AQ92">
            <v>19.568900999999997</v>
          </cell>
          <cell r="AR92">
            <v>14.278521999999999</v>
          </cell>
          <cell r="AS92">
            <v>12.370738000000001</v>
          </cell>
          <cell r="AT92">
            <v>14.205142</v>
          </cell>
          <cell r="AU92">
            <v>0</v>
          </cell>
          <cell r="AV92">
            <v>0</v>
          </cell>
          <cell r="AW92">
            <v>0</v>
          </cell>
          <cell r="AX92">
            <v>0</v>
          </cell>
          <cell r="AY92">
            <v>0</v>
          </cell>
          <cell r="AZ92">
            <v>0</v>
          </cell>
          <cell r="BA92">
            <v>0</v>
          </cell>
        </row>
      </sheetData>
      <sheetData sheetId="4"/>
      <sheetData sheetId="5"/>
      <sheetData sheetId="6"/>
      <sheetData sheetId="7">
        <row r="9">
          <cell r="M9">
            <v>7.5525000000000001E-6</v>
          </cell>
        </row>
      </sheetData>
      <sheetData sheetId="8"/>
      <sheetData sheetId="9"/>
      <sheetData sheetId="10"/>
      <sheetData sheetId="11"/>
      <sheetData sheetId="12"/>
      <sheetData sheetId="13"/>
      <sheetData sheetId="14"/>
      <sheetData sheetId="15"/>
      <sheetData sheetId="16"/>
      <sheetData sheetId="17"/>
      <sheetData sheetId="18"/>
      <sheetData sheetId="19">
        <row r="9">
          <cell r="M9">
            <v>0</v>
          </cell>
        </row>
      </sheetData>
      <sheetData sheetId="20">
        <row r="9">
          <cell r="M9">
            <v>0</v>
          </cell>
        </row>
        <row r="92">
          <cell r="B92">
            <v>2.3720060000000001E-2</v>
          </cell>
          <cell r="C92">
            <v>2.760576E-2</v>
          </cell>
          <cell r="D92">
            <v>4.2706300000000003E-2</v>
          </cell>
          <cell r="E92">
            <v>4.4044000000000007E-2</v>
          </cell>
          <cell r="F92">
            <v>5.3690000000000002E-2</v>
          </cell>
          <cell r="G92">
            <v>5.6483699999999998E-2</v>
          </cell>
          <cell r="H92">
            <v>5.5395340000000001E-2</v>
          </cell>
          <cell r="I92">
            <v>4.193334600000001E-2</v>
          </cell>
          <cell r="J92">
            <v>4.2682639999999994E-2</v>
          </cell>
          <cell r="K92">
            <v>1.9378814000000001E-2</v>
          </cell>
          <cell r="L92">
            <v>2.5314379999999997E-2</v>
          </cell>
          <cell r="M92">
            <v>2.0380865959999998E-2</v>
          </cell>
          <cell r="N92">
            <v>2.0243859999999999E-2</v>
          </cell>
          <cell r="O92">
            <v>2.066428E-2</v>
          </cell>
          <cell r="P92">
            <v>2.353806E-2</v>
          </cell>
          <cell r="Q92">
            <v>1.818639004E-2</v>
          </cell>
          <cell r="R92">
            <v>1.5520414E-2</v>
          </cell>
          <cell r="S92">
            <v>1.6603860000000002E-2</v>
          </cell>
          <cell r="T92">
            <v>1.8785221000000001E-2</v>
          </cell>
          <cell r="U92">
            <v>1.441804E-2</v>
          </cell>
          <cell r="AB92">
            <v>8.157769</v>
          </cell>
          <cell r="AC92">
            <v>8.5061679999999988</v>
          </cell>
          <cell r="AD92">
            <v>9.8480000000000008</v>
          </cell>
          <cell r="AE92">
            <v>10.962</v>
          </cell>
          <cell r="AF92">
            <v>15.998999999999999</v>
          </cell>
          <cell r="AG92">
            <v>21.591394000000001</v>
          </cell>
          <cell r="AH92">
            <v>24.201609999999999</v>
          </cell>
          <cell r="AI92">
            <v>22.243544</v>
          </cell>
          <cell r="AJ92">
            <v>23.679465</v>
          </cell>
          <cell r="AK92">
            <v>9.530600999999999</v>
          </cell>
          <cell r="AL92">
            <v>13.555213000000004</v>
          </cell>
          <cell r="AM92">
            <v>11.193281000000001</v>
          </cell>
          <cell r="AN92">
            <v>12.114447</v>
          </cell>
          <cell r="AO92">
            <v>12.570337</v>
          </cell>
          <cell r="AP92">
            <v>15.258312999999999</v>
          </cell>
          <cell r="AQ92">
            <v>12.142066999999999</v>
          </cell>
          <cell r="AR92">
            <v>8.221069</v>
          </cell>
          <cell r="AS92">
            <v>8.917878</v>
          </cell>
          <cell r="AT92">
            <v>10.573758999999999</v>
          </cell>
          <cell r="AU92">
            <v>8.9596579999999992</v>
          </cell>
        </row>
      </sheetData>
      <sheetData sheetId="21">
        <row r="9">
          <cell r="M9">
            <v>0</v>
          </cell>
        </row>
        <row r="92">
          <cell r="B92">
            <v>2.6151371999999999E-2</v>
          </cell>
          <cell r="C92">
            <v>2.9420787499999997E-2</v>
          </cell>
          <cell r="D92">
            <v>3.3950575600000005E-2</v>
          </cell>
          <cell r="E92">
            <v>2.6758769699999997E-2</v>
          </cell>
          <cell r="F92">
            <v>3.1031850699999999E-2</v>
          </cell>
          <cell r="G92">
            <v>2.9646763999999996E-2</v>
          </cell>
          <cell r="H92">
            <v>3.0631503599999992E-2</v>
          </cell>
          <cell r="I92">
            <v>2.6568868500000002E-2</v>
          </cell>
          <cell r="J92">
            <v>2.0823994300000002E-2</v>
          </cell>
          <cell r="K92">
            <v>7.7523153999999993E-3</v>
          </cell>
          <cell r="L92">
            <v>8.05429532E-3</v>
          </cell>
          <cell r="M92">
            <v>8.7061248999999973E-3</v>
          </cell>
          <cell r="N92">
            <v>8.2066395999999993E-3</v>
          </cell>
          <cell r="O92">
            <v>6.5619007999999993E-3</v>
          </cell>
          <cell r="P92">
            <v>7.1717802799999989E-3</v>
          </cell>
          <cell r="Q92">
            <v>9.4570543E-3</v>
          </cell>
          <cell r="R92">
            <v>7.9917324999999994E-3</v>
          </cell>
          <cell r="S92">
            <v>4.543538399999999E-3</v>
          </cell>
          <cell r="T92">
            <v>2.5922611999999999E-3</v>
          </cell>
          <cell r="U92">
            <v>4.4289638400000003E-3</v>
          </cell>
          <cell r="AB92">
            <v>12.818754999999999</v>
          </cell>
          <cell r="AC92">
            <v>15.712437999999999</v>
          </cell>
          <cell r="AD92">
            <v>17.701000000000001</v>
          </cell>
          <cell r="AE92">
            <v>14.173</v>
          </cell>
          <cell r="AF92">
            <v>16.544</v>
          </cell>
          <cell r="AG92">
            <v>17.318276999999998</v>
          </cell>
          <cell r="AH92">
            <v>17.265392999999996</v>
          </cell>
          <cell r="AI92">
            <v>18.196629999999999</v>
          </cell>
          <cell r="AJ92">
            <v>15.060484999999998</v>
          </cell>
          <cell r="AK92">
            <v>4.6378999999999992</v>
          </cell>
          <cell r="AL92">
            <v>4.8006159999999998</v>
          </cell>
          <cell r="AM92">
            <v>6.0505390000000006</v>
          </cell>
          <cell r="AN92">
            <v>5.7859699999999998</v>
          </cell>
          <cell r="AO92">
            <v>4.9525739999999994</v>
          </cell>
          <cell r="AP92">
            <v>8.3500959999999989</v>
          </cell>
          <cell r="AQ92">
            <v>7.4031009999999995</v>
          </cell>
          <cell r="AR92">
            <v>6.0574529999999998</v>
          </cell>
          <cell r="AS92">
            <v>3.3720089999999998</v>
          </cell>
          <cell r="AT92">
            <v>3.552953</v>
          </cell>
          <cell r="AU92">
            <v>3.8810089999999997</v>
          </cell>
        </row>
      </sheetData>
      <sheetData sheetId="22">
        <row r="9">
          <cell r="M9">
            <v>0</v>
          </cell>
        </row>
      </sheetData>
      <sheetData sheetId="23">
        <row r="9">
          <cell r="M9">
            <v>0</v>
          </cell>
        </row>
      </sheetData>
      <sheetData sheetId="24">
        <row r="25">
          <cell r="B25">
            <v>0</v>
          </cell>
        </row>
      </sheetData>
      <sheetData sheetId="25"/>
      <sheetData sheetId="26"/>
      <sheetData sheetId="27">
        <row r="9">
          <cell r="M9">
            <v>0</v>
          </cell>
        </row>
      </sheetData>
      <sheetData sheetId="28">
        <row r="9">
          <cell r="M9">
            <v>7.5525000000000001E-6</v>
          </cell>
        </row>
      </sheetData>
      <sheetData sheetId="29"/>
      <sheetData sheetId="30"/>
      <sheetData sheetId="31"/>
      <sheetData sheetId="32"/>
      <sheetData sheetId="33"/>
      <sheetData sheetId="34"/>
      <sheetData sheetId="35"/>
      <sheetData sheetId="36">
        <row r="25">
          <cell r="J25">
            <v>1.9548220261017914E-5</v>
          </cell>
        </row>
      </sheetData>
      <sheetData sheetId="37"/>
      <sheetData sheetId="38">
        <row r="25">
          <cell r="B25">
            <v>0</v>
          </cell>
        </row>
      </sheetData>
      <sheetData sheetId="39">
        <row r="9">
          <cell r="N9">
            <v>1.2511799999999999E-5</v>
          </cell>
        </row>
      </sheetData>
      <sheetData sheetId="40">
        <row r="25">
          <cell r="B25">
            <v>0</v>
          </cell>
        </row>
      </sheetData>
      <sheetData sheetId="41"/>
      <sheetData sheetId="42"/>
      <sheetData sheetId="43"/>
      <sheetData sheetId="44"/>
      <sheetData sheetId="45"/>
      <sheetData sheetId="46"/>
      <sheetData sheetId="47"/>
      <sheetData sheetId="48"/>
      <sheetData sheetId="49"/>
      <sheetData sheetId="50"/>
      <sheetData sheetId="51">
        <row r="25">
          <cell r="B25">
            <v>5.9020499999999995E-5</v>
          </cell>
        </row>
      </sheetData>
      <sheetData sheetId="52">
        <row r="25">
          <cell r="B25">
            <v>0</v>
          </cell>
        </row>
      </sheetData>
      <sheetData sheetId="53">
        <row r="25">
          <cell r="B25">
            <v>0</v>
          </cell>
        </row>
      </sheetData>
      <sheetData sheetId="54">
        <row r="25">
          <cell r="B25">
            <v>0</v>
          </cell>
        </row>
      </sheetData>
      <sheetData sheetId="55">
        <row r="25">
          <cell r="B25">
            <v>0</v>
          </cell>
        </row>
      </sheetData>
      <sheetData sheetId="56">
        <row r="25">
          <cell r="B25">
            <v>0</v>
          </cell>
        </row>
      </sheetData>
      <sheetData sheetId="57">
        <row r="25">
          <cell r="B25">
            <v>0</v>
          </cell>
        </row>
      </sheetData>
      <sheetData sheetId="58"/>
      <sheetData sheetId="59"/>
      <sheetData sheetId="60">
        <row r="25">
          <cell r="B25">
            <v>0</v>
          </cell>
        </row>
      </sheetData>
      <sheetData sheetId="61">
        <row r="25">
          <cell r="B25">
            <v>0</v>
          </cell>
        </row>
      </sheetData>
      <sheetData sheetId="62"/>
      <sheetData sheetId="63"/>
      <sheetData sheetId="64">
        <row r="25">
          <cell r="C25">
            <v>9.6643555555555596E-6</v>
          </cell>
        </row>
      </sheetData>
      <sheetData sheetId="65"/>
      <sheetData sheetId="66"/>
      <sheetData sheetId="67">
        <row r="43">
          <cell r="T43">
            <v>3.9914999999999994E-3</v>
          </cell>
        </row>
      </sheetData>
      <sheetData sheetId="68">
        <row r="25">
          <cell r="B25">
            <v>1.03705E-5</v>
          </cell>
        </row>
      </sheetData>
      <sheetData sheetId="69"/>
      <sheetData sheetId="70"/>
      <sheetData sheetId="7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ToM3"/>
      <sheetName val="Assumptions2014China"/>
      <sheetName val="RWE"/>
      <sheetName val="Units"/>
      <sheetName val="Sheet1"/>
      <sheetName val="Sheet3"/>
      <sheetName val="ToM3'D"/>
      <sheetName val="RWE'D"/>
      <sheetName val="RWE'E"/>
      <sheetName val="+A32RWE"/>
    </sheetNames>
    <sheetDataSet>
      <sheetData sheetId="0"/>
      <sheetData sheetId="1">
        <row r="2">
          <cell r="A2">
            <v>1.4</v>
          </cell>
        </row>
      </sheetData>
      <sheetData sheetId="2"/>
      <sheetData sheetId="3">
        <row r="1">
          <cell r="A1">
            <v>1.1499999999999999</v>
          </cell>
        </row>
        <row r="3">
          <cell r="A3">
            <v>1</v>
          </cell>
        </row>
        <row r="7">
          <cell r="A7">
            <v>1.82</v>
          </cell>
        </row>
        <row r="8">
          <cell r="A8">
            <v>1.9</v>
          </cell>
        </row>
        <row r="12">
          <cell r="A12">
            <v>2.2999999999999998</v>
          </cell>
        </row>
        <row r="25">
          <cell r="A25">
            <v>2</v>
          </cell>
        </row>
      </sheetData>
      <sheetData sheetId="4"/>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Exp"/>
      <sheetName val="AllImp"/>
      <sheetName val="TimberSectorImp"/>
      <sheetName val="CoreVPAImp"/>
      <sheetName val="TimberSectorMinusCoreVPAImp"/>
      <sheetName val="44Imp"/>
      <sheetName val="4403Imp"/>
      <sheetName val="4407Imp"/>
      <sheetName val="4408Imp"/>
      <sheetName val="4412Imp"/>
      <sheetName val="4410Imp"/>
      <sheetName val="4411Imp"/>
      <sheetName val="44104411Imp"/>
      <sheetName val="44094418Imp"/>
      <sheetName val="4409Imp"/>
      <sheetName val="4418Imp"/>
      <sheetName val="4420Imp"/>
      <sheetName val="UnspecifiedImp"/>
      <sheetName val="442199Imp"/>
      <sheetName val="44OtherImp"/>
      <sheetName val="94Imp"/>
      <sheetName val="4701-5Imp"/>
      <sheetName val="48Imp"/>
      <sheetName val="44013020Imp"/>
      <sheetName val="4401Imp"/>
      <sheetName val="440110Imp"/>
      <sheetName val="440123Imp"/>
      <sheetName val="PulpLogsImp"/>
      <sheetName val="PaperSectorImp"/>
      <sheetName val="PaperSectorMinusCoreVPAImp"/>
      <sheetName val="TimberSectorExp"/>
      <sheetName val="CoreVPAExp"/>
      <sheetName val="TimberSectorMinusCoreVPAExp"/>
      <sheetName val="44Exp"/>
      <sheetName val="4403Exp"/>
      <sheetName val="4407Exp"/>
      <sheetName val="4408Exp"/>
      <sheetName val="4412Exp"/>
      <sheetName val="4410Exp"/>
      <sheetName val="4411Exp"/>
      <sheetName val="44104411Exp"/>
      <sheetName val="44094418Exp"/>
      <sheetName val="4409Exp"/>
      <sheetName val="4418Exp"/>
      <sheetName val="442199Exp"/>
      <sheetName val="44OtherExp"/>
      <sheetName val="94Exp"/>
      <sheetName val="PaperSectorExp"/>
      <sheetName val="PaperSectorMinusCoreVPAExp"/>
      <sheetName val="4701-5Exp"/>
      <sheetName val="48Exp"/>
      <sheetName val="44013020Exp"/>
      <sheetName val="4401Exp"/>
      <sheetName val="440110Exp"/>
      <sheetName val="440123Exp"/>
      <sheetName val="PulpLogsExp"/>
      <sheetName val="44219098Imp"/>
      <sheetName val="Charts"/>
      <sheetName val="440Imp"/>
      <sheetName val="443Imp"/>
      <sheetName val="4413Imp"/>
      <sheetName val="44123Imp"/>
      <sheetName val="441Imp"/>
      <sheetName val="4419Imp"/>
      <sheetName val="44101Imp"/>
      <sheetName val="44104Imp"/>
      <sheetName val="441044Imp"/>
      <sheetName val="4410441Imp"/>
      <sheetName val="4Imp"/>
      <sheetName val="Imp"/>
      <sheetName val="9Imp"/>
      <sheetName val="44013Imp"/>
      <sheetName val="47Imp"/>
      <sheetName val="470Imp"/>
      <sheetName val="4701Imp"/>
      <sheetName val="4701-Imp"/>
      <sheetName val="44104418Imp"/>
      <sheetName val="4404418Imp"/>
      <sheetName val="44004418Imp"/>
      <sheetName val="440904418Imp"/>
      <sheetName val="10501-5Imp"/>
    </sheetNames>
    <sheetDataSet>
      <sheetData sheetId="0"/>
      <sheetData sheetId="1"/>
      <sheetData sheetId="2">
        <row r="53">
          <cell r="B53">
            <v>4.5653775000000004E-3</v>
          </cell>
        </row>
      </sheetData>
      <sheetData sheetId="3">
        <row r="38">
          <cell r="B38">
            <v>9.3031689200000003E-2</v>
          </cell>
        </row>
        <row r="92">
          <cell r="B92">
            <v>4.7265911199999996E-2</v>
          </cell>
          <cell r="C92">
            <v>5.7286205999999999E-2</v>
          </cell>
          <cell r="D92">
            <v>7.1260526800000001E-2</v>
          </cell>
          <cell r="E92">
            <v>5.7464491999999999E-2</v>
          </cell>
          <cell r="F92">
            <v>5.0452383999999996E-2</v>
          </cell>
          <cell r="G92">
            <v>3.8515001E-2</v>
          </cell>
          <cell r="H92">
            <v>3.307715E-2</v>
          </cell>
          <cell r="I92">
            <v>3.0373808799999999E-2</v>
          </cell>
          <cell r="J92">
            <v>2.3156995361904763E-2</v>
          </cell>
          <cell r="K92">
            <v>1.1878902E-2</v>
          </cell>
          <cell r="L92">
            <v>1.3263841600000001E-2</v>
          </cell>
          <cell r="M92">
            <v>1.3417586400000001E-2</v>
          </cell>
          <cell r="N92">
            <v>1.1680230000000002E-2</v>
          </cell>
          <cell r="O92">
            <v>8.6848420000000016E-3</v>
          </cell>
          <cell r="P92">
            <v>5.5117379999999995E-3</v>
          </cell>
          <cell r="Q92">
            <v>6.78884E-3</v>
          </cell>
          <cell r="R92">
            <v>6.9122792000000004E-3</v>
          </cell>
          <cell r="S92">
            <v>7.5562780000000005E-3</v>
          </cell>
          <cell r="T92">
            <v>8.9541340000000007E-3</v>
          </cell>
          <cell r="U92">
            <v>1.1182296000000001E-2</v>
          </cell>
          <cell r="V92">
            <v>0</v>
          </cell>
          <cell r="W92">
            <v>0</v>
          </cell>
          <cell r="X92">
            <v>0</v>
          </cell>
          <cell r="Y92">
            <v>0</v>
          </cell>
          <cell r="Z92">
            <v>0</v>
          </cell>
          <cell r="AA92">
            <v>0</v>
          </cell>
          <cell r="AB92">
            <v>9.1036838957999997</v>
          </cell>
          <cell r="AC92">
            <v>11.237335011999999</v>
          </cell>
          <cell r="AD92">
            <v>13.009934529600001</v>
          </cell>
          <cell r="AE92">
            <v>12.378351697599999</v>
          </cell>
          <cell r="AF92">
            <v>13.0935016191</v>
          </cell>
          <cell r="AG92">
            <v>13.208263840200001</v>
          </cell>
          <cell r="AH92">
            <v>9.7904455744000014</v>
          </cell>
          <cell r="AI92">
            <v>10.747833776</v>
          </cell>
          <cell r="AJ92">
            <v>10.436524702000002</v>
          </cell>
          <cell r="AK92">
            <v>5.2767989911999997</v>
          </cell>
          <cell r="AL92">
            <v>4.8884100426000003</v>
          </cell>
          <cell r="AM92">
            <v>5.4521424480000009</v>
          </cell>
          <cell r="AN92">
            <v>5.9669015647999997</v>
          </cell>
          <cell r="AO92">
            <v>3.2464647483000002</v>
          </cell>
          <cell r="AP92">
            <v>2.4289403904999998</v>
          </cell>
          <cell r="AQ92">
            <v>2.4314770164999997</v>
          </cell>
          <cell r="AR92">
            <v>2.3804161224999998</v>
          </cell>
          <cell r="AS92">
            <v>2.5312656941</v>
          </cell>
          <cell r="AT92">
            <v>3.3909840419999999</v>
          </cell>
          <cell r="AU92">
            <v>3.54643359125</v>
          </cell>
          <cell r="AV92">
            <v>0</v>
          </cell>
          <cell r="AW92">
            <v>0</v>
          </cell>
          <cell r="AX92">
            <v>0</v>
          </cell>
          <cell r="AY92">
            <v>0</v>
          </cell>
          <cell r="AZ92">
            <v>0</v>
          </cell>
          <cell r="BA92">
            <v>0</v>
          </cell>
        </row>
      </sheetData>
      <sheetData sheetId="4"/>
      <sheetData sheetId="5">
        <row r="9">
          <cell r="B9">
            <v>0</v>
          </cell>
        </row>
      </sheetData>
      <sheetData sheetId="6">
        <row r="9">
          <cell r="B9">
            <v>0</v>
          </cell>
        </row>
      </sheetData>
      <sheetData sheetId="7">
        <row r="9">
          <cell r="B9">
            <v>0</v>
          </cell>
        </row>
      </sheetData>
      <sheetData sheetId="8">
        <row r="9">
          <cell r="B9">
            <v>0</v>
          </cell>
        </row>
      </sheetData>
      <sheetData sheetId="9">
        <row r="9">
          <cell r="B9">
            <v>0</v>
          </cell>
        </row>
      </sheetData>
      <sheetData sheetId="10">
        <row r="9">
          <cell r="B9">
            <v>0</v>
          </cell>
        </row>
      </sheetData>
      <sheetData sheetId="11">
        <row r="12">
          <cell r="B12">
            <v>0</v>
          </cell>
        </row>
      </sheetData>
      <sheetData sheetId="12">
        <row r="253">
          <cell r="B253">
            <v>0</v>
          </cell>
        </row>
      </sheetData>
      <sheetData sheetId="13">
        <row r="253">
          <cell r="B253">
            <v>5.5999999999999999E-5</v>
          </cell>
        </row>
      </sheetData>
      <sheetData sheetId="14">
        <row r="9">
          <cell r="B9">
            <v>0</v>
          </cell>
        </row>
      </sheetData>
      <sheetData sheetId="15">
        <row r="9">
          <cell r="B9">
            <v>0</v>
          </cell>
        </row>
      </sheetData>
      <sheetData sheetId="16"/>
      <sheetData sheetId="17"/>
      <sheetData sheetId="18"/>
      <sheetData sheetId="19"/>
      <sheetData sheetId="20">
        <row r="9">
          <cell r="B9">
            <v>0</v>
          </cell>
        </row>
      </sheetData>
      <sheetData sheetId="21">
        <row r="9">
          <cell r="B9">
            <v>0</v>
          </cell>
        </row>
      </sheetData>
      <sheetData sheetId="22">
        <row r="9">
          <cell r="B9">
            <v>0</v>
          </cell>
        </row>
      </sheetData>
      <sheetData sheetId="23">
        <row r="253">
          <cell r="K253">
            <v>0</v>
          </cell>
        </row>
      </sheetData>
      <sheetData sheetId="24"/>
      <sheetData sheetId="25"/>
      <sheetData sheetId="26">
        <row r="9">
          <cell r="B9">
            <v>0</v>
          </cell>
        </row>
      </sheetData>
      <sheetData sheetId="27">
        <row r="52">
          <cell r="B52">
            <v>0</v>
          </cell>
        </row>
      </sheetData>
      <sheetData sheetId="28"/>
      <sheetData sheetId="29"/>
      <sheetData sheetId="30"/>
      <sheetData sheetId="31"/>
      <sheetData sheetId="32"/>
      <sheetData sheetId="33">
        <row r="25">
          <cell r="B25">
            <v>3.1919999999999993E-5</v>
          </cell>
        </row>
      </sheetData>
      <sheetData sheetId="34">
        <row r="12">
          <cell r="B12">
            <v>0</v>
          </cell>
        </row>
      </sheetData>
      <sheetData sheetId="35">
        <row r="25">
          <cell r="B25">
            <v>0</v>
          </cell>
        </row>
      </sheetData>
      <sheetData sheetId="36">
        <row r="25">
          <cell r="B25">
            <v>0</v>
          </cell>
        </row>
      </sheetData>
      <sheetData sheetId="37">
        <row r="25">
          <cell r="B25">
            <v>0</v>
          </cell>
        </row>
      </sheetData>
      <sheetData sheetId="38">
        <row r="25">
          <cell r="B25">
            <v>0</v>
          </cell>
        </row>
      </sheetData>
      <sheetData sheetId="39">
        <row r="25">
          <cell r="B25">
            <v>0</v>
          </cell>
        </row>
      </sheetData>
      <sheetData sheetId="40"/>
      <sheetData sheetId="41"/>
      <sheetData sheetId="42">
        <row r="25">
          <cell r="B25">
            <v>3.1919999999999993E-5</v>
          </cell>
        </row>
      </sheetData>
      <sheetData sheetId="43">
        <row r="25">
          <cell r="B25">
            <v>0</v>
          </cell>
        </row>
      </sheetData>
      <sheetData sheetId="44"/>
      <sheetData sheetId="45"/>
      <sheetData sheetId="46">
        <row r="25">
          <cell r="B25">
            <v>1.3719999999999999E-5</v>
          </cell>
        </row>
      </sheetData>
      <sheetData sheetId="47"/>
      <sheetData sheetId="48"/>
      <sheetData sheetId="49">
        <row r="25">
          <cell r="B25">
            <v>0</v>
          </cell>
        </row>
      </sheetData>
      <sheetData sheetId="50">
        <row r="25">
          <cell r="B25">
            <v>1.33735E-3</v>
          </cell>
        </row>
      </sheetData>
      <sheetData sheetId="51"/>
      <sheetData sheetId="52"/>
      <sheetData sheetId="53"/>
      <sheetData sheetId="54">
        <row r="25">
          <cell r="B25">
            <v>0</v>
          </cell>
        </row>
      </sheetData>
      <sheetData sheetId="55"/>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cghana.com/publications/industry_trade/export_reports.htm/export_report_main.html"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0"/>
  </sheetPr>
  <dimension ref="A1:S32"/>
  <sheetViews>
    <sheetView workbookViewId="0"/>
  </sheetViews>
  <sheetFormatPr defaultRowHeight="12.5"/>
  <cols>
    <col min="12" max="19" width="6.7265625" customWidth="1"/>
  </cols>
  <sheetData>
    <row r="1" spans="1:1" ht="13">
      <c r="A1" s="2" t="s">
        <v>85</v>
      </c>
    </row>
    <row r="2" spans="1:1">
      <c r="A2" t="s">
        <v>86</v>
      </c>
    </row>
    <row r="4" spans="1:1" ht="13">
      <c r="A4" s="1" t="s">
        <v>83</v>
      </c>
    </row>
    <row r="5" spans="1:1">
      <c r="A5" t="s">
        <v>81</v>
      </c>
    </row>
    <row r="6" spans="1:1">
      <c r="A6" s="133" t="s">
        <v>82</v>
      </c>
    </row>
    <row r="7" spans="1:1" ht="13">
      <c r="A7" s="170" t="s">
        <v>134</v>
      </c>
    </row>
    <row r="8" spans="1:1" ht="13">
      <c r="A8" s="170" t="s">
        <v>135</v>
      </c>
    </row>
    <row r="9" spans="1:1" ht="13">
      <c r="A9" s="170" t="s">
        <v>136</v>
      </c>
    </row>
    <row r="10" spans="1:1">
      <c r="A10" s="133"/>
    </row>
    <row r="11" spans="1:1" ht="13">
      <c r="A11" s="1" t="s">
        <v>97</v>
      </c>
    </row>
    <row r="12" spans="1:1" ht="13">
      <c r="A12" s="1" t="s">
        <v>98</v>
      </c>
    </row>
    <row r="13" spans="1:1" ht="13">
      <c r="A13" s="1" t="s">
        <v>99</v>
      </c>
    </row>
    <row r="14" spans="1:1" ht="13">
      <c r="A14" s="1" t="s">
        <v>100</v>
      </c>
    </row>
    <row r="15" spans="1:1">
      <c r="A15" s="2"/>
    </row>
    <row r="16" spans="1:1">
      <c r="A16" t="s">
        <v>84</v>
      </c>
    </row>
    <row r="18" spans="1:19" ht="13">
      <c r="A18" s="1" t="s">
        <v>101</v>
      </c>
      <c r="L18" s="149"/>
      <c r="M18" s="149"/>
      <c r="N18" s="149"/>
      <c r="O18" s="149"/>
      <c r="P18" s="149"/>
      <c r="Q18" s="149"/>
      <c r="R18" s="149"/>
      <c r="S18" s="149"/>
    </row>
    <row r="19" spans="1:19">
      <c r="A19" t="s">
        <v>102</v>
      </c>
      <c r="L19" s="149"/>
      <c r="M19" s="149"/>
      <c r="N19" s="149"/>
      <c r="O19" s="149"/>
      <c r="P19" s="149"/>
      <c r="Q19" s="149"/>
      <c r="R19" s="149"/>
      <c r="S19" s="149"/>
    </row>
    <row r="20" spans="1:19">
      <c r="A20" t="s">
        <v>103</v>
      </c>
      <c r="L20" s="149"/>
      <c r="M20" s="149"/>
      <c r="N20" s="149"/>
    </row>
    <row r="21" spans="1:19">
      <c r="A21" t="s">
        <v>104</v>
      </c>
      <c r="L21" s="149"/>
      <c r="M21" s="149"/>
      <c r="N21" s="149"/>
    </row>
    <row r="22" spans="1:19">
      <c r="A22" t="s">
        <v>105</v>
      </c>
      <c r="L22" s="149"/>
      <c r="M22" s="149"/>
      <c r="N22" s="149"/>
    </row>
    <row r="23" spans="1:19">
      <c r="L23" s="149"/>
      <c r="M23" s="149"/>
      <c r="N23" s="149"/>
    </row>
    <row r="24" spans="1:19" ht="13">
      <c r="A24" s="1" t="s">
        <v>106</v>
      </c>
      <c r="L24" s="149"/>
      <c r="M24" s="149"/>
      <c r="N24" s="149"/>
    </row>
    <row r="25" spans="1:19">
      <c r="A25" t="s">
        <v>107</v>
      </c>
      <c r="L25" s="149"/>
      <c r="M25" s="149"/>
      <c r="N25" s="149"/>
    </row>
    <row r="26" spans="1:19">
      <c r="A26" t="s">
        <v>108</v>
      </c>
    </row>
    <row r="27" spans="1:19">
      <c r="A27" t="s">
        <v>109</v>
      </c>
    </row>
    <row r="29" spans="1:19" ht="27" customHeight="1">
      <c r="A29" s="241" t="s">
        <v>110</v>
      </c>
      <c r="B29" s="241"/>
      <c r="C29" s="241"/>
      <c r="D29" s="241"/>
      <c r="E29" s="241"/>
      <c r="F29" s="241"/>
      <c r="G29" s="241"/>
      <c r="H29" s="241"/>
      <c r="I29" s="241"/>
      <c r="J29" s="241"/>
      <c r="K29" s="241"/>
      <c r="L29" s="241"/>
      <c r="M29" s="241"/>
      <c r="N29" s="241"/>
    </row>
    <row r="30" spans="1:19">
      <c r="A30" s="150"/>
    </row>
    <row r="31" spans="1:19">
      <c r="A31" t="s">
        <v>111</v>
      </c>
      <c r="N31" s="148"/>
    </row>
    <row r="32" spans="1:19">
      <c r="A32" t="s">
        <v>114</v>
      </c>
      <c r="B32" s="148"/>
      <c r="C32" s="148"/>
      <c r="D32" s="148"/>
      <c r="E32" s="148"/>
      <c r="F32" s="148"/>
      <c r="G32" s="148"/>
      <c r="H32" s="148"/>
      <c r="I32" s="148"/>
      <c r="J32" s="148"/>
      <c r="K32" s="148"/>
      <c r="L32" s="148"/>
      <c r="M32" s="148"/>
      <c r="N32" s="148"/>
    </row>
  </sheetData>
  <mergeCells count="1">
    <mergeCell ref="A29:N29"/>
  </mergeCells>
  <phoneticPr fontId="1" type="noConversion"/>
  <hyperlinks>
    <hyperlink ref="A6" r:id="rId1" xr:uid="{00000000-0004-0000-0000-000000000000}"/>
  </hyperlinks>
  <pageMargins left="0.75" right="0.75" top="1" bottom="1" header="0.5" footer="0.5"/>
  <pageSetup paperSize="9" orientation="portrait" horizontalDpi="300" verticalDpi="300"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D59"/>
  <sheetViews>
    <sheetView workbookViewId="0">
      <pane xSplit="2" ySplit="5" topLeftCell="C6" activePane="bottomRight" state="frozen"/>
      <selection activeCell="B4" sqref="B4"/>
      <selection pane="topRight" activeCell="B4" sqref="B4"/>
      <selection pane="bottomLeft" activeCell="B4" sqref="B4"/>
      <selection pane="bottomRight" activeCell="B2" sqref="B2:B4"/>
    </sheetView>
  </sheetViews>
  <sheetFormatPr defaultRowHeight="12.5"/>
  <cols>
    <col min="1" max="1" width="1.7265625" customWidth="1"/>
    <col min="2" max="2" width="20.7265625" customWidth="1"/>
    <col min="3" max="22" width="5.7265625" customWidth="1"/>
    <col min="23" max="28" width="5.7265625" hidden="1" customWidth="1"/>
    <col min="29" max="29" width="1.7265625" customWidth="1"/>
    <col min="30" max="49" width="5.7265625" customWidth="1"/>
    <col min="50" max="55" width="5.7265625" hidden="1" customWidth="1"/>
    <col min="56" max="56" width="1.7265625" customWidth="1"/>
  </cols>
  <sheetData>
    <row r="1" spans="1:56" ht="9" customHeight="1" thickBot="1">
      <c r="A1" s="49">
        <v>1</v>
      </c>
      <c r="B1" s="24"/>
    </row>
    <row r="2" spans="1:56" ht="16" thickTop="1">
      <c r="B2" s="262" t="s">
        <v>112</v>
      </c>
      <c r="C2" s="250" t="s">
        <v>44</v>
      </c>
      <c r="D2" s="251"/>
      <c r="E2" s="251"/>
      <c r="F2" s="251"/>
      <c r="G2" s="251"/>
      <c r="H2" s="251"/>
      <c r="I2" s="251"/>
      <c r="J2" s="251"/>
      <c r="K2" s="251"/>
      <c r="L2" s="251"/>
      <c r="M2" s="251"/>
      <c r="N2" s="251"/>
      <c r="O2" s="251"/>
      <c r="P2" s="251"/>
      <c r="Q2" s="251"/>
      <c r="R2" s="251"/>
      <c r="S2" s="251"/>
      <c r="T2" s="251"/>
      <c r="U2" s="251"/>
      <c r="V2" s="251"/>
      <c r="W2" s="251"/>
      <c r="X2" s="251"/>
      <c r="Y2" s="251"/>
      <c r="Z2" s="251"/>
      <c r="AA2" s="251"/>
      <c r="AB2" s="252"/>
      <c r="AC2" s="3"/>
      <c r="AD2" s="256" t="s">
        <v>63</v>
      </c>
      <c r="AE2" s="257"/>
      <c r="AF2" s="257"/>
      <c r="AG2" s="257"/>
      <c r="AH2" s="257"/>
      <c r="AI2" s="257"/>
      <c r="AJ2" s="257"/>
      <c r="AK2" s="257"/>
      <c r="AL2" s="257"/>
      <c r="AM2" s="257"/>
      <c r="AN2" s="257"/>
      <c r="AO2" s="257"/>
      <c r="AP2" s="257"/>
      <c r="AQ2" s="257"/>
      <c r="AR2" s="257"/>
      <c r="AS2" s="257"/>
      <c r="AT2" s="257"/>
      <c r="AU2" s="257"/>
      <c r="AV2" s="257"/>
      <c r="AW2" s="257"/>
      <c r="AX2" s="257"/>
      <c r="AY2" s="257"/>
      <c r="AZ2" s="257"/>
      <c r="BA2" s="257"/>
      <c r="BB2" s="257"/>
      <c r="BC2" s="258"/>
      <c r="BD2" s="168"/>
    </row>
    <row r="3" spans="1:56" ht="13" thickBot="1">
      <c r="B3" s="263"/>
      <c r="C3" s="253" t="s">
        <v>115</v>
      </c>
      <c r="D3" s="254"/>
      <c r="E3" s="254"/>
      <c r="F3" s="254"/>
      <c r="G3" s="254"/>
      <c r="H3" s="254"/>
      <c r="I3" s="254"/>
      <c r="J3" s="254"/>
      <c r="K3" s="254"/>
      <c r="L3" s="254"/>
      <c r="M3" s="254"/>
      <c r="N3" s="254"/>
      <c r="O3" s="254"/>
      <c r="P3" s="254"/>
      <c r="Q3" s="254"/>
      <c r="R3" s="254"/>
      <c r="S3" s="254"/>
      <c r="T3" s="254"/>
      <c r="U3" s="254"/>
      <c r="V3" s="254"/>
      <c r="W3" s="254"/>
      <c r="X3" s="254"/>
      <c r="Y3" s="254"/>
      <c r="Z3" s="254"/>
      <c r="AA3" s="254"/>
      <c r="AB3" s="255"/>
      <c r="AC3" s="4"/>
      <c r="AD3" s="259" t="s">
        <v>70</v>
      </c>
      <c r="AE3" s="260"/>
      <c r="AF3" s="260"/>
      <c r="AG3" s="260"/>
      <c r="AH3" s="260"/>
      <c r="AI3" s="260"/>
      <c r="AJ3" s="260"/>
      <c r="AK3" s="260"/>
      <c r="AL3" s="260"/>
      <c r="AM3" s="260"/>
      <c r="AN3" s="260"/>
      <c r="AO3" s="260"/>
      <c r="AP3" s="260"/>
      <c r="AQ3" s="260"/>
      <c r="AR3" s="260"/>
      <c r="AS3" s="260"/>
      <c r="AT3" s="260"/>
      <c r="AU3" s="260"/>
      <c r="AV3" s="260"/>
      <c r="AW3" s="260"/>
      <c r="AX3" s="260"/>
      <c r="AY3" s="260"/>
      <c r="AZ3" s="260"/>
      <c r="BA3" s="260"/>
      <c r="BB3" s="260"/>
      <c r="BC3" s="261"/>
      <c r="BD3" s="168"/>
    </row>
    <row r="4" spans="1:56" ht="20" customHeight="1" thickTop="1" thickBot="1">
      <c r="B4" s="264"/>
      <c r="C4" s="50">
        <v>2000</v>
      </c>
      <c r="D4" s="51">
        <v>2001</v>
      </c>
      <c r="E4" s="51">
        <v>2002</v>
      </c>
      <c r="F4" s="51">
        <v>2003</v>
      </c>
      <c r="G4" s="51">
        <v>2004</v>
      </c>
      <c r="H4" s="51">
        <v>2005</v>
      </c>
      <c r="I4" s="51">
        <v>2006</v>
      </c>
      <c r="J4" s="52">
        <v>2007</v>
      </c>
      <c r="K4" s="131">
        <f>1+J4</f>
        <v>2008</v>
      </c>
      <c r="L4" s="131">
        <f>1+K4</f>
        <v>2009</v>
      </c>
      <c r="M4" s="52">
        <f>1+L4</f>
        <v>2010</v>
      </c>
      <c r="N4" s="51">
        <f>1+M4</f>
        <v>2011</v>
      </c>
      <c r="O4" s="51">
        <f t="shared" ref="O4:AB4" si="0">1+N4</f>
        <v>2012</v>
      </c>
      <c r="P4" s="51">
        <f t="shared" si="0"/>
        <v>2013</v>
      </c>
      <c r="Q4" s="51">
        <f t="shared" si="0"/>
        <v>2014</v>
      </c>
      <c r="R4" s="51">
        <f t="shared" si="0"/>
        <v>2015</v>
      </c>
      <c r="S4" s="51">
        <f t="shared" si="0"/>
        <v>2016</v>
      </c>
      <c r="T4" s="51">
        <f t="shared" si="0"/>
        <v>2017</v>
      </c>
      <c r="U4" s="51">
        <f t="shared" si="0"/>
        <v>2018</v>
      </c>
      <c r="V4" s="51">
        <f t="shared" si="0"/>
        <v>2019</v>
      </c>
      <c r="W4" s="51">
        <f t="shared" si="0"/>
        <v>2020</v>
      </c>
      <c r="X4" s="51">
        <f t="shared" si="0"/>
        <v>2021</v>
      </c>
      <c r="Y4" s="51">
        <f t="shared" si="0"/>
        <v>2022</v>
      </c>
      <c r="Z4" s="51">
        <f t="shared" si="0"/>
        <v>2023</v>
      </c>
      <c r="AA4" s="51">
        <f t="shared" si="0"/>
        <v>2024</v>
      </c>
      <c r="AB4" s="51">
        <f t="shared" si="0"/>
        <v>2025</v>
      </c>
      <c r="AC4" s="53"/>
      <c r="AD4" s="54">
        <v>2000</v>
      </c>
      <c r="AE4" s="55">
        <f>1+AD4</f>
        <v>2001</v>
      </c>
      <c r="AF4" s="55">
        <f t="shared" ref="AF4:BC4" si="1">1+AE4</f>
        <v>2002</v>
      </c>
      <c r="AG4" s="55">
        <f t="shared" si="1"/>
        <v>2003</v>
      </c>
      <c r="AH4" s="55">
        <f t="shared" si="1"/>
        <v>2004</v>
      </c>
      <c r="AI4" s="55">
        <f t="shared" si="1"/>
        <v>2005</v>
      </c>
      <c r="AJ4" s="55">
        <f t="shared" si="1"/>
        <v>2006</v>
      </c>
      <c r="AK4" s="55">
        <f t="shared" si="1"/>
        <v>2007</v>
      </c>
      <c r="AL4" s="55">
        <f t="shared" si="1"/>
        <v>2008</v>
      </c>
      <c r="AM4" s="55">
        <f t="shared" si="1"/>
        <v>2009</v>
      </c>
      <c r="AN4" s="55">
        <f t="shared" si="1"/>
        <v>2010</v>
      </c>
      <c r="AO4" s="55">
        <f t="shared" si="1"/>
        <v>2011</v>
      </c>
      <c r="AP4" s="55">
        <f t="shared" si="1"/>
        <v>2012</v>
      </c>
      <c r="AQ4" s="55">
        <f t="shared" si="1"/>
        <v>2013</v>
      </c>
      <c r="AR4" s="55">
        <f t="shared" si="1"/>
        <v>2014</v>
      </c>
      <c r="AS4" s="55">
        <f t="shared" si="1"/>
        <v>2015</v>
      </c>
      <c r="AT4" s="55">
        <f t="shared" si="1"/>
        <v>2016</v>
      </c>
      <c r="AU4" s="55">
        <f t="shared" si="1"/>
        <v>2017</v>
      </c>
      <c r="AV4" s="55">
        <f t="shared" si="1"/>
        <v>2018</v>
      </c>
      <c r="AW4" s="55">
        <f t="shared" si="1"/>
        <v>2019</v>
      </c>
      <c r="AX4" s="55">
        <f t="shared" si="1"/>
        <v>2020</v>
      </c>
      <c r="AY4" s="55">
        <f t="shared" si="1"/>
        <v>2021</v>
      </c>
      <c r="AZ4" s="55">
        <f t="shared" si="1"/>
        <v>2022</v>
      </c>
      <c r="BA4" s="55">
        <f t="shared" si="1"/>
        <v>2023</v>
      </c>
      <c r="BB4" s="55">
        <f t="shared" si="1"/>
        <v>2024</v>
      </c>
      <c r="BC4" s="55">
        <f t="shared" si="1"/>
        <v>2025</v>
      </c>
      <c r="BD4" s="168"/>
    </row>
    <row r="5" spans="1:56" ht="20" customHeight="1" thickTop="1" thickBot="1">
      <c r="B5" s="22" t="s">
        <v>14</v>
      </c>
      <c r="C5" s="171">
        <f>1000/$A$1*'[1]44094418Exp'!$B$263</f>
        <v>49.515123200000005</v>
      </c>
      <c r="D5" s="92">
        <f>1000/$A$1*'[1]44094418Exp'!$C$263</f>
        <v>70.649735999999976</v>
      </c>
      <c r="E5" s="92">
        <f>1000/$A$1*'[1]44094418Exp'!$D$263</f>
        <v>112.97096209999999</v>
      </c>
      <c r="F5" s="92">
        <f>1000/$A$1*'[1]44094418Exp'!$E$263</f>
        <v>84.651653499999995</v>
      </c>
      <c r="G5" s="92">
        <f>1000/$A$1*'[1]44094418Exp'!$F$263</f>
        <v>94.588666899999978</v>
      </c>
      <c r="H5" s="92">
        <f>1000/$A$1*'[1]44094418Exp'!$G$263</f>
        <v>80.768407399999973</v>
      </c>
      <c r="I5" s="92">
        <f>1000/$A$1*'[1]44094418Exp'!$H$263</f>
        <v>67.373289</v>
      </c>
      <c r="J5" s="172">
        <f>1000/$A$1*'[1]44094418Exp'!$I$263</f>
        <v>63.403324499999997</v>
      </c>
      <c r="K5" s="172">
        <f>1000/$A$1*'[1]44094418Exp'!$J$263</f>
        <v>54.276232899999982</v>
      </c>
      <c r="L5" s="173">
        <f>1000/$A$1*'[1]44094418Exp'!K$263</f>
        <v>29.941312699999997</v>
      </c>
      <c r="M5" s="173">
        <f>1000/$A$1*'[1]44094418Exp'!L$263</f>
        <v>35.901980599999995</v>
      </c>
      <c r="N5" s="122">
        <f>1000/$A$1*'[1]44094418Exp'!M$263</f>
        <v>32.5163443</v>
      </c>
      <c r="O5" s="122">
        <f>1000/$A$1*'[1]44094418Exp'!N$263</f>
        <v>25.658632599999994</v>
      </c>
      <c r="P5" s="122">
        <f>1000/$A$1*'[1]44094418Exp'!O$263</f>
        <v>25.241700099999996</v>
      </c>
      <c r="Q5" s="122">
        <f>1000/$A$1*'[1]44094418Exp'!P$263</f>
        <v>21.578498</v>
      </c>
      <c r="R5" s="122">
        <f>1000/$A$1*'[1]44094418Exp'!Q$263</f>
        <v>27.224800464247839</v>
      </c>
      <c r="S5" s="122">
        <f>1000/$A$1*'[1]44094418Exp'!R$263</f>
        <v>17.3780061</v>
      </c>
      <c r="T5" s="122">
        <f>1000/$A$1*'[1]44094418Exp'!S$263</f>
        <v>18.395039600000004</v>
      </c>
      <c r="U5" s="122">
        <f>1000/$A$1*'[1]44094418Exp'!T$263</f>
        <v>14.889287299999999</v>
      </c>
      <c r="V5" s="122">
        <f>1000/$A$1*'[1]44094418Exp'!U$263</f>
        <v>18.160321599999993</v>
      </c>
      <c r="W5" s="122">
        <f>1000/$A$1*'[1]44094418Exp'!V$263</f>
        <v>0</v>
      </c>
      <c r="X5" s="122">
        <f>1000/$A$1*'[1]44094418Exp'!W$263</f>
        <v>0</v>
      </c>
      <c r="Y5" s="122">
        <f>1000/$A$1*'[1]44094418Exp'!X$263</f>
        <v>0</v>
      </c>
      <c r="Z5" s="122">
        <f>1000/$A$1*'[1]44094418Exp'!Y$263</f>
        <v>0</v>
      </c>
      <c r="AA5" s="122">
        <f>1000/$A$1*'[1]44094418Exp'!Z$263</f>
        <v>0</v>
      </c>
      <c r="AB5" s="122">
        <f>1000/$A$1*'[1]44094418Exp'!AA$263</f>
        <v>0</v>
      </c>
      <c r="AC5" s="16"/>
      <c r="AD5" s="100">
        <f>'[1]44094418Exp'!AB$263</f>
        <v>9.8754470309449811</v>
      </c>
      <c r="AE5" s="92">
        <f>'[1]44094418Exp'!AC$263</f>
        <v>12.311274218963998</v>
      </c>
      <c r="AF5" s="92">
        <f>'[1]44094418Exp'!AD$263</f>
        <v>22.203849584496002</v>
      </c>
      <c r="AG5" s="92">
        <f>'[1]44094418Exp'!AE$263</f>
        <v>20.313758938927997</v>
      </c>
      <c r="AH5" s="92">
        <f>'[1]44094418Exp'!AF$263</f>
        <v>27.073831854194996</v>
      </c>
      <c r="AI5" s="92">
        <f>'[1]44094418Exp'!AG$263</f>
        <v>23.606175226062</v>
      </c>
      <c r="AJ5" s="92">
        <f>'[1]44094418Exp'!AH$263</f>
        <v>19.795487201296002</v>
      </c>
      <c r="AK5" s="92">
        <f>'[1]44094418Exp'!AI$263</f>
        <v>20.240204745460005</v>
      </c>
      <c r="AL5" s="92">
        <f>'[1]44094418Exp'!AJ$263</f>
        <v>19.911268265692005</v>
      </c>
      <c r="AM5" s="92">
        <f>'[1]44094418Exp'!AK$263</f>
        <v>10.998252648636001</v>
      </c>
      <c r="AN5" s="92">
        <f>'[1]44094418Exp'!AL$263</f>
        <v>12.852860938307998</v>
      </c>
      <c r="AO5" s="92">
        <f>'[1]44094418Exp'!AM$263</f>
        <v>12.622248102239995</v>
      </c>
      <c r="AP5" s="92">
        <f>'[1]44094418Exp'!AN$263</f>
        <v>9.9823763240960002</v>
      </c>
      <c r="AQ5" s="92">
        <f>'[1]44094418Exp'!AO$263</f>
        <v>9.9230781380370008</v>
      </c>
      <c r="AR5" s="92">
        <f>'[1]44094418Exp'!AP$263</f>
        <v>8.2812389015722498</v>
      </c>
      <c r="AS5" s="92">
        <f>'[1]44094418Exp'!AQ$263</f>
        <v>6.082788565811482</v>
      </c>
      <c r="AT5" s="92">
        <f>'[1]44094418Exp'!AR$263</f>
        <v>6.0813404565820015</v>
      </c>
      <c r="AU5" s="92">
        <f>'[1]44094418Exp'!AS$263</f>
        <v>5.6073620442489984</v>
      </c>
      <c r="AV5" s="92">
        <f>'[1]44094418Exp'!AT$263</f>
        <v>5.9041277606400016</v>
      </c>
      <c r="AW5" s="92">
        <f>'[1]44094418Exp'!AU$263</f>
        <v>6.9142196027875</v>
      </c>
      <c r="AX5" s="92">
        <f>'[1]44094418Exp'!AV$263</f>
        <v>0</v>
      </c>
      <c r="AY5" s="92">
        <f>'[1]44094418Exp'!AW$263</f>
        <v>0</v>
      </c>
      <c r="AZ5" s="92">
        <f>'[1]44094418Exp'!AX$263</f>
        <v>0</v>
      </c>
      <c r="BA5" s="92">
        <f>'[1]44094418Exp'!AY$263</f>
        <v>0</v>
      </c>
      <c r="BB5" s="92">
        <f>'[1]44094418Exp'!AZ$263</f>
        <v>0</v>
      </c>
      <c r="BC5" s="92">
        <f>'[1]44094418Exp'!BA$263</f>
        <v>0</v>
      </c>
      <c r="BD5" s="168"/>
    </row>
    <row r="6" spans="1:56" ht="17.149999999999999" customHeight="1" thickTop="1">
      <c r="B6" s="95" t="s">
        <v>67</v>
      </c>
      <c r="C6" s="174">
        <f>1000/$A$1*'[1]44094418Exp'!$B$266</f>
        <v>0.14040619999999998</v>
      </c>
      <c r="D6" s="124">
        <f>1000/$A$1*'[1]44094418Exp'!$C$266</f>
        <v>0.69820740000000003</v>
      </c>
      <c r="E6" s="124">
        <f>1000/$A$1*'[1]44094418Exp'!$D$266</f>
        <v>1.9038512999999999</v>
      </c>
      <c r="F6" s="124">
        <f>1000/$A$1*'[1]44094418Exp'!$E$266</f>
        <v>1.0664756999999998</v>
      </c>
      <c r="G6" s="124">
        <f>1000/$A$1*'[1]44094418Exp'!$F$266</f>
        <v>1.4111319</v>
      </c>
      <c r="H6" s="124">
        <f>1000/$A$1*'[1]44094418Exp'!$G$266</f>
        <v>2.7746500999999997</v>
      </c>
      <c r="I6" s="124">
        <f>1000/$A$1*'[1]44094418Exp'!$H$266</f>
        <v>0.47024359999999993</v>
      </c>
      <c r="J6" s="175">
        <f>1000/$A$1*'[1]44094418Exp'!$I$266</f>
        <v>0.32131779999999999</v>
      </c>
      <c r="K6" s="175">
        <f>1000/$A$1*'[1]44094418Exp'!$J$266</f>
        <v>1.2291557</v>
      </c>
      <c r="L6" s="175">
        <f>1000/$A$1*'[1]44094418Exp'!K$266</f>
        <v>0.6256159</v>
      </c>
      <c r="M6" s="124">
        <f>1000/$A$1*'[1]44094418Exp'!L$266</f>
        <v>0.73565020000000003</v>
      </c>
      <c r="N6" s="124">
        <f>1000/$A$1*'[1]44094418Exp'!M$266</f>
        <v>0.14110919999999999</v>
      </c>
      <c r="O6" s="124">
        <f>1000/$A$1*'[1]44094418Exp'!N$266</f>
        <v>0.10115979999999998</v>
      </c>
      <c r="P6" s="124">
        <f>1000/$A$1*'[1]44094418Exp'!O$266</f>
        <v>0.2082666</v>
      </c>
      <c r="Q6" s="124">
        <f>1000/$A$1*'[1]44094418Exp'!P$266</f>
        <v>0.17309569999999996</v>
      </c>
      <c r="R6" s="124">
        <f>1000/$A$1*'[1]44094418Exp'!Q$266</f>
        <v>0.15877060036544144</v>
      </c>
      <c r="S6" s="124">
        <f>1000/$A$1*'[1]44094418Exp'!R$266</f>
        <v>5.2122699999999987E-2</v>
      </c>
      <c r="T6" s="124">
        <f>1000/$A$1*'[1]44094418Exp'!S$266</f>
        <v>0.2011442</v>
      </c>
      <c r="U6" s="124">
        <f>1000/$A$1*'[1]44094418Exp'!T$266</f>
        <v>0.24536789999999994</v>
      </c>
      <c r="V6" s="124">
        <f>1000/$A$1*'[1]44094418Exp'!U$266</f>
        <v>0.22429499999999997</v>
      </c>
      <c r="W6" s="124">
        <f>1000/$A$1*'[1]44094418Exp'!V$266</f>
        <v>0</v>
      </c>
      <c r="X6" s="124">
        <f>1000/$A$1*'[1]44094418Exp'!W$266</f>
        <v>0</v>
      </c>
      <c r="Y6" s="124">
        <f>1000/$A$1*'[1]44094418Exp'!X$266</f>
        <v>0</v>
      </c>
      <c r="Z6" s="124">
        <f>1000/$A$1*'[1]44094418Exp'!Y$266</f>
        <v>0</v>
      </c>
      <c r="AA6" s="124">
        <f>1000/$A$1*'[1]44094418Exp'!Z$266</f>
        <v>0</v>
      </c>
      <c r="AB6" s="124">
        <f>1000/$A$1*'[1]44094418Exp'!AA$266</f>
        <v>0</v>
      </c>
      <c r="AC6" s="16"/>
      <c r="AD6" s="123">
        <f>'[1]44094418Exp'!AB$266</f>
        <v>1.5698982661679999E-2</v>
      </c>
      <c r="AE6" s="124">
        <f>'[1]44094418Exp'!AC$266</f>
        <v>8.5267872823999988E-2</v>
      </c>
      <c r="AF6" s="124">
        <f>'[1]44094418Exp'!AD$266</f>
        <v>0.26216123611199998</v>
      </c>
      <c r="AG6" s="124">
        <f>'[1]44094418Exp'!AE$266</f>
        <v>0.18311089596800001</v>
      </c>
      <c r="AH6" s="124">
        <f>'[1]44094418Exp'!AF$266</f>
        <v>0.261095244389</v>
      </c>
      <c r="AI6" s="124">
        <f>'[1]44094418Exp'!AG$266</f>
        <v>0.107702657634</v>
      </c>
      <c r="AJ6" s="124">
        <f>'[1]44094418Exp'!AH$266</f>
        <v>0.10695298736799999</v>
      </c>
      <c r="AK6" s="124">
        <f>'[1]44094418Exp'!AI$266</f>
        <v>9.2639344944999993E-2</v>
      </c>
      <c r="AL6" s="124">
        <f>'[1]44094418Exp'!AJ$266</f>
        <v>0.240372579256</v>
      </c>
      <c r="AM6" s="124">
        <f>'[1]44094418Exp'!AK$266</f>
        <v>0.15941251493199998</v>
      </c>
      <c r="AN6" s="124">
        <f>'[1]44094418Exp'!AL$266</f>
        <v>0.18350306257499999</v>
      </c>
      <c r="AO6" s="124">
        <f>'[1]44094418Exp'!AM$266</f>
        <v>4.0927931999999993E-2</v>
      </c>
      <c r="AP6" s="124">
        <f>'[1]44094418Exp'!AN$266</f>
        <v>3.7194664495999993E-2</v>
      </c>
      <c r="AQ6" s="124">
        <f>'[1]44094418Exp'!AO$266</f>
        <v>5.7485692896000001E-2</v>
      </c>
      <c r="AR6" s="124">
        <f>'[1]44094418Exp'!AP$266</f>
        <v>6.6191018964250004E-2</v>
      </c>
      <c r="AS6" s="124">
        <f>'[1]44094418Exp'!AQ$266</f>
        <v>6.0946826613690171E-2</v>
      </c>
      <c r="AT6" s="124">
        <f>'[1]44094418Exp'!AR$266</f>
        <v>3.5312434489999996E-2</v>
      </c>
      <c r="AU6" s="124">
        <f>'[1]44094418Exp'!AS$266</f>
        <v>5.5043813396999992E-2</v>
      </c>
      <c r="AV6" s="124">
        <f>'[1]44094418Exp'!AT$266</f>
        <v>7.0483568060000001E-2</v>
      </c>
      <c r="AW6" s="124">
        <f>'[1]44094418Exp'!AU$266</f>
        <v>6.2118401875E-2</v>
      </c>
      <c r="AX6" s="124">
        <f>'[1]44094418Exp'!AV$266</f>
        <v>0</v>
      </c>
      <c r="AY6" s="124">
        <f>'[1]44094418Exp'!AW$266</f>
        <v>0</v>
      </c>
      <c r="AZ6" s="124">
        <f>'[1]44094418Exp'!AX$266</f>
        <v>0</v>
      </c>
      <c r="BA6" s="124">
        <f>'[1]44094418Exp'!AY$266</f>
        <v>0</v>
      </c>
      <c r="BB6" s="124">
        <f>'[1]44094418Exp'!AZ$266</f>
        <v>0</v>
      </c>
      <c r="BC6" s="124">
        <f>'[1]44094418Exp'!BA$266</f>
        <v>0</v>
      </c>
      <c r="BD6" s="168"/>
    </row>
    <row r="7" spans="1:56" ht="17.149999999999999" customHeight="1">
      <c r="B7" s="17" t="s">
        <v>68</v>
      </c>
      <c r="C7" s="109">
        <f>1000/$A$1*'[1]44094418Exp'!$B$268</f>
        <v>0.22405559999999999</v>
      </c>
      <c r="D7" s="110">
        <f>1000/$A$1*'[1]44094418Exp'!$C$268</f>
        <v>1.2097274</v>
      </c>
      <c r="E7" s="110">
        <f>1000/$A$1*'[1]44094418Exp'!$D$268</f>
        <v>1.1142865</v>
      </c>
      <c r="F7" s="110">
        <f>1000/$A$1*'[1]44094418Exp'!$E$268</f>
        <v>1.0758977999999997</v>
      </c>
      <c r="G7" s="110">
        <f>1000/$A$1*'[1]44094418Exp'!$F$268</f>
        <v>1.7297552999999999</v>
      </c>
      <c r="H7" s="110">
        <f>1000/$A$1*'[1]44094418Exp'!$G$268</f>
        <v>0.67351849999999991</v>
      </c>
      <c r="I7" s="110">
        <f>1000/$A$1*'[1]44094418Exp'!$H$268</f>
        <v>0.18896640000000001</v>
      </c>
      <c r="J7" s="177">
        <f>1000/$A$1*'[1]44094418Exp'!$I$268</f>
        <v>0.51700969999999991</v>
      </c>
      <c r="K7" s="177">
        <f>1000/$A$1*'[1]44094418Exp'!$J$268</f>
        <v>0.73770009999999986</v>
      </c>
      <c r="L7" s="177">
        <f>1000/$A$1*'[1]44094418Exp'!K$268</f>
        <v>1.0957558000000001</v>
      </c>
      <c r="M7" s="110">
        <f>1000/$A$1*'[1]44094418Exp'!L$268</f>
        <v>0.15627389999999997</v>
      </c>
      <c r="N7" s="110">
        <f>1000/$A$1*'[1]44094418Exp'!M$268</f>
        <v>0.22676499999999997</v>
      </c>
      <c r="O7" s="110">
        <f>1000/$A$1*'[1]44094418Exp'!N$268</f>
        <v>0.20335129999999996</v>
      </c>
      <c r="P7" s="110">
        <f>1000/$A$1*'[1]44094418Exp'!O$268</f>
        <v>6.973E-2</v>
      </c>
      <c r="Q7" s="110">
        <f>1000/$A$1*'[1]44094418Exp'!P$268</f>
        <v>0.14484309999999997</v>
      </c>
      <c r="R7" s="110">
        <f>1000/$A$1*'[1]44094418Exp'!Q$268</f>
        <v>0.13656705186832757</v>
      </c>
      <c r="S7" s="110">
        <f>1000/$A$1*'[1]44094418Exp'!R$268</f>
        <v>3.6797299999999998E-2</v>
      </c>
      <c r="T7" s="110">
        <f>1000/$A$1*'[1]44094418Exp'!S$268</f>
        <v>0.16294159999999999</v>
      </c>
      <c r="U7" s="110">
        <f>1000/$A$1*'[1]44094418Exp'!T$268</f>
        <v>0.12213769999999999</v>
      </c>
      <c r="V7" s="110">
        <f>1000/$A$1*'[1]44094418Exp'!U$268</f>
        <v>0.41475099999999993</v>
      </c>
      <c r="W7" s="110">
        <f>1000/$A$1*'[1]44094418Exp'!V$268</f>
        <v>0</v>
      </c>
      <c r="X7" s="110">
        <f>1000/$A$1*'[1]44094418Exp'!W$268</f>
        <v>0</v>
      </c>
      <c r="Y7" s="110">
        <f>1000/$A$1*'[1]44094418Exp'!X$268</f>
        <v>0</v>
      </c>
      <c r="Z7" s="110">
        <f>1000/$A$1*'[1]44094418Exp'!Y$268</f>
        <v>0</v>
      </c>
      <c r="AA7" s="110">
        <f>1000/$A$1*'[1]44094418Exp'!Z$268</f>
        <v>0</v>
      </c>
      <c r="AB7" s="110">
        <f>1000/$A$1*'[1]44094418Exp'!AA$268</f>
        <v>0</v>
      </c>
      <c r="AC7" s="16"/>
      <c r="AD7" s="109">
        <f>'[1]44094418Exp'!AB$268</f>
        <v>4.2532184691269993E-2</v>
      </c>
      <c r="AE7" s="110">
        <f>'[1]44094418Exp'!AC$268</f>
        <v>0.21319515292399996</v>
      </c>
      <c r="AF7" s="110">
        <f>'[1]44094418Exp'!AD$268</f>
        <v>0.25026001852800001</v>
      </c>
      <c r="AG7" s="110">
        <f>'[1]44094418Exp'!AE$268</f>
        <v>0.17081644876800001</v>
      </c>
      <c r="AH7" s="110">
        <f>'[1]44094418Exp'!AF$268</f>
        <v>0.57865589879299995</v>
      </c>
      <c r="AI7" s="110">
        <f>'[1]44094418Exp'!AG$268</f>
        <v>0.24382682953199997</v>
      </c>
      <c r="AJ7" s="110">
        <f>'[1]44094418Exp'!AH$268</f>
        <v>3.1277385236000002E-2</v>
      </c>
      <c r="AK7" s="110">
        <f>'[1]44094418Exp'!AI$268</f>
        <v>0.21572910302500001</v>
      </c>
      <c r="AL7" s="110">
        <f>'[1]44094418Exp'!AJ$268</f>
        <v>0.42982960714000001</v>
      </c>
      <c r="AM7" s="110">
        <f>'[1]44094418Exp'!AK$268</f>
        <v>0.189173808868</v>
      </c>
      <c r="AN7" s="110">
        <f>'[1]44094418Exp'!AL$268</f>
        <v>7.8229649799000003E-2</v>
      </c>
      <c r="AO7" s="110">
        <f>'[1]44094418Exp'!AM$268</f>
        <v>0.11041135199999999</v>
      </c>
      <c r="AP7" s="110">
        <f>'[1]44094418Exp'!AN$268</f>
        <v>7.0067159007999993E-2</v>
      </c>
      <c r="AQ7" s="110">
        <f>'[1]44094418Exp'!AO$268</f>
        <v>6.9999449525999999E-2</v>
      </c>
      <c r="AR7" s="110">
        <f>'[1]44094418Exp'!AP$268</f>
        <v>8.1072955363249988E-2</v>
      </c>
      <c r="AS7" s="110">
        <f>'[1]44094418Exp'!AQ$268</f>
        <v>5.7892311801249166E-2</v>
      </c>
      <c r="AT7" s="110">
        <f>'[1]44094418Exp'!AR$268</f>
        <v>1.714986584E-2</v>
      </c>
      <c r="AU7" s="110">
        <f>'[1]44094418Exp'!AS$268</f>
        <v>7.0184115589999971E-2</v>
      </c>
      <c r="AV7" s="110">
        <f>'[1]44094418Exp'!AT$268</f>
        <v>5.651153498E-2</v>
      </c>
      <c r="AW7" s="110">
        <f>'[1]44094418Exp'!AU$268</f>
        <v>0.16578045477083334</v>
      </c>
      <c r="AX7" s="110">
        <f>'[1]44094418Exp'!AV$268</f>
        <v>0</v>
      </c>
      <c r="AY7" s="110">
        <f>'[1]44094418Exp'!AW$268</f>
        <v>0</v>
      </c>
      <c r="AZ7" s="110">
        <f>'[1]44094418Exp'!AX$268</f>
        <v>0</v>
      </c>
      <c r="BA7" s="110">
        <f>'[1]44094418Exp'!AY$268</f>
        <v>0</v>
      </c>
      <c r="BB7" s="110">
        <f>'[1]44094418Exp'!AZ$268</f>
        <v>0</v>
      </c>
      <c r="BC7" s="110">
        <f>'[1]44094418Exp'!BA$268</f>
        <v>0</v>
      </c>
      <c r="BD7" s="168"/>
    </row>
    <row r="8" spans="1:56" ht="17.149999999999999" customHeight="1">
      <c r="B8" s="17" t="s">
        <v>65</v>
      </c>
      <c r="C8" s="109">
        <f>1000/$A$1*'[1]44094418Exp'!$B$269</f>
        <v>0</v>
      </c>
      <c r="D8" s="110">
        <f>1000/$A$1*'[1]44094418Exp'!$C$269</f>
        <v>0</v>
      </c>
      <c r="E8" s="110">
        <f>1000/$A$1*'[1]44094418Exp'!$C$269</f>
        <v>0</v>
      </c>
      <c r="F8" s="110">
        <f>1000/$A$1*'[1]44094418Exp'!$E$269</f>
        <v>0</v>
      </c>
      <c r="G8" s="110">
        <f>1000/$A$1*'[1]44094418Exp'!$F$269</f>
        <v>0</v>
      </c>
      <c r="H8" s="110">
        <f>1000/$A$1*'[1]44094418Exp'!$G$269</f>
        <v>0</v>
      </c>
      <c r="I8" s="110">
        <f>1000/$A$1*'[1]44094418Exp'!$H$269</f>
        <v>0</v>
      </c>
      <c r="J8" s="177">
        <f>1000/$A$1*'[1]44094418Exp'!$I$269</f>
        <v>0</v>
      </c>
      <c r="K8" s="177">
        <f>1000/$A$1*'[1]44094418Exp'!$J$269</f>
        <v>0</v>
      </c>
      <c r="L8" s="177">
        <f>1000/$A$1*'[1]44094418Exp'!K$269</f>
        <v>0</v>
      </c>
      <c r="M8" s="110">
        <f>1000/$A$1*'[1]44094418Exp'!L$269</f>
        <v>0</v>
      </c>
      <c r="N8" s="110">
        <f>1000/$A$1*'[1]44094418Exp'!M$269</f>
        <v>0</v>
      </c>
      <c r="O8" s="110">
        <f>1000/$A$1*'[1]44094418Exp'!N$269</f>
        <v>0</v>
      </c>
      <c r="P8" s="110">
        <f>1000/$A$1*'[1]44094418Exp'!O$269</f>
        <v>0</v>
      </c>
      <c r="Q8" s="110">
        <f>1000/$A$1*'[1]44094418Exp'!P$269</f>
        <v>0</v>
      </c>
      <c r="R8" s="110">
        <f>1000/$A$1*'[1]44094418Exp'!Q$269</f>
        <v>0</v>
      </c>
      <c r="S8" s="110">
        <f>1000/$A$1*'[1]44094418Exp'!R$269</f>
        <v>0</v>
      </c>
      <c r="T8" s="110">
        <f>1000/$A$1*'[1]44094418Exp'!S$269</f>
        <v>0</v>
      </c>
      <c r="U8" s="110">
        <f>1000/$A$1*'[1]44094418Exp'!T$269</f>
        <v>0</v>
      </c>
      <c r="V8" s="110">
        <f>1000/$A$1*'[1]44094418Exp'!U$269</f>
        <v>0</v>
      </c>
      <c r="W8" s="110">
        <f>1000/$A$1*'[1]44094418Exp'!V$269</f>
        <v>0</v>
      </c>
      <c r="X8" s="110">
        <f>1000/$A$1*'[1]44094418Exp'!W$269</f>
        <v>0</v>
      </c>
      <c r="Y8" s="110">
        <f>1000/$A$1*'[1]44094418Exp'!X$269</f>
        <v>0</v>
      </c>
      <c r="Z8" s="110">
        <f>1000/$A$1*'[1]44094418Exp'!Y$269</f>
        <v>0</v>
      </c>
      <c r="AA8" s="110">
        <f>1000/$A$1*'[1]44094418Exp'!Z$269</f>
        <v>0</v>
      </c>
      <c r="AB8" s="110">
        <f>1000/$A$1*'[1]44094418Exp'!AA$269</f>
        <v>0</v>
      </c>
      <c r="AC8" s="16"/>
      <c r="AD8" s="109">
        <f>'[1]44094418Exp'!AB$269</f>
        <v>0</v>
      </c>
      <c r="AE8" s="110">
        <f>'[1]44094418Exp'!AC$269</f>
        <v>0</v>
      </c>
      <c r="AF8" s="110">
        <f>'[1]44094418Exp'!AD$269</f>
        <v>0</v>
      </c>
      <c r="AG8" s="110">
        <f>'[1]44094418Exp'!AE$269</f>
        <v>0</v>
      </c>
      <c r="AH8" s="110">
        <f>'[1]44094418Exp'!AF$269</f>
        <v>0</v>
      </c>
      <c r="AI8" s="110">
        <f>'[1]44094418Exp'!AG$269</f>
        <v>0</v>
      </c>
      <c r="AJ8" s="110">
        <f>'[1]44094418Exp'!AH$269</f>
        <v>0</v>
      </c>
      <c r="AK8" s="110">
        <f>'[1]44094418Exp'!AI$269</f>
        <v>0</v>
      </c>
      <c r="AL8" s="110">
        <f>'[1]44094418Exp'!AJ$269</f>
        <v>0</v>
      </c>
      <c r="AM8" s="110">
        <f>'[1]44094418Exp'!AK$269</f>
        <v>0</v>
      </c>
      <c r="AN8" s="110">
        <f>'[1]44094418Exp'!AL$269</f>
        <v>0</v>
      </c>
      <c r="AO8" s="110">
        <f>'[1]44094418Exp'!AM$269</f>
        <v>0</v>
      </c>
      <c r="AP8" s="110">
        <f>'[1]44094418Exp'!AN$269</f>
        <v>0</v>
      </c>
      <c r="AQ8" s="110">
        <f>'[1]44094418Exp'!AO$269</f>
        <v>0</v>
      </c>
      <c r="AR8" s="110">
        <f>'[1]44094418Exp'!AP$269</f>
        <v>0</v>
      </c>
      <c r="AS8" s="110">
        <f>'[1]44094418Exp'!AQ$269</f>
        <v>0</v>
      </c>
      <c r="AT8" s="110">
        <f>'[1]44094418Exp'!AR$269</f>
        <v>0</v>
      </c>
      <c r="AU8" s="110">
        <f>'[1]44094418Exp'!AS$269</f>
        <v>0</v>
      </c>
      <c r="AV8" s="110">
        <f>'[1]44094418Exp'!AT$269</f>
        <v>0</v>
      </c>
      <c r="AW8" s="110">
        <f>'[1]44094418Exp'!AU$269</f>
        <v>0</v>
      </c>
      <c r="AX8" s="110">
        <f>'[1]44094418Exp'!AV$269</f>
        <v>0</v>
      </c>
      <c r="AY8" s="110">
        <f>'[1]44094418Exp'!AW$269</f>
        <v>0</v>
      </c>
      <c r="AZ8" s="110">
        <f>'[1]44094418Exp'!AX$269</f>
        <v>0</v>
      </c>
      <c r="BA8" s="110">
        <f>'[1]44094418Exp'!AY$269</f>
        <v>0</v>
      </c>
      <c r="BB8" s="110">
        <f>'[1]44094418Exp'!AZ$269</f>
        <v>0</v>
      </c>
      <c r="BC8" s="110">
        <f>'[1]44094418Exp'!BA$269</f>
        <v>0</v>
      </c>
      <c r="BD8" s="168"/>
    </row>
    <row r="9" spans="1:56" ht="17.149999999999999" customHeight="1">
      <c r="B9" s="17" t="s">
        <v>69</v>
      </c>
      <c r="C9" s="109">
        <f>1000/$A$1*'[1]44094418Exp'!$B$267</f>
        <v>0.5750803000000001</v>
      </c>
      <c r="D9" s="110">
        <f>1000/$A$1*'[1]44094418Exp'!$C$267</f>
        <v>2.2487298</v>
      </c>
      <c r="E9" s="110">
        <f>1000/$A$1*'[1]44094418Exp'!$D$267</f>
        <v>8.1151583999999986</v>
      </c>
      <c r="F9" s="110">
        <f>1000/$A$1*'[1]44094418Exp'!$E$267</f>
        <v>2.9406692999999997</v>
      </c>
      <c r="G9" s="110">
        <f>1000/$A$1*'[1]44094418Exp'!$F$267</f>
        <v>4.0155826999999995</v>
      </c>
      <c r="H9" s="110">
        <f>1000/$A$1*'[1]44094418Exp'!$G$267</f>
        <v>3.5954609000000004</v>
      </c>
      <c r="I9" s="110">
        <f>1000/$A$1*'[1]44094418Exp'!$H$267</f>
        <v>3.5527937000000001</v>
      </c>
      <c r="J9" s="177">
        <f>1000/$A$1*'[1]44094418Exp'!$I$267</f>
        <v>1.7723579999999999</v>
      </c>
      <c r="K9" s="177">
        <f>1000/$A$1*'[1]44094418Exp'!$J$267</f>
        <v>0.61143939999999997</v>
      </c>
      <c r="L9" s="177">
        <f>1000/$A$1*'[1]44094418Exp'!K$267</f>
        <v>0.51248510000000003</v>
      </c>
      <c r="M9" s="110">
        <f>1000/$A$1*'[1]44094418Exp'!L$267</f>
        <v>0.47300099999999989</v>
      </c>
      <c r="N9" s="110">
        <f>1000/$A$1*'[1]44094418Exp'!M$267</f>
        <v>0.21243679999999995</v>
      </c>
      <c r="O9" s="110">
        <f>1000/$A$1*'[1]44094418Exp'!N$267</f>
        <v>3.7840399999999996E-2</v>
      </c>
      <c r="P9" s="110">
        <f>1000/$A$1*'[1]44094418Exp'!O$267</f>
        <v>0</v>
      </c>
      <c r="Q9" s="110">
        <f>1000/$A$1*'[1]44094418Exp'!P$267</f>
        <v>0</v>
      </c>
      <c r="R9" s="110">
        <f>1000/$A$1*'[1]44094418Exp'!Q$267</f>
        <v>0</v>
      </c>
      <c r="S9" s="110">
        <f>1000/$A$1*'[1]44094418Exp'!R$267</f>
        <v>0.22758959999999998</v>
      </c>
      <c r="T9" s="110">
        <f>1000/$A$1*'[1]44094418Exp'!S$267</f>
        <v>0</v>
      </c>
      <c r="U9" s="110">
        <f>1000/$A$1*'[1]44094418Exp'!T$267</f>
        <v>5.0752800000000001E-2</v>
      </c>
      <c r="V9" s="110">
        <f>1000/$A$1*'[1]44094418Exp'!U$267</f>
        <v>0</v>
      </c>
      <c r="W9" s="110">
        <f>1000/$A$1*'[1]44094418Exp'!V$267</f>
        <v>0</v>
      </c>
      <c r="X9" s="110">
        <f>1000/$A$1*'[1]44094418Exp'!W$267</f>
        <v>0</v>
      </c>
      <c r="Y9" s="110">
        <f>1000/$A$1*'[1]44094418Exp'!X$267</f>
        <v>0</v>
      </c>
      <c r="Z9" s="110">
        <f>1000/$A$1*'[1]44094418Exp'!Y$267</f>
        <v>0</v>
      </c>
      <c r="AA9" s="110">
        <f>1000/$A$1*'[1]44094418Exp'!Z$267</f>
        <v>0</v>
      </c>
      <c r="AB9" s="110">
        <f>1000/$A$1*'[1]44094418Exp'!AA$267</f>
        <v>0</v>
      </c>
      <c r="AC9" s="16"/>
      <c r="AD9" s="109">
        <f>'[1]44094418Exp'!AB$267</f>
        <v>9.6484354612649995E-2</v>
      </c>
      <c r="AE9" s="110">
        <f>'[1]44094418Exp'!AC$267</f>
        <v>0.38983984886399997</v>
      </c>
      <c r="AF9" s="110">
        <f>'[1]44094418Exp'!AD$267</f>
        <v>1.3356410312639999</v>
      </c>
      <c r="AG9" s="110">
        <f>'[1]44094418Exp'!AE$267</f>
        <v>0.654868286016</v>
      </c>
      <c r="AH9" s="110">
        <f>'[1]44094418Exp'!AF$267</f>
        <v>1.1925762257570001</v>
      </c>
      <c r="AI9" s="110">
        <f>'[1]44094418Exp'!AG$267</f>
        <v>0.95739398254499997</v>
      </c>
      <c r="AJ9" s="110">
        <f>'[1]44094418Exp'!AH$267</f>
        <v>0.90310753938800015</v>
      </c>
      <c r="AK9" s="110">
        <f>'[1]44094418Exp'!AI$267</f>
        <v>0.47644741767999998</v>
      </c>
      <c r="AL9" s="110">
        <f>'[1]44094418Exp'!AJ$267</f>
        <v>0.19009829668400002</v>
      </c>
      <c r="AM9" s="110">
        <f>'[1]44094418Exp'!AK$267</f>
        <v>0.16078508182000001</v>
      </c>
      <c r="AN9" s="110">
        <f>'[1]44094418Exp'!AL$267</f>
        <v>0.14703312186</v>
      </c>
      <c r="AO9" s="110">
        <f>'[1]44094418Exp'!AM$267</f>
        <v>8.9931301439999986E-2</v>
      </c>
      <c r="AP9" s="110">
        <f>'[1]44094418Exp'!AN$267</f>
        <v>1.0271230815999999E-2</v>
      </c>
      <c r="AQ9" s="110">
        <f>'[1]44094418Exp'!AO$267</f>
        <v>0</v>
      </c>
      <c r="AR9" s="110">
        <f>'[1]44094418Exp'!AP$267</f>
        <v>0</v>
      </c>
      <c r="AS9" s="110">
        <f>'[1]44094418Exp'!AQ$267</f>
        <v>0</v>
      </c>
      <c r="AT9" s="110">
        <f>'[1]44094418Exp'!AR$267</f>
        <v>0.14547922499800001</v>
      </c>
      <c r="AU9" s="110">
        <f>'[1]44094418Exp'!AS$267</f>
        <v>0</v>
      </c>
      <c r="AV9" s="110">
        <f>'[1]44094418Exp'!AT$267</f>
        <v>4.0076691740000003E-2</v>
      </c>
      <c r="AW9" s="110">
        <f>'[1]44094418Exp'!AU$267</f>
        <v>0</v>
      </c>
      <c r="AX9" s="110">
        <f>'[1]44094418Exp'!AV$267</f>
        <v>0</v>
      </c>
      <c r="AY9" s="110">
        <f>'[1]44094418Exp'!AW$267</f>
        <v>0</v>
      </c>
      <c r="AZ9" s="110">
        <f>'[1]44094418Exp'!AX$267</f>
        <v>0</v>
      </c>
      <c r="BA9" s="110">
        <f>'[1]44094418Exp'!AY$267</f>
        <v>0</v>
      </c>
      <c r="BB9" s="110">
        <f>'[1]44094418Exp'!AZ$267</f>
        <v>0</v>
      </c>
      <c r="BC9" s="110">
        <f>'[1]44094418Exp'!BA$267</f>
        <v>0</v>
      </c>
      <c r="BD9" s="168"/>
    </row>
    <row r="10" spans="1:56" ht="17.149999999999999" customHeight="1">
      <c r="B10" s="10" t="s">
        <v>130</v>
      </c>
      <c r="C10" s="113">
        <f>1000/$A$1*'[1]44094418Exp'!$B$264</f>
        <v>46.562230899999996</v>
      </c>
      <c r="D10" s="67">
        <f>1000/$A$1*'[1]44094418Exp'!$C$264</f>
        <v>65.225777199999982</v>
      </c>
      <c r="E10" s="67">
        <f>1000/$A$1*'[1]44094418Exp'!$D$264</f>
        <v>98.955012300000007</v>
      </c>
      <c r="F10" s="67">
        <f>1000/$A$1*'[1]44094418Exp'!$E$264</f>
        <v>77.916922299999996</v>
      </c>
      <c r="G10" s="67">
        <f>1000/$A$1*'[1]44094418Exp'!$F$264</f>
        <v>83.273792599999979</v>
      </c>
      <c r="H10" s="67">
        <f>1000/$A$1*'[1]44094418Exp'!$G$264</f>
        <v>72.352347299999977</v>
      </c>
      <c r="I10" s="67">
        <f>1000/$A$1*'[1]44094418Exp'!$H$264</f>
        <v>62.369983699999992</v>
      </c>
      <c r="J10" s="178">
        <f>1000/$A$1*'[1]44094418Exp'!$I$264</f>
        <v>57.2514039</v>
      </c>
      <c r="K10" s="178">
        <f>1000/$A$1*'[1]44094418Exp'!$J$264</f>
        <v>50.101378699999998</v>
      </c>
      <c r="L10" s="178">
        <f>1000/$A$1*'[1]44094418Exp'!K$264</f>
        <v>26.878752699999996</v>
      </c>
      <c r="M10" s="67">
        <f>1000/$A$1*'[1]44094418Exp'!L$264</f>
        <v>33.794119399999992</v>
      </c>
      <c r="N10" s="67">
        <f>1000/$A$1*'[1]44094418Exp'!M$264</f>
        <v>31.391319300000006</v>
      </c>
      <c r="O10" s="67">
        <f>1000/$A$1*'[1]44094418Exp'!N$264</f>
        <v>25.016664099999993</v>
      </c>
      <c r="P10" s="67">
        <f>1000/$A$1*'[1]44094418Exp'!O$264</f>
        <v>23.704590499999998</v>
      </c>
      <c r="Q10" s="67">
        <f>1000/$A$1*'[1]44094418Exp'!P$264</f>
        <v>20.551541899999997</v>
      </c>
      <c r="R10" s="67">
        <f>1000/$A$1*'[1]44094418Exp'!Q$264</f>
        <v>26.491970574581064</v>
      </c>
      <c r="S10" s="67">
        <f>1000/$A$1*'[1]44094418Exp'!R$264</f>
        <v>16.637298700000002</v>
      </c>
      <c r="T10" s="67">
        <f>1000/$A$1*'[1]44094418Exp'!S$264</f>
        <v>17.739759500000002</v>
      </c>
      <c r="U10" s="67">
        <f>1000/$A$1*'[1]44094418Exp'!T$264</f>
        <v>14.2691748</v>
      </c>
      <c r="V10" s="67">
        <f>1000/$A$1*'[1]44094418Exp'!U$264</f>
        <v>17.026815799999994</v>
      </c>
      <c r="W10" s="67">
        <f>1000/$A$1*'[1]44094418Exp'!V$264</f>
        <v>0</v>
      </c>
      <c r="X10" s="67">
        <f>1000/$A$1*'[1]44094418Exp'!W$264</f>
        <v>0</v>
      </c>
      <c r="Y10" s="67">
        <f>1000/$A$1*'[1]44094418Exp'!X$264</f>
        <v>0</v>
      </c>
      <c r="Z10" s="67">
        <f>1000/$A$1*'[1]44094418Exp'!Y$264</f>
        <v>0</v>
      </c>
      <c r="AA10" s="67">
        <f>1000/$A$1*'[1]44094418Exp'!Z$264</f>
        <v>0</v>
      </c>
      <c r="AB10" s="67">
        <f>1000/$A$1*'[1]44094418Exp'!AA$264</f>
        <v>0</v>
      </c>
      <c r="AC10" s="16"/>
      <c r="AD10" s="113">
        <f>'[1]44094418Exp'!AB$264</f>
        <v>9.139128791552551</v>
      </c>
      <c r="AE10" s="67">
        <f>'[1]44094418Exp'!AC$264</f>
        <v>11.343908904320001</v>
      </c>
      <c r="AF10" s="67">
        <f>'[1]44094418Exp'!AD$264</f>
        <v>19.663474211088001</v>
      </c>
      <c r="AG10" s="67">
        <f>'[1]44094418Exp'!AE$264</f>
        <v>18.832829669695997</v>
      </c>
      <c r="AH10" s="67">
        <f>'[1]44094418Exp'!AF$264</f>
        <v>23.856883348290996</v>
      </c>
      <c r="AI10" s="67">
        <f>'[1]44094418Exp'!AG$264</f>
        <v>21.894736077786</v>
      </c>
      <c r="AJ10" s="67">
        <f>'[1]44094418Exp'!AH$264</f>
        <v>18.587824615580001</v>
      </c>
      <c r="AK10" s="67">
        <f>'[1]44094418Exp'!AI$264</f>
        <v>19.245878982440004</v>
      </c>
      <c r="AL10" s="67">
        <f>'[1]44094418Exp'!AJ$264</f>
        <v>18.720834309059999</v>
      </c>
      <c r="AM10" s="67">
        <f>'[1]44094418Exp'!AK$264</f>
        <v>10.130799218451999</v>
      </c>
      <c r="AN10" s="67">
        <f>'[1]44094418Exp'!AL$264</f>
        <v>12.115668293937</v>
      </c>
      <c r="AO10" s="67">
        <f>'[1]44094418Exp'!AM$264</f>
        <v>12.133242232799997</v>
      </c>
      <c r="AP10" s="67">
        <f>'[1]44094418Exp'!AN$264</f>
        <v>9.7477825593279981</v>
      </c>
      <c r="AQ10" s="67">
        <f>'[1]44094418Exp'!AO$264</f>
        <v>9.2313645322109998</v>
      </c>
      <c r="AR10" s="67">
        <f>'[1]44094418Exp'!AP$264</f>
        <v>7.827780971438</v>
      </c>
      <c r="AS10" s="67">
        <f>'[1]44094418Exp'!AQ$264</f>
        <v>5.7007273847765632</v>
      </c>
      <c r="AT10" s="67">
        <f>'[1]44094418Exp'!AR$264</f>
        <v>5.6510974478170004</v>
      </c>
      <c r="AU10" s="67">
        <f>'[1]44094418Exp'!AS$264</f>
        <v>5.3319627468589985</v>
      </c>
      <c r="AV10" s="67">
        <f>'[1]44094418Exp'!AT$264</f>
        <v>5.5743012693400003</v>
      </c>
      <c r="AW10" s="67">
        <f>'[1]44094418Exp'!AU$264</f>
        <v>6.430689104991667</v>
      </c>
      <c r="AX10" s="67">
        <f>'[1]44094418Exp'!AV$264</f>
        <v>0</v>
      </c>
      <c r="AY10" s="67">
        <f>'[1]44094418Exp'!AW$264</f>
        <v>0</v>
      </c>
      <c r="AZ10" s="67">
        <f>'[1]44094418Exp'!AX$264</f>
        <v>0</v>
      </c>
      <c r="BA10" s="67">
        <f>'[1]44094418Exp'!AY$264</f>
        <v>0</v>
      </c>
      <c r="BB10" s="67">
        <f>'[1]44094418Exp'!AZ$264</f>
        <v>0</v>
      </c>
      <c r="BC10" s="67">
        <f>'[1]44094418Exp'!BA$264</f>
        <v>0</v>
      </c>
      <c r="BD10" s="168"/>
    </row>
    <row r="11" spans="1:56">
      <c r="B11" s="5" t="s">
        <v>25</v>
      </c>
      <c r="C11" s="103">
        <f>1000/$A$1*'[1]44094418Exp'!$B$23</f>
        <v>1.2696996999999999</v>
      </c>
      <c r="D11" s="104">
        <f>1000/$A$1*'[1]44094418Exp'!$C$23</f>
        <v>3.3971392000000002</v>
      </c>
      <c r="E11" s="104">
        <f>1000/$A$1*'[1]44094418Exp'!$D$23</f>
        <v>14.019850399999999</v>
      </c>
      <c r="F11" s="104">
        <f>1000/$A$1*'[1]44094418Exp'!$E$23</f>
        <v>4.2861377999999988</v>
      </c>
      <c r="G11" s="104">
        <f>1000/$A$1*'[1]44094418Exp'!$F$23</f>
        <v>5.2240917999999983</v>
      </c>
      <c r="H11" s="104">
        <f>1000/$A$1*'[1]44094418Exp'!$G$23</f>
        <v>3.385192</v>
      </c>
      <c r="I11" s="104">
        <f>1000/$A$1*'[1]44094418Exp'!$H$23</f>
        <v>4.2100123999999992</v>
      </c>
      <c r="J11" s="180">
        <f>1000/$A$1*'[1]44094418Exp'!$I$23</f>
        <v>4.0786729999999993</v>
      </c>
      <c r="K11" s="180">
        <f>1000/$A$1*'[1]44094418Exp'!$J$23</f>
        <v>5.7116450999999993</v>
      </c>
      <c r="L11" s="180">
        <f>1000/$A$1*'[1]44094418Exp'!K$23</f>
        <v>3.7423881999999997</v>
      </c>
      <c r="M11" s="104">
        <f>1000/$A$1*'[1]44094418Exp'!L$23</f>
        <v>3.6737316999999998</v>
      </c>
      <c r="N11" s="104">
        <f>1000/$A$1*'[1]44094418Exp'!M$23</f>
        <v>2.8004479999999998</v>
      </c>
      <c r="O11" s="104">
        <f>1000/$A$1*'[1]44094418Exp'!N$23</f>
        <v>2.737290499999999</v>
      </c>
      <c r="P11" s="104">
        <f>1000/$A$1*'[1]44094418Exp'!O$23</f>
        <v>1.7359102999999996</v>
      </c>
      <c r="Q11" s="104">
        <f>1000/$A$1*'[1]44094418Exp'!P$23</f>
        <v>1.9464416999999998</v>
      </c>
      <c r="R11" s="104">
        <f>1000/$A$1*'[1]44094418Exp'!Q$23</f>
        <v>2.550671598105883</v>
      </c>
      <c r="S11" s="104">
        <f>1000/$A$1*'[1]44094418Exp'!R$23</f>
        <v>2.7968854999999997</v>
      </c>
      <c r="T11" s="104">
        <f>1000/$A$1*'[1]44094418Exp'!S$23</f>
        <v>2.7099899999999995</v>
      </c>
      <c r="U11" s="104">
        <f>1000/$A$1*'[1]44094418Exp'!T$23</f>
        <v>3.2324947000000002</v>
      </c>
      <c r="V11" s="104">
        <f>1000/$A$1*'[1]44094418Exp'!U$23</f>
        <v>2.8847586000000001</v>
      </c>
      <c r="W11" s="104">
        <f>1000/$A$1*'[1]44094418Exp'!V$23</f>
        <v>0</v>
      </c>
      <c r="X11" s="104">
        <f>1000/$A$1*'[1]44094418Exp'!W$23</f>
        <v>0</v>
      </c>
      <c r="Y11" s="104">
        <f>1000/$A$1*'[1]44094418Exp'!X$23</f>
        <v>0</v>
      </c>
      <c r="Z11" s="104">
        <f>1000/$A$1*'[1]44094418Exp'!Y$23</f>
        <v>0</v>
      </c>
      <c r="AA11" s="104">
        <f>1000/$A$1*'[1]44094418Exp'!Z$23</f>
        <v>0</v>
      </c>
      <c r="AB11" s="104">
        <f>1000/$A$1*'[1]44094418Exp'!AA$23</f>
        <v>0</v>
      </c>
      <c r="AC11" s="179"/>
      <c r="AD11" s="103">
        <f>'[1]44094418Exp'!AB$23</f>
        <v>0.21580360905015</v>
      </c>
      <c r="AE11" s="104">
        <f>'[1]44094418Exp'!AC$23</f>
        <v>0.49862515670399993</v>
      </c>
      <c r="AF11" s="104">
        <f>'[1]44094418Exp'!AD$23</f>
        <v>2.2756183991040002</v>
      </c>
      <c r="AG11" s="104">
        <f>'[1]44094418Exp'!AE$23</f>
        <v>0.90024127838399992</v>
      </c>
      <c r="AH11" s="104">
        <f>'[1]44094418Exp'!AF$23</f>
        <v>1.320012400028</v>
      </c>
      <c r="AI11" s="104">
        <f>'[1]44094418Exp'!AG$23</f>
        <v>0.90753339062100002</v>
      </c>
      <c r="AJ11" s="104">
        <f>'[1]44094418Exp'!AH$23</f>
        <v>1.548248555652</v>
      </c>
      <c r="AK11" s="104">
        <f>'[1]44094418Exp'!AI$23</f>
        <v>1.7734853695950001</v>
      </c>
      <c r="AL11" s="104">
        <f>'[1]44094418Exp'!AJ$23</f>
        <v>2.5631661163080004</v>
      </c>
      <c r="AM11" s="104">
        <f>'[1]44094418Exp'!AK$23</f>
        <v>1.553866116352</v>
      </c>
      <c r="AN11" s="104">
        <f>'[1]44094418Exp'!AL$23</f>
        <v>1.776971899161</v>
      </c>
      <c r="AO11" s="104">
        <f>'[1]44094418Exp'!AM$23</f>
        <v>1.61717175744</v>
      </c>
      <c r="AP11" s="104">
        <f>'[1]44094418Exp'!AN$23</f>
        <v>1.3568631985919999</v>
      </c>
      <c r="AQ11" s="104">
        <f>'[1]44094418Exp'!AO$23</f>
        <v>0.96823065304499989</v>
      </c>
      <c r="AR11" s="104">
        <f>'[1]44094418Exp'!AP$23</f>
        <v>1.0168032695437499</v>
      </c>
      <c r="AS11" s="104">
        <f>'[1]44094418Exp'!AQ$23</f>
        <v>1.131265786419752</v>
      </c>
      <c r="AT11" s="104">
        <f>'[1]44094418Exp'!AR$23</f>
        <v>1.341650820688</v>
      </c>
      <c r="AU11" s="104">
        <f>'[1]44094418Exp'!AS$23</f>
        <v>1.3095057279929998</v>
      </c>
      <c r="AV11" s="104">
        <f>'[1]44094418Exp'!AT$23</f>
        <v>1.70722329554</v>
      </c>
      <c r="AW11" s="104">
        <f>'[1]44094418Exp'!AU$23</f>
        <v>1.5241795674833334</v>
      </c>
      <c r="AX11" s="104">
        <f>'[1]44094418Exp'!AV$23</f>
        <v>0</v>
      </c>
      <c r="AY11" s="104">
        <f>'[1]44094418Exp'!AW$23</f>
        <v>0</v>
      </c>
      <c r="AZ11" s="104">
        <f>'[1]44094418Exp'!AX$23</f>
        <v>0</v>
      </c>
      <c r="BA11" s="104">
        <f>'[1]44094418Exp'!AY$23</f>
        <v>0</v>
      </c>
      <c r="BB11" s="104">
        <f>'[1]44094418Exp'!AZ$23</f>
        <v>0</v>
      </c>
      <c r="BC11" s="104">
        <f>'[1]44094418Exp'!BA$23</f>
        <v>0</v>
      </c>
      <c r="BD11" s="168"/>
    </row>
    <row r="12" spans="1:56">
      <c r="B12" s="5" t="s">
        <v>26</v>
      </c>
      <c r="C12" s="103">
        <f>1000/$A$1*'[1]44094418Exp'!$B$85</f>
        <v>16.980453999999998</v>
      </c>
      <c r="D12" s="104">
        <f>1000/$A$1*'[1]44094418Exp'!$C$85</f>
        <v>21.1549494</v>
      </c>
      <c r="E12" s="104">
        <f>1000/$A$1*'[1]44094418Exp'!$D$85</f>
        <v>42.790887499999997</v>
      </c>
      <c r="F12" s="104">
        <f>1000/$A$1*'[1]44094418Exp'!$E$85</f>
        <v>34.533584699999999</v>
      </c>
      <c r="G12" s="104">
        <f>1000/$A$1*'[1]44094418Exp'!$F$85</f>
        <v>31.553950099999998</v>
      </c>
      <c r="H12" s="104">
        <f>1000/$A$1*'[1]44094418Exp'!$G$85</f>
        <v>27.917017899999998</v>
      </c>
      <c r="I12" s="104">
        <f>1000/$A$1*'[1]44094418Exp'!$H$85</f>
        <v>24.141534899999996</v>
      </c>
      <c r="J12" s="180">
        <f>1000/$A$1*'[1]44094418Exp'!$I$85</f>
        <v>20.684845899999999</v>
      </c>
      <c r="K12" s="180">
        <f>1000/$A$1*'[1]44094418Exp'!$J$85</f>
        <v>11.112936599999998</v>
      </c>
      <c r="L12" s="180">
        <f>1000/$A$1*'[1]44094418Exp'!K$85</f>
        <v>2.2567382999999999</v>
      </c>
      <c r="M12" s="104">
        <f>1000/$A$1*'[1]44094418Exp'!L$85</f>
        <v>2.2943791999999998</v>
      </c>
      <c r="N12" s="104">
        <f>1000/$A$1*'[1]44094418Exp'!M$85</f>
        <v>1.8681217999999997</v>
      </c>
      <c r="O12" s="104">
        <f>1000/$A$1*'[1]44094418Exp'!N$85</f>
        <v>2.9313807999999995</v>
      </c>
      <c r="P12" s="104">
        <f>1000/$A$1*'[1]44094418Exp'!O$85</f>
        <v>2.5478924000000003</v>
      </c>
      <c r="Q12" s="104">
        <f>1000/$A$1*'[1]44094418Exp'!P$85</f>
        <v>1.8558876999999998</v>
      </c>
      <c r="R12" s="104">
        <f>1000/$A$1*'[1]44094418Exp'!Q$85</f>
        <v>1.0060282874041873</v>
      </c>
      <c r="S12" s="104">
        <f>1000/$A$1*'[1]44094418Exp'!R$85</f>
        <v>0.90870539999999989</v>
      </c>
      <c r="T12" s="104">
        <f>1000/$A$1*'[1]44094418Exp'!S$85</f>
        <v>0.43233739999999993</v>
      </c>
      <c r="U12" s="104">
        <f>1000/$A$1*'[1]44094418Exp'!T$85</f>
        <v>0.50364629999999999</v>
      </c>
      <c r="V12" s="104">
        <f>1000/$A$1*'[1]44094418Exp'!U$85</f>
        <v>1.4046263000000001</v>
      </c>
      <c r="W12" s="104">
        <f>1000/$A$1*'[1]44094418Exp'!V$85</f>
        <v>0</v>
      </c>
      <c r="X12" s="104">
        <f>1000/$A$1*'[1]44094418Exp'!W$85</f>
        <v>0</v>
      </c>
      <c r="Y12" s="104">
        <f>1000/$A$1*'[1]44094418Exp'!X$85</f>
        <v>0</v>
      </c>
      <c r="Z12" s="104">
        <f>1000/$A$1*'[1]44094418Exp'!Y$85</f>
        <v>0</v>
      </c>
      <c r="AA12" s="104">
        <f>1000/$A$1*'[1]44094418Exp'!Z$85</f>
        <v>0</v>
      </c>
      <c r="AB12" s="104">
        <f>1000/$A$1*'[1]44094418Exp'!AA$85</f>
        <v>0</v>
      </c>
      <c r="AC12" s="179"/>
      <c r="AD12" s="103">
        <f>'[1]44094418Exp'!AB$85</f>
        <v>2.3990881386874494</v>
      </c>
      <c r="AE12" s="104">
        <f>'[1]44094418Exp'!AC$85</f>
        <v>2.7825849931839999</v>
      </c>
      <c r="AF12" s="104">
        <f>'[1]44094418Exp'!AD$85</f>
        <v>7.1519219722559999</v>
      </c>
      <c r="AG12" s="104">
        <f>'[1]44094418Exp'!AE$85</f>
        <v>6.5643314058559987</v>
      </c>
      <c r="AH12" s="104">
        <f>'[1]44094418Exp'!AF$85</f>
        <v>6.8954482836330007</v>
      </c>
      <c r="AI12" s="104">
        <f>'[1]44094418Exp'!AG$85</f>
        <v>6.0161592871379996</v>
      </c>
      <c r="AJ12" s="104">
        <f>'[1]44094418Exp'!AH$85</f>
        <v>5.3689697828559995</v>
      </c>
      <c r="AK12" s="104">
        <f>'[1]44094418Exp'!AI$85</f>
        <v>5.0751838910349996</v>
      </c>
      <c r="AL12" s="104">
        <f>'[1]44094418Exp'!AJ$85</f>
        <v>3.0609266217360003</v>
      </c>
      <c r="AM12" s="104">
        <f>'[1]44094418Exp'!AK$85</f>
        <v>0.69685996133599992</v>
      </c>
      <c r="AN12" s="104">
        <f>'[1]44094418Exp'!AL$85</f>
        <v>0.77531638257899993</v>
      </c>
      <c r="AO12" s="104">
        <f>'[1]44094418Exp'!AM$85</f>
        <v>0.75883159487999996</v>
      </c>
      <c r="AP12" s="104">
        <f>'[1]44094418Exp'!AN$85</f>
        <v>1.1993672625439999</v>
      </c>
      <c r="AQ12" s="104">
        <f>'[1]44094418Exp'!AO$85</f>
        <v>1.20071382759</v>
      </c>
      <c r="AR12" s="104">
        <f>'[1]44094418Exp'!AP$85</f>
        <v>0.89352374930649991</v>
      </c>
      <c r="AS12" s="104">
        <f>'[1]44094418Exp'!AQ$85</f>
        <v>0.35777007485476858</v>
      </c>
      <c r="AT12" s="104">
        <f>'[1]44094418Exp'!AR$85</f>
        <v>0.36309275422999998</v>
      </c>
      <c r="AU12" s="104">
        <f>'[1]44094418Exp'!AS$85</f>
        <v>0.20070712247299999</v>
      </c>
      <c r="AV12" s="104">
        <f>'[1]44094418Exp'!AT$85</f>
        <v>0.23533490568999998</v>
      </c>
      <c r="AW12" s="104">
        <f>'[1]44094418Exp'!AU$85</f>
        <v>0.7328180423791667</v>
      </c>
      <c r="AX12" s="104">
        <f>'[1]44094418Exp'!AV$85</f>
        <v>0</v>
      </c>
      <c r="AY12" s="104">
        <f>'[1]44094418Exp'!AW$85</f>
        <v>0</v>
      </c>
      <c r="AZ12" s="104">
        <f>'[1]44094418Exp'!AX$85</f>
        <v>0</v>
      </c>
      <c r="BA12" s="104">
        <f>'[1]44094418Exp'!AY$85</f>
        <v>0</v>
      </c>
      <c r="BB12" s="104">
        <f>'[1]44094418Exp'!AZ$85</f>
        <v>0</v>
      </c>
      <c r="BC12" s="104">
        <f>'[1]44094418Exp'!BA$85</f>
        <v>0</v>
      </c>
      <c r="BD12" s="168"/>
    </row>
    <row r="13" spans="1:56">
      <c r="B13" s="5" t="s">
        <v>27</v>
      </c>
      <c r="C13" s="103">
        <f>1000/$A$1*'[1]44094418Exp'!$B$91</f>
        <v>10.572588</v>
      </c>
      <c r="D13" s="104">
        <f>1000/$A$1*'[1]44094418Exp'!$C$91</f>
        <v>13.661667099999999</v>
      </c>
      <c r="E13" s="104">
        <f>1000/$A$1*'[1]44094418Exp'!$D$91</f>
        <v>16.126588599999998</v>
      </c>
      <c r="F13" s="104">
        <f>1000/$A$1*'[1]44094418Exp'!$E$91</f>
        <v>13.805026699999999</v>
      </c>
      <c r="G13" s="104">
        <f>1000/$A$1*'[1]44094418Exp'!$F$91</f>
        <v>15.715278899999998</v>
      </c>
      <c r="H13" s="104">
        <f>1000/$A$1*'[1]44094418Exp'!$G$91</f>
        <v>10.4538712</v>
      </c>
      <c r="I13" s="104">
        <f>1000/$A$1*'[1]44094418Exp'!$H$91</f>
        <v>10.142027699999998</v>
      </c>
      <c r="J13" s="180">
        <f>1000/$A$1*'[1]44094418Exp'!$I$91</f>
        <v>10.410219499999998</v>
      </c>
      <c r="K13" s="180">
        <f>1000/$A$1*'[1]44094418Exp'!$J$91</f>
        <v>12.872385699999999</v>
      </c>
      <c r="L13" s="180">
        <f>1000/$A$1*'[1]44094418Exp'!K$91</f>
        <v>8.4653369999999981</v>
      </c>
      <c r="M13" s="104">
        <f>1000/$A$1*'[1]44094418Exp'!L$91</f>
        <v>11.013992699999999</v>
      </c>
      <c r="N13" s="104">
        <f>1000/$A$1*'[1]44094418Exp'!M$91</f>
        <v>10.9800854</v>
      </c>
      <c r="O13" s="104">
        <f>1000/$A$1*'[1]44094418Exp'!N$91</f>
        <v>8.4842048999999982</v>
      </c>
      <c r="P13" s="104">
        <f>1000/$A$1*'[1]44094418Exp'!O$91</f>
        <v>9.9607955999999991</v>
      </c>
      <c r="Q13" s="104">
        <f>1000/$A$1*'[1]44094418Exp'!P$91</f>
        <v>8.1536523999999986</v>
      </c>
      <c r="R13" s="104">
        <f>1000/$A$1*'[1]44094418Exp'!Q$91</f>
        <v>5.2318101486875808</v>
      </c>
      <c r="S13" s="104">
        <f>1000/$A$1*'[1]44094418Exp'!R$91</f>
        <v>6.3062500999999997</v>
      </c>
      <c r="T13" s="104">
        <f>1000/$A$1*'[1]44094418Exp'!S$91</f>
        <v>4.6551253999999993</v>
      </c>
      <c r="U13" s="104">
        <f>1000/$A$1*'[1]44094418Exp'!T$91</f>
        <v>4.5407340000000005</v>
      </c>
      <c r="V13" s="104">
        <f>1000/$A$1*'[1]44094418Exp'!U$91</f>
        <v>4.7462626999999991</v>
      </c>
      <c r="W13" s="104">
        <f>1000/$A$1*'[1]44094418Exp'!V$91</f>
        <v>0</v>
      </c>
      <c r="X13" s="104">
        <f>1000/$A$1*'[1]44094418Exp'!W$91</f>
        <v>0</v>
      </c>
      <c r="Y13" s="104">
        <f>1000/$A$1*'[1]44094418Exp'!X$91</f>
        <v>0</v>
      </c>
      <c r="Z13" s="104">
        <f>1000/$A$1*'[1]44094418Exp'!Y$91</f>
        <v>0</v>
      </c>
      <c r="AA13" s="104">
        <f>1000/$A$1*'[1]44094418Exp'!Z$91</f>
        <v>0</v>
      </c>
      <c r="AB13" s="104">
        <f>1000/$A$1*'[1]44094418Exp'!AA$91</f>
        <v>0</v>
      </c>
      <c r="AC13" s="179"/>
      <c r="AD13" s="103">
        <f>'[1]44094418Exp'!AB$91</f>
        <v>1.83228364110792</v>
      </c>
      <c r="AE13" s="104">
        <f>'[1]44094418Exp'!AC$91</f>
        <v>2.3562540208359999</v>
      </c>
      <c r="AF13" s="104">
        <f>'[1]44094418Exp'!AD$91</f>
        <v>2.9669962787519997</v>
      </c>
      <c r="AG13" s="104">
        <f>'[1]44094418Exp'!AE$91</f>
        <v>3.0647135545599999</v>
      </c>
      <c r="AH13" s="104">
        <f>'[1]44094418Exp'!AF$91</f>
        <v>3.7017075310039993</v>
      </c>
      <c r="AI13" s="104">
        <f>'[1]44094418Exp'!AG$91</f>
        <v>2.527459055979</v>
      </c>
      <c r="AJ13" s="104">
        <f>'[1]44094418Exp'!AH$91</f>
        <v>2.623463899136</v>
      </c>
      <c r="AK13" s="104">
        <f>'[1]44094418Exp'!AI$91</f>
        <v>3.0535178834100005</v>
      </c>
      <c r="AL13" s="104">
        <f>'[1]44094418Exp'!AJ$91</f>
        <v>4.2423581351440003</v>
      </c>
      <c r="AM13" s="104">
        <f>'[1]44094418Exp'!AK$91</f>
        <v>2.9957170302840002</v>
      </c>
      <c r="AN13" s="104">
        <f>'[1]44094418Exp'!AL$91</f>
        <v>3.3544409817600003</v>
      </c>
      <c r="AO13" s="104">
        <f>'[1]44094418Exp'!AM$91</f>
        <v>3.6486456302399999</v>
      </c>
      <c r="AP13" s="104">
        <f>'[1]44094418Exp'!AN$91</f>
        <v>2.6520752563359991</v>
      </c>
      <c r="AQ13" s="104">
        <f>'[1]44094418Exp'!AO$91</f>
        <v>3.359975835018</v>
      </c>
      <c r="AR13" s="104">
        <f>'[1]44094418Exp'!AP$91</f>
        <v>2.7159412872217494</v>
      </c>
      <c r="AS13" s="104">
        <f>'[1]44094418Exp'!AQ$91</f>
        <v>1.5146721881195431</v>
      </c>
      <c r="AT13" s="104">
        <f>'[1]44094418Exp'!AR$91</f>
        <v>1.9171871838030001</v>
      </c>
      <c r="AU13" s="104">
        <f>'[1]44094418Exp'!AS$91</f>
        <v>1.5309926214439999</v>
      </c>
      <c r="AV13" s="104">
        <f>'[1]44094418Exp'!AT$91</f>
        <v>1.6030746493099999</v>
      </c>
      <c r="AW13" s="104">
        <f>'[1]44094418Exp'!AU$91</f>
        <v>1.6678833615541666</v>
      </c>
      <c r="AX13" s="104">
        <f>'[1]44094418Exp'!AV$91</f>
        <v>0</v>
      </c>
      <c r="AY13" s="104">
        <f>'[1]44094418Exp'!AW$91</f>
        <v>0</v>
      </c>
      <c r="AZ13" s="104">
        <f>'[1]44094418Exp'!AX$91</f>
        <v>0</v>
      </c>
      <c r="BA13" s="104">
        <f>'[1]44094418Exp'!AY$91</f>
        <v>0</v>
      </c>
      <c r="BB13" s="104">
        <f>'[1]44094418Exp'!AZ$91</f>
        <v>0</v>
      </c>
      <c r="BC13" s="104">
        <f>'[1]44094418Exp'!BA$91</f>
        <v>0</v>
      </c>
      <c r="BD13" s="168"/>
    </row>
    <row r="14" spans="1:56">
      <c r="B14" s="5" t="s">
        <v>31</v>
      </c>
      <c r="C14" s="103">
        <f>1000/$A$1*'[1]44094418Exp'!$B$114</f>
        <v>9.9273708000000003</v>
      </c>
      <c r="D14" s="104">
        <f>1000/$A$1*'[1]44094418Exp'!$C$114</f>
        <v>17.053002599999999</v>
      </c>
      <c r="E14" s="104">
        <f>1000/$A$1*'[1]44094418Exp'!$D$114</f>
        <v>15.643731499999998</v>
      </c>
      <c r="F14" s="104">
        <f>1000/$A$1*'[1]44094418Exp'!$E$114</f>
        <v>16.163530900000001</v>
      </c>
      <c r="G14" s="104">
        <f>1000/$A$1*'[1]44094418Exp'!$F$114</f>
        <v>17.486740499999996</v>
      </c>
      <c r="H14" s="104">
        <f>1000/$A$1*'[1]44094418Exp'!$G$114</f>
        <v>19.084201399999998</v>
      </c>
      <c r="I14" s="104">
        <f>1000/$A$1*'[1]44094418Exp'!$H$114</f>
        <v>16.805562900000002</v>
      </c>
      <c r="J14" s="180">
        <f>1000/$A$1*'[1]44094418Exp'!$I$114</f>
        <v>13.575306699999999</v>
      </c>
      <c r="K14" s="180">
        <f>1000/$A$1*'[1]44094418Exp'!$J$114</f>
        <v>11.955914199999999</v>
      </c>
      <c r="L14" s="180">
        <f>1000/$A$1*'[1]44094418Exp'!K$114</f>
        <v>7.5573848999999997</v>
      </c>
      <c r="M14" s="104">
        <f>1000/$A$1*'[1]44094418Exp'!L$114</f>
        <v>11.5475414</v>
      </c>
      <c r="N14" s="104">
        <f>1000/$A$1*'[1]44094418Exp'!M$114</f>
        <v>8.2948293</v>
      </c>
      <c r="O14" s="104">
        <f>1000/$A$1*'[1]44094418Exp'!N$114</f>
        <v>4.7477647999999988</v>
      </c>
      <c r="P14" s="104">
        <f>1000/$A$1*'[1]44094418Exp'!O$114</f>
        <v>4.1097232999999997</v>
      </c>
      <c r="Q14" s="104">
        <f>1000/$A$1*'[1]44094418Exp'!P$114</f>
        <v>3.7190599999999994</v>
      </c>
      <c r="R14" s="104">
        <f>1000/$A$1*'[1]44094418Exp'!Q$114</f>
        <v>10.263189932124842</v>
      </c>
      <c r="S14" s="104">
        <f>1000/$A$1*'[1]44094418Exp'!R$114</f>
        <v>0.82550819999999991</v>
      </c>
      <c r="T14" s="104">
        <f>1000/$A$1*'[1]44094418Exp'!S$114</f>
        <v>3.5415486999999994</v>
      </c>
      <c r="U14" s="104">
        <f>1000/$A$1*'[1]44094418Exp'!T$114</f>
        <v>0.15569360000000002</v>
      </c>
      <c r="V14" s="104">
        <f>1000/$A$1*'[1]44094418Exp'!U$114</f>
        <v>1.1704379999999999</v>
      </c>
      <c r="W14" s="104">
        <f>1000/$A$1*'[1]44094418Exp'!V$114</f>
        <v>0</v>
      </c>
      <c r="X14" s="104">
        <f>1000/$A$1*'[1]44094418Exp'!W$114</f>
        <v>0</v>
      </c>
      <c r="Y14" s="104">
        <f>1000/$A$1*'[1]44094418Exp'!X$114</f>
        <v>0</v>
      </c>
      <c r="Z14" s="104">
        <f>1000/$A$1*'[1]44094418Exp'!Y$114</f>
        <v>0</v>
      </c>
      <c r="AA14" s="104">
        <f>1000/$A$1*'[1]44094418Exp'!Z$114</f>
        <v>0</v>
      </c>
      <c r="AB14" s="104">
        <f>1000/$A$1*'[1]44094418Exp'!AA$114</f>
        <v>0</v>
      </c>
      <c r="AC14" s="179"/>
      <c r="AD14" s="103">
        <f>'[1]44094418Exp'!AB$114</f>
        <v>2.5483726776711002</v>
      </c>
      <c r="AE14" s="104">
        <f>'[1]44094418Exp'!AC$114</f>
        <v>3.3357796579399999</v>
      </c>
      <c r="AF14" s="104">
        <f>'[1]44094418Exp'!AD$114</f>
        <v>4.7078897262239998</v>
      </c>
      <c r="AG14" s="104">
        <f>'[1]44094418Exp'!AE$114</f>
        <v>5.4940297162239995</v>
      </c>
      <c r="AH14" s="104">
        <f>'[1]44094418Exp'!AF$114</f>
        <v>7.2482874844729999</v>
      </c>
      <c r="AI14" s="104">
        <f>'[1]44094418Exp'!AG$114</f>
        <v>8.5142075329739999</v>
      </c>
      <c r="AJ14" s="104">
        <f>'[1]44094418Exp'!AH$114</f>
        <v>6.5425201147679992</v>
      </c>
      <c r="AK14" s="104">
        <f>'[1]44094418Exp'!AI$114</f>
        <v>5.9360912186599997</v>
      </c>
      <c r="AL14" s="104">
        <f>'[1]44094418Exp'!AJ$114</f>
        <v>5.1173447327200003</v>
      </c>
      <c r="AM14" s="104">
        <f>'[1]44094418Exp'!AK$114</f>
        <v>3.0515936946439997</v>
      </c>
      <c r="AN14" s="104">
        <f>'[1]44094418Exp'!AL$114</f>
        <v>4.1733584707230005</v>
      </c>
      <c r="AO14" s="104">
        <f>'[1]44094418Exp'!AM$114</f>
        <v>3.3366504062399995</v>
      </c>
      <c r="AP14" s="104">
        <f>'[1]44094418Exp'!AN$114</f>
        <v>1.9632386785440001</v>
      </c>
      <c r="AQ14" s="104">
        <f>'[1]44094418Exp'!AO$114</f>
        <v>1.7875125005099999</v>
      </c>
      <c r="AR14" s="104">
        <f>'[1]44094418Exp'!AP$114</f>
        <v>1.3821728456097502</v>
      </c>
      <c r="AS14" s="104">
        <f>'[1]44094418Exp'!AQ$114</f>
        <v>0.56315997035919774</v>
      </c>
      <c r="AT14" s="104">
        <f>'[1]44094418Exp'!AR$114</f>
        <v>0.22169194655800001</v>
      </c>
      <c r="AU14" s="104">
        <f>'[1]44094418Exp'!AS$114</f>
        <v>0.17291392675699996</v>
      </c>
      <c r="AV14" s="104">
        <f>'[1]44094418Exp'!AT$114</f>
        <v>5.7058751329999997E-2</v>
      </c>
      <c r="AW14" s="104">
        <f>'[1]44094418Exp'!AU$114</f>
        <v>5.5158948720833337E-2</v>
      </c>
      <c r="AX14" s="104">
        <f>'[1]44094418Exp'!AV$114</f>
        <v>0</v>
      </c>
      <c r="AY14" s="104">
        <f>'[1]44094418Exp'!AW$114</f>
        <v>0</v>
      </c>
      <c r="AZ14" s="104">
        <f>'[1]44094418Exp'!AX$114</f>
        <v>0</v>
      </c>
      <c r="BA14" s="104">
        <f>'[1]44094418Exp'!AY$114</f>
        <v>0</v>
      </c>
      <c r="BB14" s="104">
        <f>'[1]44094418Exp'!AZ$114</f>
        <v>0</v>
      </c>
      <c r="BC14" s="104">
        <f>'[1]44094418Exp'!BA$114</f>
        <v>0</v>
      </c>
      <c r="BD14" s="168"/>
    </row>
    <row r="15" spans="1:56">
      <c r="B15" s="5" t="s">
        <v>17</v>
      </c>
      <c r="C15" s="103">
        <f t="shared" ref="C15:M15" si="2">SUM(C10:C10)-SUM(C11:C14)</f>
        <v>7.8121183999999957</v>
      </c>
      <c r="D15" s="104">
        <f t="shared" si="2"/>
        <v>9.9590188999999825</v>
      </c>
      <c r="E15" s="104">
        <f t="shared" si="2"/>
        <v>10.373954300000022</v>
      </c>
      <c r="F15" s="104">
        <f t="shared" si="2"/>
        <v>9.1286422000000016</v>
      </c>
      <c r="G15" s="104">
        <f t="shared" si="2"/>
        <v>13.29373129999999</v>
      </c>
      <c r="H15" s="104">
        <f t="shared" si="2"/>
        <v>11.512064799999983</v>
      </c>
      <c r="I15" s="104">
        <f t="shared" si="2"/>
        <v>7.0708458000000007</v>
      </c>
      <c r="J15" s="180">
        <f t="shared" si="2"/>
        <v>8.5023588000000032</v>
      </c>
      <c r="K15" s="180">
        <f t="shared" si="2"/>
        <v>8.4484971000000044</v>
      </c>
      <c r="L15" s="180">
        <f t="shared" si="2"/>
        <v>4.8569043000000001</v>
      </c>
      <c r="M15" s="104">
        <f t="shared" si="2"/>
        <v>5.2644743999999939</v>
      </c>
      <c r="N15" s="104">
        <f>SUM(N10:N10)-SUM(N11:N14)</f>
        <v>7.4478348000000061</v>
      </c>
      <c r="O15" s="104">
        <f t="shared" ref="O15:AB15" si="3">SUM(O10:O10)-SUM(O11:O14)</f>
        <v>6.1160230999999996</v>
      </c>
      <c r="P15" s="104">
        <f t="shared" si="3"/>
        <v>5.3502688999999997</v>
      </c>
      <c r="Q15" s="104">
        <f t="shared" si="3"/>
        <v>4.8765000999999994</v>
      </c>
      <c r="R15" s="104">
        <f t="shared" si="3"/>
        <v>7.4402706082585688</v>
      </c>
      <c r="S15" s="104">
        <f t="shared" si="3"/>
        <v>5.7999495000000021</v>
      </c>
      <c r="T15" s="104">
        <f t="shared" si="3"/>
        <v>6.4007580000000033</v>
      </c>
      <c r="U15" s="104">
        <f t="shared" si="3"/>
        <v>5.8366062000000003</v>
      </c>
      <c r="V15" s="104">
        <f t="shared" si="3"/>
        <v>6.8207301999999963</v>
      </c>
      <c r="W15" s="104">
        <f t="shared" si="3"/>
        <v>0</v>
      </c>
      <c r="X15" s="104">
        <f t="shared" si="3"/>
        <v>0</v>
      </c>
      <c r="Y15" s="104">
        <f t="shared" si="3"/>
        <v>0</v>
      </c>
      <c r="Z15" s="104">
        <f t="shared" si="3"/>
        <v>0</v>
      </c>
      <c r="AA15" s="104">
        <f t="shared" si="3"/>
        <v>0</v>
      </c>
      <c r="AB15" s="104">
        <f t="shared" si="3"/>
        <v>0</v>
      </c>
      <c r="AC15" s="179"/>
      <c r="AD15" s="103">
        <f t="shared" ref="AD15:BC15" si="4">SUM(AD10:AD10)-SUM(AD11:AD14)</f>
        <v>2.1435807250359318</v>
      </c>
      <c r="AE15" s="104">
        <f t="shared" si="4"/>
        <v>2.3706650756560013</v>
      </c>
      <c r="AF15" s="104">
        <f t="shared" si="4"/>
        <v>2.5610478347520029</v>
      </c>
      <c r="AG15" s="104">
        <f t="shared" si="4"/>
        <v>2.8095137146720006</v>
      </c>
      <c r="AH15" s="104">
        <f t="shared" si="4"/>
        <v>4.6914276491529954</v>
      </c>
      <c r="AI15" s="104">
        <f t="shared" si="4"/>
        <v>3.9293768110740004</v>
      </c>
      <c r="AJ15" s="104">
        <f t="shared" si="4"/>
        <v>2.5046222631680024</v>
      </c>
      <c r="AK15" s="104">
        <f t="shared" si="4"/>
        <v>3.4076006197400055</v>
      </c>
      <c r="AL15" s="104">
        <f t="shared" si="4"/>
        <v>3.7370387031519989</v>
      </c>
      <c r="AM15" s="104">
        <f t="shared" si="4"/>
        <v>1.8327624158359992</v>
      </c>
      <c r="AN15" s="104">
        <f t="shared" si="4"/>
        <v>2.0355805597139991</v>
      </c>
      <c r="AO15" s="104">
        <f t="shared" si="4"/>
        <v>2.771942843999998</v>
      </c>
      <c r="AP15" s="104">
        <f t="shared" si="4"/>
        <v>2.5762381633119986</v>
      </c>
      <c r="AQ15" s="104">
        <f t="shared" si="4"/>
        <v>1.9149317160479997</v>
      </c>
      <c r="AR15" s="104">
        <f t="shared" si="4"/>
        <v>1.8193398197562507</v>
      </c>
      <c r="AS15" s="104">
        <f t="shared" si="4"/>
        <v>2.133859365023302</v>
      </c>
      <c r="AT15" s="104">
        <f t="shared" si="4"/>
        <v>1.8074747425380004</v>
      </c>
      <c r="AU15" s="104">
        <f t="shared" si="4"/>
        <v>2.1178433481919989</v>
      </c>
      <c r="AV15" s="104">
        <f t="shared" si="4"/>
        <v>1.9716096674700005</v>
      </c>
      <c r="AW15" s="104">
        <f t="shared" si="4"/>
        <v>2.4506491848541665</v>
      </c>
      <c r="AX15" s="104">
        <f t="shared" si="4"/>
        <v>0</v>
      </c>
      <c r="AY15" s="104">
        <f t="shared" si="4"/>
        <v>0</v>
      </c>
      <c r="AZ15" s="104">
        <f t="shared" si="4"/>
        <v>0</v>
      </c>
      <c r="BA15" s="104">
        <f t="shared" si="4"/>
        <v>0</v>
      </c>
      <c r="BB15" s="104">
        <f t="shared" si="4"/>
        <v>0</v>
      </c>
      <c r="BC15" s="104">
        <f t="shared" si="4"/>
        <v>0</v>
      </c>
      <c r="BD15" s="168"/>
    </row>
    <row r="16" spans="1:56" ht="17.149999999999999" customHeight="1" thickBot="1">
      <c r="B16" s="78" t="s">
        <v>66</v>
      </c>
      <c r="C16" s="116">
        <f t="shared" ref="C16:J16" si="5">C5-SUM(C6,C7,C8,C9,C10)</f>
        <v>2.0133502000000121</v>
      </c>
      <c r="D16" s="117">
        <f t="shared" si="5"/>
        <v>1.2672941999999949</v>
      </c>
      <c r="E16" s="117">
        <f t="shared" si="5"/>
        <v>2.8826535999999834</v>
      </c>
      <c r="F16" s="117">
        <f t="shared" si="5"/>
        <v>1.6516883999999976</v>
      </c>
      <c r="G16" s="117">
        <f t="shared" si="5"/>
        <v>4.1584043999999949</v>
      </c>
      <c r="H16" s="117">
        <f t="shared" si="5"/>
        <v>1.3724306000000013</v>
      </c>
      <c r="I16" s="117">
        <f t="shared" si="5"/>
        <v>0.79130160000001126</v>
      </c>
      <c r="J16" s="209">
        <f t="shared" si="5"/>
        <v>3.5412350999999944</v>
      </c>
      <c r="K16" s="209">
        <f>K5-SUM(K6,K7,K8,K9,K10)</f>
        <v>1.596558999999985</v>
      </c>
      <c r="L16" s="209">
        <f>L5-SUM(L6,L7,L8,L9,L10)</f>
        <v>0.82870319999999964</v>
      </c>
      <c r="M16" s="117">
        <f>M5-SUM(M6,M7,M8,M9,M10)</f>
        <v>0.74293610000000143</v>
      </c>
      <c r="N16" s="117">
        <f>N5-SUM(N6,N7,N8,N9,N10)</f>
        <v>0.54471399999999548</v>
      </c>
      <c r="O16" s="117">
        <f t="shared" ref="O16:AB16" si="6">O5-SUM(O6,O7,O8,O9,O10)</f>
        <v>0.29961700000000135</v>
      </c>
      <c r="P16" s="117">
        <f t="shared" si="6"/>
        <v>1.2591129999999957</v>
      </c>
      <c r="Q16" s="117">
        <f t="shared" si="6"/>
        <v>0.70901730000000285</v>
      </c>
      <c r="R16" s="117">
        <f t="shared" si="6"/>
        <v>0.43749223743300547</v>
      </c>
      <c r="S16" s="117">
        <f t="shared" si="6"/>
        <v>0.42419779999999818</v>
      </c>
      <c r="T16" s="117">
        <f t="shared" si="6"/>
        <v>0.29119430000000079</v>
      </c>
      <c r="U16" s="117">
        <f t="shared" si="6"/>
        <v>0.20185410000000026</v>
      </c>
      <c r="V16" s="117">
        <f t="shared" si="6"/>
        <v>0.49445979999999778</v>
      </c>
      <c r="W16" s="117">
        <f t="shared" si="6"/>
        <v>0</v>
      </c>
      <c r="X16" s="117">
        <f t="shared" si="6"/>
        <v>0</v>
      </c>
      <c r="Y16" s="117">
        <f t="shared" si="6"/>
        <v>0</v>
      </c>
      <c r="Z16" s="117">
        <f t="shared" si="6"/>
        <v>0</v>
      </c>
      <c r="AA16" s="117">
        <f t="shared" si="6"/>
        <v>0</v>
      </c>
      <c r="AB16" s="117">
        <f t="shared" si="6"/>
        <v>0</v>
      </c>
      <c r="AC16" s="210"/>
      <c r="AD16" s="116">
        <f>AD5-SUM(AD6,AD7,AD8,AD9,AD10)</f>
        <v>0.58160271742683101</v>
      </c>
      <c r="AE16" s="117">
        <f>AE5-SUM(AE6,AE7,AE8,AE9,AE10)</f>
        <v>0.27906244003199632</v>
      </c>
      <c r="AF16" s="117">
        <f t="shared" ref="AF16:BC16" si="7">AF5-SUM(AF6,AF7,AF8,AF9,AF10)</f>
        <v>0.69231308750400089</v>
      </c>
      <c r="AG16" s="117">
        <f t="shared" si="7"/>
        <v>0.47213363847999901</v>
      </c>
      <c r="AH16" s="117">
        <f t="shared" si="7"/>
        <v>1.1846211369649993</v>
      </c>
      <c r="AI16" s="117">
        <f t="shared" si="7"/>
        <v>0.40251567856499904</v>
      </c>
      <c r="AJ16" s="117">
        <f t="shared" si="7"/>
        <v>0.16632467372400228</v>
      </c>
      <c r="AK16" s="117">
        <f t="shared" si="7"/>
        <v>0.20950989737000114</v>
      </c>
      <c r="AL16" s="117">
        <f t="shared" si="7"/>
        <v>0.33013347355200651</v>
      </c>
      <c r="AM16" s="117">
        <f t="shared" si="7"/>
        <v>0.35808202456400196</v>
      </c>
      <c r="AN16" s="117">
        <f t="shared" si="7"/>
        <v>0.32842681013699782</v>
      </c>
      <c r="AO16" s="117">
        <f t="shared" si="7"/>
        <v>0.24773528399999734</v>
      </c>
      <c r="AP16" s="117">
        <f t="shared" si="7"/>
        <v>0.11706071044800126</v>
      </c>
      <c r="AQ16" s="117">
        <f t="shared" si="7"/>
        <v>0.56422846340400135</v>
      </c>
      <c r="AR16" s="117">
        <f t="shared" si="7"/>
        <v>0.30619395580674968</v>
      </c>
      <c r="AS16" s="117">
        <f t="shared" si="7"/>
        <v>0.26322204261997939</v>
      </c>
      <c r="AT16" s="117">
        <f t="shared" si="7"/>
        <v>0.23230148343700119</v>
      </c>
      <c r="AU16" s="117">
        <f t="shared" si="7"/>
        <v>0.15017136840299994</v>
      </c>
      <c r="AV16" s="117">
        <f t="shared" si="7"/>
        <v>0.1627546965200013</v>
      </c>
      <c r="AW16" s="117">
        <f t="shared" si="7"/>
        <v>0.25563164114999992</v>
      </c>
      <c r="AX16" s="117">
        <f t="shared" si="7"/>
        <v>0</v>
      </c>
      <c r="AY16" s="117">
        <f t="shared" si="7"/>
        <v>0</v>
      </c>
      <c r="AZ16" s="117">
        <f t="shared" si="7"/>
        <v>0</v>
      </c>
      <c r="BA16" s="117">
        <f t="shared" si="7"/>
        <v>0</v>
      </c>
      <c r="BB16" s="117">
        <f t="shared" si="7"/>
        <v>0</v>
      </c>
      <c r="BC16" s="117">
        <f t="shared" si="7"/>
        <v>0</v>
      </c>
      <c r="BD16" s="168"/>
    </row>
    <row r="17" spans="2:56" ht="9" customHeight="1" thickTop="1">
      <c r="C17" s="149"/>
      <c r="D17" s="149"/>
      <c r="E17" s="149"/>
      <c r="F17" s="149"/>
      <c r="G17" s="149"/>
      <c r="H17" s="149"/>
      <c r="I17" s="149"/>
      <c r="J17" s="149"/>
      <c r="K17" s="149"/>
      <c r="L17" s="149"/>
      <c r="M17" s="149"/>
      <c r="N17" s="149"/>
      <c r="O17" s="149"/>
      <c r="P17" s="149"/>
      <c r="Q17" s="149"/>
      <c r="R17" s="149"/>
      <c r="S17" s="149"/>
      <c r="T17" s="149"/>
      <c r="U17" s="149"/>
      <c r="V17" s="149"/>
      <c r="W17" s="149"/>
      <c r="X17" s="149"/>
      <c r="Y17" s="149"/>
      <c r="Z17" s="149"/>
      <c r="AA17" s="149"/>
      <c r="AB17" s="149"/>
      <c r="AC17" s="149"/>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row>
    <row r="18" spans="2:56" ht="13" thickBot="1">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row>
    <row r="19" spans="2:56" ht="16" thickTop="1">
      <c r="B19" s="265" t="s">
        <v>116</v>
      </c>
      <c r="C19" s="268" t="s">
        <v>121</v>
      </c>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269"/>
      <c r="AB19" s="270"/>
      <c r="AC19" s="189"/>
      <c r="AD19" s="271" t="s">
        <v>118</v>
      </c>
      <c r="AE19" s="269"/>
      <c r="AF19" s="269"/>
      <c r="AG19" s="269"/>
      <c r="AH19" s="269"/>
      <c r="AI19" s="269"/>
      <c r="AJ19" s="269"/>
      <c r="AK19" s="269"/>
      <c r="AL19" s="269"/>
      <c r="AM19" s="269"/>
      <c r="AN19" s="269"/>
      <c r="AO19" s="269"/>
      <c r="AP19" s="269"/>
      <c r="AQ19" s="269"/>
      <c r="AR19" s="269"/>
      <c r="AS19" s="269"/>
      <c r="AT19" s="269"/>
      <c r="AU19" s="269"/>
      <c r="AV19" s="269"/>
      <c r="AW19" s="269"/>
      <c r="AX19" s="269"/>
      <c r="AY19" s="269"/>
      <c r="AZ19" s="269"/>
      <c r="BA19" s="269"/>
      <c r="BB19" s="269"/>
      <c r="BC19" s="270"/>
      <c r="BD19" s="168"/>
    </row>
    <row r="20" spans="2:56" ht="13" thickBot="1">
      <c r="B20" s="266"/>
      <c r="C20" s="272" t="s">
        <v>115</v>
      </c>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4"/>
      <c r="AC20" s="190"/>
      <c r="AD20" s="272" t="s">
        <v>119</v>
      </c>
      <c r="AE20" s="273"/>
      <c r="AF20" s="273"/>
      <c r="AG20" s="273"/>
      <c r="AH20" s="273"/>
      <c r="AI20" s="273"/>
      <c r="AJ20" s="273"/>
      <c r="AK20" s="273"/>
      <c r="AL20" s="273"/>
      <c r="AM20" s="273"/>
      <c r="AN20" s="273"/>
      <c r="AO20" s="273"/>
      <c r="AP20" s="273"/>
      <c r="AQ20" s="273"/>
      <c r="AR20" s="273"/>
      <c r="AS20" s="273"/>
      <c r="AT20" s="273"/>
      <c r="AU20" s="273"/>
      <c r="AV20" s="273"/>
      <c r="AW20" s="273"/>
      <c r="AX20" s="273"/>
      <c r="AY20" s="273"/>
      <c r="AZ20" s="273"/>
      <c r="BA20" s="273"/>
      <c r="BB20" s="273"/>
      <c r="BC20" s="274"/>
      <c r="BD20" s="168"/>
    </row>
    <row r="21" spans="2:56" s="191" customFormat="1" ht="20" customHeight="1" thickTop="1" thickBot="1">
      <c r="B21" s="267"/>
      <c r="C21" s="192">
        <v>2000</v>
      </c>
      <c r="D21" s="193">
        <v>2001</v>
      </c>
      <c r="E21" s="193">
        <v>2002</v>
      </c>
      <c r="F21" s="193">
        <v>2003</v>
      </c>
      <c r="G21" s="193">
        <v>2004</v>
      </c>
      <c r="H21" s="193">
        <v>2005</v>
      </c>
      <c r="I21" s="193">
        <v>2006</v>
      </c>
      <c r="J21" s="194">
        <v>2007</v>
      </c>
      <c r="K21" s="194">
        <f>1+J21</f>
        <v>2008</v>
      </c>
      <c r="L21" s="194">
        <f>1+K21</f>
        <v>2009</v>
      </c>
      <c r="M21" s="194">
        <f>1+L21</f>
        <v>2010</v>
      </c>
      <c r="N21" s="193">
        <f>1+M21</f>
        <v>2011</v>
      </c>
      <c r="O21" s="193">
        <f t="shared" ref="O21:AB21" si="8">1+N21</f>
        <v>2012</v>
      </c>
      <c r="P21" s="193">
        <f t="shared" si="8"/>
        <v>2013</v>
      </c>
      <c r="Q21" s="193">
        <f t="shared" si="8"/>
        <v>2014</v>
      </c>
      <c r="R21" s="193">
        <f t="shared" si="8"/>
        <v>2015</v>
      </c>
      <c r="S21" s="193">
        <f t="shared" si="8"/>
        <v>2016</v>
      </c>
      <c r="T21" s="193">
        <f t="shared" si="8"/>
        <v>2017</v>
      </c>
      <c r="U21" s="193">
        <f t="shared" si="8"/>
        <v>2018</v>
      </c>
      <c r="V21" s="193">
        <f t="shared" si="8"/>
        <v>2019</v>
      </c>
      <c r="W21" s="193">
        <f t="shared" si="8"/>
        <v>2020</v>
      </c>
      <c r="X21" s="193">
        <f t="shared" si="8"/>
        <v>2021</v>
      </c>
      <c r="Y21" s="193">
        <f t="shared" si="8"/>
        <v>2022</v>
      </c>
      <c r="Z21" s="193">
        <f t="shared" si="8"/>
        <v>2023</v>
      </c>
      <c r="AA21" s="193">
        <f t="shared" si="8"/>
        <v>2024</v>
      </c>
      <c r="AB21" s="193">
        <f t="shared" si="8"/>
        <v>2025</v>
      </c>
      <c r="AC21" s="195"/>
      <c r="AD21" s="196">
        <v>2000</v>
      </c>
      <c r="AE21" s="197">
        <f>1+AD21</f>
        <v>2001</v>
      </c>
      <c r="AF21" s="197">
        <f t="shared" ref="AF21:BC21" si="9">1+AE21</f>
        <v>2002</v>
      </c>
      <c r="AG21" s="197">
        <f t="shared" si="9"/>
        <v>2003</v>
      </c>
      <c r="AH21" s="197">
        <f t="shared" si="9"/>
        <v>2004</v>
      </c>
      <c r="AI21" s="197">
        <f t="shared" si="9"/>
        <v>2005</v>
      </c>
      <c r="AJ21" s="197">
        <f t="shared" si="9"/>
        <v>2006</v>
      </c>
      <c r="AK21" s="197">
        <f t="shared" si="9"/>
        <v>2007</v>
      </c>
      <c r="AL21" s="197">
        <f t="shared" si="9"/>
        <v>2008</v>
      </c>
      <c r="AM21" s="197">
        <f t="shared" si="9"/>
        <v>2009</v>
      </c>
      <c r="AN21" s="197">
        <f t="shared" si="9"/>
        <v>2010</v>
      </c>
      <c r="AO21" s="197">
        <f t="shared" si="9"/>
        <v>2011</v>
      </c>
      <c r="AP21" s="197">
        <f t="shared" si="9"/>
        <v>2012</v>
      </c>
      <c r="AQ21" s="197">
        <f t="shared" si="9"/>
        <v>2013</v>
      </c>
      <c r="AR21" s="197">
        <f t="shared" si="9"/>
        <v>2014</v>
      </c>
      <c r="AS21" s="197">
        <f t="shared" si="9"/>
        <v>2015</v>
      </c>
      <c r="AT21" s="197">
        <f t="shared" si="9"/>
        <v>2016</v>
      </c>
      <c r="AU21" s="197">
        <f t="shared" si="9"/>
        <v>2017</v>
      </c>
      <c r="AV21" s="197">
        <f t="shared" si="9"/>
        <v>2018</v>
      </c>
      <c r="AW21" s="197">
        <f t="shared" si="9"/>
        <v>2019</v>
      </c>
      <c r="AX21" s="197">
        <f t="shared" si="9"/>
        <v>2020</v>
      </c>
      <c r="AY21" s="197">
        <f t="shared" si="9"/>
        <v>2021</v>
      </c>
      <c r="AZ21" s="197">
        <f t="shared" si="9"/>
        <v>2022</v>
      </c>
      <c r="BA21" s="197">
        <f t="shared" si="9"/>
        <v>2023</v>
      </c>
      <c r="BB21" s="197">
        <f t="shared" si="9"/>
        <v>2024</v>
      </c>
      <c r="BC21" s="197">
        <f t="shared" si="9"/>
        <v>2025</v>
      </c>
      <c r="BD21" s="187"/>
    </row>
    <row r="22" spans="2:56" ht="13.5" thickTop="1" thickBot="1">
      <c r="B22" s="198" t="s">
        <v>131</v>
      </c>
      <c r="C22" s="199">
        <f>1000/$A$1*'[4]44094418Imp'!$B$92</f>
        <v>10.439156000000001</v>
      </c>
      <c r="D22" s="200">
        <f>1000/$A$1*'[4]44094418Imp'!$C$92</f>
        <v>13.566805999999996</v>
      </c>
      <c r="E22" s="200">
        <f>1000/$A$1*'[4]44094418Imp'!$D$92</f>
        <v>23.610857999999993</v>
      </c>
      <c r="F22" s="200">
        <f>1000/$A$1*'[4]44094418Imp'!$E$92</f>
        <v>20.31266888</v>
      </c>
      <c r="G22" s="200">
        <f>1000/$A$1*'[4]44094418Imp'!$F$92</f>
        <v>17.008034499999997</v>
      </c>
      <c r="H22" s="200">
        <f>1000/$A$1*'[4]44094418Imp'!$G$92</f>
        <v>18.044451500000001</v>
      </c>
      <c r="I22" s="200">
        <f>1000/$A$1*'[4]44094418Imp'!$H$92</f>
        <v>20.522306000000004</v>
      </c>
      <c r="J22" s="201">
        <f>1000/$A$1*'[4]44094418Imp'!$I$92</f>
        <v>19.124896000000003</v>
      </c>
      <c r="K22" s="201">
        <f>1000/$A$1*'[4]44094418Imp'!$J$92</f>
        <v>12.924010699999998</v>
      </c>
      <c r="L22" s="201">
        <f>1000/$A$1*'[4]44094418Imp'!K$92</f>
        <v>9.0390734999999971</v>
      </c>
      <c r="M22" s="201">
        <f>1000/$A$1*'[4]44094418Imp'!L$92</f>
        <v>12.727119999999998</v>
      </c>
      <c r="N22" s="200">
        <f>1000/$A$1*'[4]44094418Imp'!M$92</f>
        <v>13.573946000000001</v>
      </c>
      <c r="O22" s="200">
        <f>1000/$A$1*'[4]44094418Imp'!N$92</f>
        <v>11.637863999999997</v>
      </c>
      <c r="P22" s="200">
        <f>1000/$A$1*'[4]44094418Imp'!O$92</f>
        <v>9.6720269650349628</v>
      </c>
      <c r="Q22" s="200">
        <f>1000/$A$1*'[4]44094418Imp'!P$92</f>
        <v>6.3923439999999996</v>
      </c>
      <c r="R22" s="200">
        <f>1000/$A$1*'[4]44094418Imp'!Q$92</f>
        <v>5.8594480000000004</v>
      </c>
      <c r="S22" s="200">
        <f>1000/$A$1*'[4]44094418Imp'!R$92</f>
        <v>6.2134259090909083</v>
      </c>
      <c r="T22" s="200">
        <f>1000/$A$1*'[4]44094418Imp'!S$92</f>
        <v>8.5878464583333329</v>
      </c>
      <c r="U22" s="200">
        <f>1000/$A$1*'[4]44094418Imp'!T$92</f>
        <v>0</v>
      </c>
      <c r="V22" s="200">
        <f>1000/$A$1*'[4]44094418Imp'!U$92</f>
        <v>0</v>
      </c>
      <c r="W22" s="200">
        <f>1000/$A$1*'[4]44094418Imp'!V$92</f>
        <v>0</v>
      </c>
      <c r="X22" s="200">
        <f>1000/$A$1*'[4]44094418Imp'!W$92</f>
        <v>0</v>
      </c>
      <c r="Y22" s="200">
        <f>1000/$A$1*'[4]44094418Imp'!X$92</f>
        <v>0</v>
      </c>
      <c r="Z22" s="200">
        <f>1000/$A$1*'[4]44094418Imp'!Y$92</f>
        <v>0</v>
      </c>
      <c r="AA22" s="200">
        <f>1000/$A$1*'[4]44094418Imp'!Z$92</f>
        <v>0</v>
      </c>
      <c r="AB22" s="200">
        <f>1000/$A$1*'[4]44094418Imp'!AA$92</f>
        <v>0</v>
      </c>
      <c r="AC22" s="202"/>
      <c r="AD22" s="199">
        <f>'[4]44094418Imp'!AB$92</f>
        <v>4.4835472318409995</v>
      </c>
      <c r="AE22" s="200">
        <f>'[4]44094418Imp'!AC$92</f>
        <v>5.1212969415999998</v>
      </c>
      <c r="AF22" s="200">
        <f>'[4]44094418Imp'!AD$92</f>
        <v>7.9824526080000009</v>
      </c>
      <c r="AG22" s="200">
        <f>'[4]44094418Imp'!AE$92</f>
        <v>9.2005217552000005</v>
      </c>
      <c r="AH22" s="200">
        <f>'[4]44094418Imp'!AF$92</f>
        <v>10.477347858500002</v>
      </c>
      <c r="AI22" s="200">
        <f>'[4]44094418Imp'!AG$92</f>
        <v>12.029670681599999</v>
      </c>
      <c r="AJ22" s="200">
        <f>'[4]44094418Imp'!AH$92</f>
        <v>13.093872672400002</v>
      </c>
      <c r="AK22" s="200">
        <f>'[4]44094418Imp'!AI$92</f>
        <v>13.191914951000001</v>
      </c>
      <c r="AL22" s="200">
        <f>'[4]44094418Imp'!AJ$92</f>
        <v>10.611867594799998</v>
      </c>
      <c r="AM22" s="200">
        <f>'[4]44094418Imp'!AK$92</f>
        <v>7.1708509136000007</v>
      </c>
      <c r="AN22" s="200">
        <f>'[4]44094418Imp'!AL$92</f>
        <v>8.0345718882000021</v>
      </c>
      <c r="AO22" s="200">
        <f>'[4]44094418Imp'!AM$92</f>
        <v>9.6224227200000012</v>
      </c>
      <c r="AP22" s="200">
        <f>'[4]44094418Imp'!AN$92</f>
        <v>7.3680864575999987</v>
      </c>
      <c r="AQ22" s="200">
        <f>'[4]44094418Imp'!AO$92</f>
        <v>6.8307064977000005</v>
      </c>
      <c r="AR22" s="200">
        <f>'[4]44094418Imp'!AP$92</f>
        <v>5.1271106055000013</v>
      </c>
      <c r="AS22" s="200">
        <f>'[4]44094418Imp'!AQ$92</f>
        <v>3.6036815184999993</v>
      </c>
      <c r="AT22" s="200">
        <f>'[4]44094418Imp'!AR$92</f>
        <v>3.8326545328000003</v>
      </c>
      <c r="AU22" s="200">
        <f>'[4]44094418Imp'!AS$92</f>
        <v>4.6181887466000004</v>
      </c>
      <c r="AV22" s="200">
        <f>'[4]44094418Imp'!AT$92</f>
        <v>0</v>
      </c>
      <c r="AW22" s="200">
        <f>'[4]44094418Imp'!AU$92</f>
        <v>0</v>
      </c>
      <c r="AX22" s="200">
        <f>'[4]44094418Imp'!AV$92</f>
        <v>0</v>
      </c>
      <c r="AY22" s="200">
        <f>'[4]44094418Imp'!AW$92</f>
        <v>0</v>
      </c>
      <c r="AZ22" s="200">
        <f>'[4]44094418Imp'!AX$92</f>
        <v>0</v>
      </c>
      <c r="BA22" s="200">
        <f>'[4]44094418Imp'!AY$92</f>
        <v>0</v>
      </c>
      <c r="BB22" s="200">
        <f>'[4]44094418Imp'!AZ$92</f>
        <v>0</v>
      </c>
      <c r="BC22" s="200">
        <f>'[4]44094418Imp'!BA$92</f>
        <v>0</v>
      </c>
      <c r="BD22" s="187"/>
    </row>
    <row r="23" spans="2:56" ht="13" thickTop="1">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row>
    <row r="24" spans="2:5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row>
    <row r="25" spans="2:5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c r="BB25" s="26"/>
      <c r="BC25" s="26"/>
    </row>
    <row r="26" spans="2:5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row>
    <row r="27" spans="2:5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row>
    <row r="28" spans="2:5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row>
    <row r="29" spans="2:5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row>
    <row r="30" spans="2:5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row>
    <row r="31" spans="2:5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row>
    <row r="32" spans="2:5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row>
    <row r="33" spans="30:55">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row>
    <row r="34" spans="30:55">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row>
    <row r="35" spans="30:55">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row>
    <row r="36" spans="30:55">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row>
    <row r="37" spans="30:55">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row>
    <row r="38" spans="30:55">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row>
    <row r="39" spans="30:55">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row>
    <row r="40" spans="30:55">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row>
    <row r="41" spans="30:55">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row>
    <row r="42" spans="30:55">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row>
    <row r="43" spans="30:55">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row>
    <row r="44" spans="30:55">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row>
    <row r="45" spans="30:55">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row>
    <row r="46" spans="30:55">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row>
    <row r="47" spans="30:55">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row>
    <row r="48" spans="30:55">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row>
    <row r="49" spans="30:55">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row>
    <row r="50" spans="30:55">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row>
    <row r="51" spans="30:55">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row>
    <row r="52" spans="30:55">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row>
    <row r="53" spans="30:55">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row>
    <row r="54" spans="30:55">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row>
    <row r="55" spans="30:55">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row>
    <row r="56" spans="30:55">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row>
    <row r="57" spans="30:55">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row>
    <row r="58" spans="30:55">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row>
    <row r="59" spans="30:55">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row>
  </sheetData>
  <mergeCells count="10">
    <mergeCell ref="B19:B21"/>
    <mergeCell ref="C19:AB19"/>
    <mergeCell ref="AD19:BC19"/>
    <mergeCell ref="C20:AB20"/>
    <mergeCell ref="AD20:BC20"/>
    <mergeCell ref="B2:B4"/>
    <mergeCell ref="C2:AB2"/>
    <mergeCell ref="C3:AB3"/>
    <mergeCell ref="AD2:BC2"/>
    <mergeCell ref="AD3:BC3"/>
  </mergeCells>
  <phoneticPr fontId="1" type="noConversion"/>
  <pageMargins left="0.75" right="0.75" top="1" bottom="1" header="0.5" footer="0.5"/>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D56"/>
  <sheetViews>
    <sheetView workbookViewId="0">
      <pane xSplit="2" ySplit="4" topLeftCell="C5" activePane="bottomRight" state="frozen"/>
      <selection activeCell="B4" sqref="B4"/>
      <selection pane="topRight" activeCell="B4" sqref="B4"/>
      <selection pane="bottomLeft" activeCell="B4" sqref="B4"/>
      <selection pane="bottomRight" activeCell="B2" sqref="B2:B4"/>
    </sheetView>
  </sheetViews>
  <sheetFormatPr defaultRowHeight="12.5"/>
  <cols>
    <col min="1" max="1" width="1.7265625" customWidth="1"/>
    <col min="2" max="2" width="20.7265625" customWidth="1"/>
    <col min="3" max="22" width="5.7265625" customWidth="1"/>
    <col min="23" max="28" width="5.7265625" hidden="1" customWidth="1"/>
    <col min="29" max="29" width="1.7265625" customWidth="1"/>
    <col min="30" max="49" width="5.7265625" customWidth="1"/>
    <col min="50" max="55" width="5.7265625" hidden="1" customWidth="1"/>
    <col min="56" max="56" width="1.7265625" customWidth="1"/>
  </cols>
  <sheetData>
    <row r="1" spans="1:56" ht="9" customHeight="1" thickBot="1">
      <c r="A1" s="49">
        <f>[8]RWE!$A$25*[8]ToM3!$A$2</f>
        <v>2.8</v>
      </c>
      <c r="B1" s="24"/>
    </row>
    <row r="2" spans="1:56" ht="16" thickTop="1">
      <c r="B2" s="262" t="s">
        <v>112</v>
      </c>
      <c r="C2" s="250" t="s">
        <v>45</v>
      </c>
      <c r="D2" s="251"/>
      <c r="E2" s="251"/>
      <c r="F2" s="251"/>
      <c r="G2" s="251"/>
      <c r="H2" s="251"/>
      <c r="I2" s="251"/>
      <c r="J2" s="251"/>
      <c r="K2" s="251"/>
      <c r="L2" s="251"/>
      <c r="M2" s="251"/>
      <c r="N2" s="251"/>
      <c r="O2" s="251"/>
      <c r="P2" s="251"/>
      <c r="Q2" s="251"/>
      <c r="R2" s="251"/>
      <c r="S2" s="251"/>
      <c r="T2" s="251"/>
      <c r="U2" s="251"/>
      <c r="V2" s="251"/>
      <c r="W2" s="251"/>
      <c r="X2" s="251"/>
      <c r="Y2" s="251"/>
      <c r="Z2" s="251"/>
      <c r="AA2" s="251"/>
      <c r="AB2" s="252"/>
      <c r="AC2" s="3"/>
      <c r="AD2" s="256" t="s">
        <v>63</v>
      </c>
      <c r="AE2" s="257"/>
      <c r="AF2" s="257"/>
      <c r="AG2" s="257"/>
      <c r="AH2" s="257"/>
      <c r="AI2" s="257"/>
      <c r="AJ2" s="257"/>
      <c r="AK2" s="257"/>
      <c r="AL2" s="257"/>
      <c r="AM2" s="257"/>
      <c r="AN2" s="257"/>
      <c r="AO2" s="257"/>
      <c r="AP2" s="257"/>
      <c r="AQ2" s="257"/>
      <c r="AR2" s="257"/>
      <c r="AS2" s="257"/>
      <c r="AT2" s="257"/>
      <c r="AU2" s="257"/>
      <c r="AV2" s="257"/>
      <c r="AW2" s="257"/>
      <c r="AX2" s="257"/>
      <c r="AY2" s="257"/>
      <c r="AZ2" s="257"/>
      <c r="BA2" s="257"/>
      <c r="BB2" s="257"/>
      <c r="BC2" s="258"/>
      <c r="BD2" s="168"/>
    </row>
    <row r="3" spans="1:56" ht="13" thickBot="1">
      <c r="B3" s="263"/>
      <c r="C3" s="253" t="s">
        <v>117</v>
      </c>
      <c r="D3" s="254"/>
      <c r="E3" s="254"/>
      <c r="F3" s="254"/>
      <c r="G3" s="254"/>
      <c r="H3" s="254"/>
      <c r="I3" s="254"/>
      <c r="J3" s="254"/>
      <c r="K3" s="254"/>
      <c r="L3" s="254"/>
      <c r="M3" s="254"/>
      <c r="N3" s="254"/>
      <c r="O3" s="254"/>
      <c r="P3" s="254"/>
      <c r="Q3" s="254"/>
      <c r="R3" s="254"/>
      <c r="S3" s="254"/>
      <c r="T3" s="254"/>
      <c r="U3" s="254"/>
      <c r="V3" s="254"/>
      <c r="W3" s="254"/>
      <c r="X3" s="254"/>
      <c r="Y3" s="254"/>
      <c r="Z3" s="254"/>
      <c r="AA3" s="254"/>
      <c r="AB3" s="255"/>
      <c r="AC3" s="4"/>
      <c r="AD3" s="259" t="s">
        <v>70</v>
      </c>
      <c r="AE3" s="260"/>
      <c r="AF3" s="260"/>
      <c r="AG3" s="260"/>
      <c r="AH3" s="260"/>
      <c r="AI3" s="260"/>
      <c r="AJ3" s="260"/>
      <c r="AK3" s="260"/>
      <c r="AL3" s="260"/>
      <c r="AM3" s="260"/>
      <c r="AN3" s="260"/>
      <c r="AO3" s="260"/>
      <c r="AP3" s="260"/>
      <c r="AQ3" s="260"/>
      <c r="AR3" s="260"/>
      <c r="AS3" s="260"/>
      <c r="AT3" s="260"/>
      <c r="AU3" s="260"/>
      <c r="AV3" s="260"/>
      <c r="AW3" s="260"/>
      <c r="AX3" s="260"/>
      <c r="AY3" s="260"/>
      <c r="AZ3" s="260"/>
      <c r="BA3" s="260"/>
      <c r="BB3" s="260"/>
      <c r="BC3" s="261"/>
      <c r="BD3" s="168"/>
    </row>
    <row r="4" spans="1:56" ht="20" customHeight="1" thickTop="1" thickBot="1">
      <c r="B4" s="264"/>
      <c r="C4" s="50">
        <v>2000</v>
      </c>
      <c r="D4" s="51">
        <v>2001</v>
      </c>
      <c r="E4" s="51">
        <v>2002</v>
      </c>
      <c r="F4" s="51">
        <v>2003</v>
      </c>
      <c r="G4" s="51">
        <v>2004</v>
      </c>
      <c r="H4" s="51">
        <v>2005</v>
      </c>
      <c r="I4" s="51">
        <v>2006</v>
      </c>
      <c r="J4" s="52">
        <v>2007</v>
      </c>
      <c r="K4" s="52">
        <f>1+J4</f>
        <v>2008</v>
      </c>
      <c r="L4" s="52">
        <f>1+K4</f>
        <v>2009</v>
      </c>
      <c r="M4" s="52">
        <f>1+L4</f>
        <v>2010</v>
      </c>
      <c r="N4" s="51">
        <f>1+M4</f>
        <v>2011</v>
      </c>
      <c r="O4" s="51">
        <f t="shared" ref="O4:AB4" si="0">1+N4</f>
        <v>2012</v>
      </c>
      <c r="P4" s="51">
        <f t="shared" si="0"/>
        <v>2013</v>
      </c>
      <c r="Q4" s="51">
        <f t="shared" si="0"/>
        <v>2014</v>
      </c>
      <c r="R4" s="51">
        <f t="shared" si="0"/>
        <v>2015</v>
      </c>
      <c r="S4" s="51">
        <f t="shared" si="0"/>
        <v>2016</v>
      </c>
      <c r="T4" s="51">
        <f t="shared" si="0"/>
        <v>2017</v>
      </c>
      <c r="U4" s="51">
        <f t="shared" si="0"/>
        <v>2018</v>
      </c>
      <c r="V4" s="51">
        <f t="shared" si="0"/>
        <v>2019</v>
      </c>
      <c r="W4" s="51">
        <f t="shared" si="0"/>
        <v>2020</v>
      </c>
      <c r="X4" s="51">
        <f t="shared" si="0"/>
        <v>2021</v>
      </c>
      <c r="Y4" s="51">
        <f t="shared" si="0"/>
        <v>2022</v>
      </c>
      <c r="Z4" s="51">
        <f t="shared" si="0"/>
        <v>2023</v>
      </c>
      <c r="AA4" s="51">
        <f t="shared" si="0"/>
        <v>2024</v>
      </c>
      <c r="AB4" s="51">
        <f t="shared" si="0"/>
        <v>2025</v>
      </c>
      <c r="AC4" s="53"/>
      <c r="AD4" s="54">
        <v>2000</v>
      </c>
      <c r="AE4" s="55">
        <f>1+AD4</f>
        <v>2001</v>
      </c>
      <c r="AF4" s="55">
        <f t="shared" ref="AF4:BC4" si="1">1+AE4</f>
        <v>2002</v>
      </c>
      <c r="AG4" s="55">
        <f t="shared" si="1"/>
        <v>2003</v>
      </c>
      <c r="AH4" s="55">
        <f t="shared" si="1"/>
        <v>2004</v>
      </c>
      <c r="AI4" s="55">
        <f t="shared" si="1"/>
        <v>2005</v>
      </c>
      <c r="AJ4" s="55">
        <f t="shared" si="1"/>
        <v>2006</v>
      </c>
      <c r="AK4" s="55">
        <f t="shared" si="1"/>
        <v>2007</v>
      </c>
      <c r="AL4" s="55">
        <f t="shared" si="1"/>
        <v>2008</v>
      </c>
      <c r="AM4" s="55">
        <f t="shared" si="1"/>
        <v>2009</v>
      </c>
      <c r="AN4" s="55">
        <f t="shared" si="1"/>
        <v>2010</v>
      </c>
      <c r="AO4" s="55">
        <f t="shared" si="1"/>
        <v>2011</v>
      </c>
      <c r="AP4" s="55">
        <f t="shared" si="1"/>
        <v>2012</v>
      </c>
      <c r="AQ4" s="55">
        <f t="shared" si="1"/>
        <v>2013</v>
      </c>
      <c r="AR4" s="55">
        <f t="shared" si="1"/>
        <v>2014</v>
      </c>
      <c r="AS4" s="55">
        <f t="shared" si="1"/>
        <v>2015</v>
      </c>
      <c r="AT4" s="55">
        <f t="shared" si="1"/>
        <v>2016</v>
      </c>
      <c r="AU4" s="55">
        <f t="shared" si="1"/>
        <v>2017</v>
      </c>
      <c r="AV4" s="55">
        <f t="shared" si="1"/>
        <v>2018</v>
      </c>
      <c r="AW4" s="55">
        <f t="shared" si="1"/>
        <v>2019</v>
      </c>
      <c r="AX4" s="55">
        <f t="shared" si="1"/>
        <v>2020</v>
      </c>
      <c r="AY4" s="55">
        <f t="shared" si="1"/>
        <v>2021</v>
      </c>
      <c r="AZ4" s="55">
        <f t="shared" si="1"/>
        <v>2022</v>
      </c>
      <c r="BA4" s="55">
        <f t="shared" si="1"/>
        <v>2023</v>
      </c>
      <c r="BB4" s="55">
        <f t="shared" si="1"/>
        <v>2024</v>
      </c>
      <c r="BC4" s="55">
        <f t="shared" si="1"/>
        <v>2025</v>
      </c>
      <c r="BD4" s="168"/>
    </row>
    <row r="5" spans="1:56" ht="20" customHeight="1" thickTop="1" thickBot="1">
      <c r="B5" s="93" t="s">
        <v>14</v>
      </c>
      <c r="C5" s="211">
        <f>1000/$A$1*'[1]94Exp'!$B$263</f>
        <v>0</v>
      </c>
      <c r="D5" s="122">
        <f>1000/$A$1*'[1]94Exp'!$C$263</f>
        <v>0</v>
      </c>
      <c r="E5" s="122">
        <f>1000/$A$1*'[1]94Exp'!$D$263</f>
        <v>0</v>
      </c>
      <c r="F5" s="122">
        <f>1000/$A$1*'[1]94Exp'!$E$263</f>
        <v>0</v>
      </c>
      <c r="G5" s="122">
        <f>1000/$A$1*'[1]94Exp'!$F$263</f>
        <v>0</v>
      </c>
      <c r="H5" s="122">
        <f>1000/$A$1*'[1]94Exp'!$G$263</f>
        <v>0</v>
      </c>
      <c r="I5" s="122">
        <f>1000/$A$1*'[1]94Exp'!$H$263</f>
        <v>0</v>
      </c>
      <c r="J5" s="122">
        <f>1000/$A$1*'[1]94Exp'!$I$263</f>
        <v>0</v>
      </c>
      <c r="K5" s="173">
        <f>1000/$A$1*'[1]94Exp'!$J$263</f>
        <v>0</v>
      </c>
      <c r="L5" s="173">
        <f>1000/$A$1*'[1]94Exp'!K$263</f>
        <v>0</v>
      </c>
      <c r="M5" s="173">
        <f>1000/$A$1*'[1]94Exp'!L$263</f>
        <v>0</v>
      </c>
      <c r="N5" s="122">
        <f>1000/$A$1*'[1]94Exp'!M$263</f>
        <v>0.53915700000000011</v>
      </c>
      <c r="O5" s="122">
        <f>1000/$A$1*'[1]94Exp'!N$263</f>
        <v>0</v>
      </c>
      <c r="P5" s="122">
        <f>1000/$A$1*'[1]94Exp'!O$263</f>
        <v>2.9120460000000001</v>
      </c>
      <c r="Q5" s="122">
        <f>1000/$A$1*'[1]94Exp'!P$263</f>
        <v>0</v>
      </c>
      <c r="R5" s="122">
        <f>1000/$A$1*'[1]94Exp'!Q$263</f>
        <v>0</v>
      </c>
      <c r="S5" s="122">
        <f>1000/$A$1*'[1]94Exp'!R$263</f>
        <v>0</v>
      </c>
      <c r="T5" s="122">
        <f>1000/$A$1*'[1]94Exp'!S$263</f>
        <v>0</v>
      </c>
      <c r="U5" s="122">
        <f>1000/$A$1*'[1]94Exp'!T$263</f>
        <v>0</v>
      </c>
      <c r="V5" s="122">
        <f>1000/$A$1*'[1]94Exp'!U$263</f>
        <v>0</v>
      </c>
      <c r="W5" s="122">
        <f>1000/$A$1*'[1]94Exp'!V$263</f>
        <v>0</v>
      </c>
      <c r="X5" s="122">
        <f>1000/$A$1*'[1]94Exp'!W$263</f>
        <v>0</v>
      </c>
      <c r="Y5" s="122">
        <f>1000/$A$1*'[1]94Exp'!X$263</f>
        <v>0</v>
      </c>
      <c r="Z5" s="122">
        <f>1000/$A$1*'[1]94Exp'!Y$263</f>
        <v>0</v>
      </c>
      <c r="AA5" s="122">
        <f>1000/$A$1*'[1]94Exp'!Z$263</f>
        <v>0</v>
      </c>
      <c r="AB5" s="122">
        <f>1000/$A$1*'[1]94Exp'!AA$263</f>
        <v>0</v>
      </c>
      <c r="AC5" s="94"/>
      <c r="AD5" s="121">
        <f>'[1]94Exp'!AB$263</f>
        <v>0</v>
      </c>
      <c r="AE5" s="122">
        <f>'[1]94Exp'!AC$263</f>
        <v>0</v>
      </c>
      <c r="AF5" s="122">
        <f>'[1]94Exp'!AD$263</f>
        <v>0</v>
      </c>
      <c r="AG5" s="122">
        <f>'[1]94Exp'!AE$263</f>
        <v>0</v>
      </c>
      <c r="AH5" s="122">
        <f>'[1]94Exp'!AF$263</f>
        <v>0</v>
      </c>
      <c r="AI5" s="122">
        <f>'[1]94Exp'!AG$263</f>
        <v>0</v>
      </c>
      <c r="AJ5" s="122">
        <f>'[1]94Exp'!AH$263</f>
        <v>0</v>
      </c>
      <c r="AK5" s="122">
        <f>'[1]94Exp'!AI$263</f>
        <v>0</v>
      </c>
      <c r="AL5" s="122">
        <f>'[1]94Exp'!AJ$263</f>
        <v>0</v>
      </c>
      <c r="AM5" s="122">
        <f>'[1]94Exp'!AK$263</f>
        <v>0</v>
      </c>
      <c r="AN5" s="122">
        <f>'[1]94Exp'!AL$263</f>
        <v>0</v>
      </c>
      <c r="AO5" s="122">
        <f>'[1]94Exp'!AM$263</f>
        <v>3.081747</v>
      </c>
      <c r="AP5" s="122">
        <f>'[1]94Exp'!AN$263</f>
        <v>0</v>
      </c>
      <c r="AQ5" s="122">
        <f>'[1]94Exp'!AO$263</f>
        <v>1.8166789999999997</v>
      </c>
      <c r="AR5" s="122">
        <f>'[1]94Exp'!AP$263</f>
        <v>0</v>
      </c>
      <c r="AS5" s="122">
        <f>'[1]94Exp'!AQ$263</f>
        <v>0</v>
      </c>
      <c r="AT5" s="122">
        <f>'[1]94Exp'!AR$263</f>
        <v>0</v>
      </c>
      <c r="AU5" s="122">
        <f>'[1]94Exp'!AS$263</f>
        <v>0</v>
      </c>
      <c r="AV5" s="122">
        <f>'[1]94Exp'!AT$263</f>
        <v>0</v>
      </c>
      <c r="AW5" s="122">
        <f>'[1]94Exp'!AU$263</f>
        <v>0</v>
      </c>
      <c r="AX5" s="122">
        <f>'[1]94Exp'!AV$263</f>
        <v>0</v>
      </c>
      <c r="AY5" s="122">
        <f>'[1]94Exp'!AW$263</f>
        <v>0</v>
      </c>
      <c r="AZ5" s="122">
        <f>'[1]94Exp'!AX$263</f>
        <v>0</v>
      </c>
      <c r="BA5" s="122">
        <f>'[1]94Exp'!AY$263</f>
        <v>0</v>
      </c>
      <c r="BB5" s="122">
        <f>'[1]94Exp'!AZ$263</f>
        <v>0</v>
      </c>
      <c r="BC5" s="122">
        <f>'[1]94Exp'!BA$263</f>
        <v>0</v>
      </c>
      <c r="BD5" s="168"/>
    </row>
    <row r="6" spans="1:56" ht="13" thickTop="1">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row>
    <row r="7" spans="1:5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row>
    <row r="8" spans="1:5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row>
    <row r="9" spans="1:5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row>
    <row r="10" spans="1:5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row>
    <row r="11" spans="1:5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row>
    <row r="12" spans="1:5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row>
    <row r="13" spans="1:5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row>
    <row r="14" spans="1:5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row>
    <row r="15" spans="1:5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row>
    <row r="16" spans="1:5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row>
    <row r="17" spans="30:55">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row>
    <row r="18" spans="30:55">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row>
    <row r="19" spans="30:55">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row>
    <row r="20" spans="30:55">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row>
    <row r="21" spans="30:55">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row>
    <row r="22" spans="30:55">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row>
    <row r="23" spans="30:55">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row>
    <row r="24" spans="30:55">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row>
    <row r="25" spans="30:55">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c r="BB25" s="26"/>
      <c r="BC25" s="26"/>
    </row>
    <row r="26" spans="30:55">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row>
    <row r="27" spans="30:55">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row>
    <row r="28" spans="30:55">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row>
    <row r="29" spans="30:55">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row>
    <row r="30" spans="30:55">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row>
    <row r="31" spans="30:55">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row>
    <row r="32" spans="30:55">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row>
    <row r="33" spans="30:55">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row>
    <row r="34" spans="30:55">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row>
    <row r="35" spans="30:55">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row>
    <row r="36" spans="30:55">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row>
    <row r="37" spans="30:55">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row>
    <row r="38" spans="30:55">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row>
    <row r="39" spans="30:55">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row>
    <row r="40" spans="30:55">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row>
    <row r="41" spans="30:55">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row>
    <row r="42" spans="30:55">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row>
    <row r="43" spans="30:55">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row>
    <row r="44" spans="30:55">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row>
    <row r="45" spans="30:55">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row>
    <row r="46" spans="30:55">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row>
    <row r="47" spans="30:55">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row>
    <row r="48" spans="30:55">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row>
    <row r="49" spans="30:55">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row>
    <row r="50" spans="30:55">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row>
    <row r="51" spans="30:55">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row>
    <row r="52" spans="30:55">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row>
    <row r="53" spans="30:55">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row>
    <row r="54" spans="30:55">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row>
    <row r="55" spans="30:55">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row>
    <row r="56" spans="30:55">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row>
  </sheetData>
  <mergeCells count="5">
    <mergeCell ref="B2:B4"/>
    <mergeCell ref="C2:AB2"/>
    <mergeCell ref="C3:AB3"/>
    <mergeCell ref="AD2:BC2"/>
    <mergeCell ref="AD3:BC3"/>
  </mergeCells>
  <phoneticPr fontId="1" type="noConversion"/>
  <pageMargins left="0.75" right="0.75" top="1" bottom="1" header="0.5" footer="0.5"/>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31:IV40"/>
  <sheetViews>
    <sheetView workbookViewId="0"/>
  </sheetViews>
  <sheetFormatPr defaultColWidth="8.7265625" defaultRowHeight="12.5"/>
  <cols>
    <col min="1" max="1" width="9" style="220" customWidth="1"/>
    <col min="2" max="8" width="8.7265625" style="220" customWidth="1"/>
    <col min="9" max="21" width="9" style="220" customWidth="1"/>
    <col min="22" max="27" width="9" style="220" hidden="1" customWidth="1"/>
    <col min="28" max="32" width="9" style="220" customWidth="1"/>
    <col min="33" max="39" width="8.7265625" style="220" customWidth="1"/>
    <col min="40" max="52" width="9" style="220" customWidth="1"/>
    <col min="53" max="58" width="9" style="220" hidden="1" customWidth="1"/>
    <col min="59" max="66" width="9" style="220" customWidth="1"/>
    <col min="67" max="73" width="8.7265625" style="220" customWidth="1"/>
    <col min="74" max="86" width="9" style="220" customWidth="1"/>
    <col min="87" max="92" width="9" style="220" hidden="1" customWidth="1"/>
    <col min="93" max="97" width="9" style="220" customWidth="1"/>
    <col min="98" max="104" width="8.7265625" style="220" customWidth="1"/>
    <col min="105" max="117" width="9" style="220" customWidth="1"/>
    <col min="118" max="121" width="9" style="220" hidden="1" customWidth="1"/>
    <col min="122" max="123" width="8.7265625" style="220" hidden="1" customWidth="1"/>
    <col min="124" max="134" width="9" style="220" customWidth="1"/>
    <col min="135" max="141" width="8.7265625" style="220" customWidth="1"/>
    <col min="142" max="151" width="9" style="220" customWidth="1"/>
    <col min="152" max="154" width="8.7265625" style="220" customWidth="1"/>
    <col min="155" max="160" width="8.7265625" style="220" hidden="1" customWidth="1"/>
    <col min="161" max="165" width="9" style="220" customWidth="1"/>
    <col min="166" max="172" width="8.7265625" style="220" customWidth="1"/>
    <col min="173" max="182" width="9" style="220" customWidth="1"/>
    <col min="183" max="185" width="8.7265625" style="220" customWidth="1"/>
    <col min="186" max="191" width="8.7265625" style="220" hidden="1" customWidth="1"/>
    <col min="192" max="199" width="9" style="220" customWidth="1"/>
    <col min="200" max="206" width="8.7265625" style="220" customWidth="1"/>
    <col min="207" max="219" width="9" style="220" customWidth="1"/>
    <col min="220" max="223" width="9" style="220" hidden="1" customWidth="1"/>
    <col min="224" max="225" width="8.7265625" style="220" hidden="1" customWidth="1"/>
    <col min="226" max="230" width="9" style="220" customWidth="1"/>
    <col min="231" max="237" width="8.7265625" style="220" customWidth="1"/>
    <col min="238" max="250" width="9" style="220" customWidth="1"/>
    <col min="251" max="252" width="9" style="220" hidden="1" customWidth="1"/>
    <col min="253" max="256" width="8.7265625" style="220" hidden="1" customWidth="1"/>
    <col min="257" max="16384" width="8.7265625" style="220"/>
  </cols>
  <sheetData>
    <row r="31" spans="1:247">
      <c r="A31" s="230">
        <f>[8]RWE!$A$3</f>
        <v>1</v>
      </c>
      <c r="BN31" s="230">
        <f>[8]RWE!$A$7</f>
        <v>1.82</v>
      </c>
    </row>
    <row r="32" spans="1:247">
      <c r="A32" s="221" t="s">
        <v>137</v>
      </c>
      <c r="B32" s="221">
        <f>1000*'[1]4403Exp'!B$47</f>
        <v>0</v>
      </c>
      <c r="C32" s="221">
        <f>1000*'[1]4403Exp'!C$47</f>
        <v>0</v>
      </c>
      <c r="D32" s="221">
        <f>1000*'[1]4403Exp'!D$47</f>
        <v>0</v>
      </c>
      <c r="E32" s="221">
        <f>1000*'[1]4403Exp'!E$47</f>
        <v>0</v>
      </c>
      <c r="F32" s="221">
        <f>1000*'[1]4403Exp'!F$47</f>
        <v>0</v>
      </c>
      <c r="G32" s="221">
        <f>1000*'[1]4403Exp'!G$47</f>
        <v>0</v>
      </c>
      <c r="H32" s="221">
        <f>1000*'[1]4403Exp'!H$47</f>
        <v>0</v>
      </c>
      <c r="I32" s="221">
        <f>1000*'[1]4403Exp'!I$47</f>
        <v>0.79622999999999999</v>
      </c>
      <c r="J32" s="221">
        <f>1000*'[1]4403Exp'!J$47</f>
        <v>4.1805999999999989E-2</v>
      </c>
      <c r="K32" s="221">
        <f>1000*'[1]4403Exp'!K$47</f>
        <v>3.6185000000000002E-2</v>
      </c>
      <c r="L32" s="221">
        <f>1000*'[1]4403Exp'!L$47</f>
        <v>0</v>
      </c>
      <c r="M32" s="221">
        <f>1000*'[1]4403Exp'!M$47</f>
        <v>0.35544599999999998</v>
      </c>
      <c r="N32" s="221">
        <f>1000*'[1]4403Exp'!N$47</f>
        <v>3.3701000000000002E-2</v>
      </c>
      <c r="O32" s="221">
        <f>1000*'[1]4403Exp'!O$47</f>
        <v>0.53340100000000001</v>
      </c>
      <c r="P32" s="221">
        <f>1000*'[1]4403Exp'!P$47</f>
        <v>0.34691599999999995</v>
      </c>
      <c r="Q32" s="221">
        <f>1000*'[1]4403Exp'!Q$47</f>
        <v>9.0981506287540856E-2</v>
      </c>
      <c r="R32" s="221">
        <f>1000*'[1]4403Exp'!R$47</f>
        <v>0.28743399999999997</v>
      </c>
      <c r="S32" s="221">
        <f>1000*'[1]4403Exp'!S$47</f>
        <v>0.18419999999999997</v>
      </c>
      <c r="T32" s="221">
        <f>1000*'[1]4403Exp'!T$47</f>
        <v>7.7620000000000008E-2</v>
      </c>
      <c r="U32" s="221">
        <f>1000*'[1]4403Exp'!U$47</f>
        <v>0.434583</v>
      </c>
      <c r="V32" s="221">
        <f>1000*'[1]4403Exp'!V$47</f>
        <v>0</v>
      </c>
      <c r="W32" s="221">
        <f>1000*'[1]4403Exp'!W$47</f>
        <v>0</v>
      </c>
      <c r="X32" s="221">
        <f>1000*'[1]4403Exp'!X$47</f>
        <v>0</v>
      </c>
      <c r="Y32" s="221">
        <f>1000*'[1]4403Exp'!Y$47</f>
        <v>0</v>
      </c>
      <c r="Z32" s="221">
        <f>1000*'[1]4403Exp'!Z$47</f>
        <v>0</v>
      </c>
      <c r="AA32" s="221">
        <f>1000*'[1]4403Exp'!AA$47</f>
        <v>0</v>
      </c>
      <c r="AB32" s="221"/>
      <c r="AC32" s="221"/>
      <c r="AD32" s="221"/>
      <c r="AE32" s="221"/>
      <c r="AF32" s="221"/>
      <c r="AG32" s="221"/>
      <c r="AH32" s="221"/>
      <c r="AI32" s="221"/>
      <c r="AJ32" s="221"/>
      <c r="AK32" s="221"/>
      <c r="AL32" s="221"/>
      <c r="AM32" s="221"/>
      <c r="AN32" s="221"/>
      <c r="AO32" s="221"/>
      <c r="AP32" s="221"/>
      <c r="AQ32" s="221"/>
      <c r="AR32" s="221"/>
      <c r="AS32" s="221"/>
      <c r="AT32" s="221"/>
      <c r="AU32" s="221"/>
      <c r="AV32" s="221"/>
      <c r="AW32" s="221"/>
      <c r="AX32" s="221"/>
      <c r="AY32" s="221"/>
      <c r="AZ32" s="221"/>
      <c r="BA32" s="221"/>
      <c r="BB32" s="221"/>
      <c r="BC32" s="221"/>
      <c r="BD32" s="221"/>
      <c r="BE32" s="221"/>
      <c r="BF32" s="221"/>
      <c r="BG32" s="221"/>
      <c r="BH32" s="221"/>
      <c r="BI32" s="221"/>
      <c r="BJ32" s="221"/>
      <c r="BK32" s="221"/>
      <c r="BL32" s="221"/>
      <c r="BM32" s="221"/>
      <c r="BN32" s="222" t="s">
        <v>137</v>
      </c>
      <c r="BO32" s="222">
        <f>1000/$BN$31*'[1]4407Exp'!B$47</f>
        <v>1.0216749999999999</v>
      </c>
      <c r="BP32" s="222">
        <f>1000/$BN$31*'[1]4407Exp'!C$47</f>
        <v>2.1712509999999998</v>
      </c>
      <c r="BQ32" s="222">
        <f>1000/$BN$31*'[1]4407Exp'!D$47</f>
        <v>1.3396509999999999</v>
      </c>
      <c r="BR32" s="222">
        <f>1000/$BN$31*'[1]4407Exp'!E$47</f>
        <v>1.098895</v>
      </c>
      <c r="BS32" s="222">
        <f>1000/$BN$31*'[1]4407Exp'!F$47</f>
        <v>0.90615200000000007</v>
      </c>
      <c r="BT32" s="222">
        <f>1000/$BN$31*'[1]4407Exp'!G$47</f>
        <v>3.1505350000000005</v>
      </c>
      <c r="BU32" s="222">
        <f>1000/$BN$31*'[1]4407Exp'!H$47</f>
        <v>4.8013779999999997</v>
      </c>
      <c r="BV32" s="222">
        <f>1000/$BN$31*'[1]4407Exp'!I$47</f>
        <v>3.5869940000000002</v>
      </c>
      <c r="BW32" s="222">
        <f>1000/$BN$31*'[1]4407Exp'!J$47</f>
        <v>2.0627630000000003</v>
      </c>
      <c r="BX32" s="222">
        <f>1000/$BN$31*'[1]4407Exp'!K$47</f>
        <v>4.8518910000000011</v>
      </c>
      <c r="BY32" s="222">
        <f>1000/$BN$31*'[1]4407Exp'!L$47</f>
        <v>12.666745999999998</v>
      </c>
      <c r="BZ32" s="222">
        <f>1000/$BN$31*'[1]4407Exp'!M$47</f>
        <v>11.932938000000002</v>
      </c>
      <c r="CA32" s="222">
        <f>1000/$BN$31*'[1]4407Exp'!N$47</f>
        <v>21.443068</v>
      </c>
      <c r="CB32" s="222">
        <f>1000/$BN$31*'[1]4407Exp'!O$47</f>
        <v>55.390670000000007</v>
      </c>
      <c r="CC32" s="222">
        <f>1000/$BN$31*'[1]4407Exp'!P$47</f>
        <v>48.707244000000003</v>
      </c>
      <c r="CD32" s="222">
        <f>1000/$BN$31*'[1]4407Exp'!Q$47</f>
        <v>49.042095470644611</v>
      </c>
      <c r="CE32" s="222">
        <f>1000/$BN$31*'[1]4407Exp'!R$47</f>
        <v>135.34862699999999</v>
      </c>
      <c r="CF32" s="222">
        <f>1000/$BN$31*'[1]4407Exp'!S$47</f>
        <v>98.767830000000032</v>
      </c>
      <c r="CG32" s="222">
        <f>1000/$BN$31*'[1]4407Exp'!T$47</f>
        <v>71.752358999999998</v>
      </c>
      <c r="CH32" s="222">
        <f>1000/$BN$31*'[1]4407Exp'!U$47</f>
        <v>29.451286000000007</v>
      </c>
      <c r="CI32" s="222">
        <f>1000/$BN$31*'[1]4407Exp'!V$47</f>
        <v>0</v>
      </c>
      <c r="CJ32" s="222">
        <f>1000/$BN$31*'[1]4407Exp'!W$47</f>
        <v>0</v>
      </c>
      <c r="CK32" s="222">
        <f>1000/$BN$31*'[1]4407Exp'!X$47</f>
        <v>0</v>
      </c>
      <c r="CL32" s="222">
        <f>1000/$BN$31*'[1]4407Exp'!Y$47</f>
        <v>0</v>
      </c>
      <c r="CM32" s="222">
        <f>1000/$BN$31*'[1]4407Exp'!Z$47</f>
        <v>0</v>
      </c>
      <c r="CN32" s="222">
        <f>1000/$BN$31*'[1]4407Exp'!AA$47</f>
        <v>0</v>
      </c>
      <c r="CO32" s="222"/>
      <c r="CP32" s="222"/>
      <c r="CQ32" s="222"/>
      <c r="CR32" s="222"/>
      <c r="CS32" s="222"/>
      <c r="CT32" s="222"/>
      <c r="CU32" s="222"/>
      <c r="CV32" s="222"/>
      <c r="CW32" s="222"/>
      <c r="CX32" s="222"/>
      <c r="CY32" s="222"/>
      <c r="CZ32" s="222"/>
      <c r="DA32" s="222"/>
      <c r="DB32" s="222"/>
      <c r="DC32" s="222"/>
      <c r="DD32" s="222"/>
      <c r="DE32" s="222"/>
      <c r="DF32" s="222"/>
      <c r="DG32" s="222"/>
      <c r="DH32" s="222"/>
      <c r="DI32" s="222"/>
      <c r="DJ32" s="222"/>
      <c r="DK32" s="222"/>
      <c r="DL32" s="222"/>
      <c r="DM32" s="222"/>
      <c r="DN32" s="222"/>
      <c r="DO32" s="222"/>
      <c r="DP32" s="222"/>
      <c r="DQ32" s="222"/>
      <c r="DR32" s="222"/>
      <c r="DS32" s="222"/>
      <c r="DT32" s="222"/>
      <c r="DU32" s="222"/>
      <c r="DV32" s="222"/>
      <c r="DW32" s="222"/>
      <c r="DX32" s="222"/>
      <c r="DY32" s="222"/>
      <c r="DZ32" s="222"/>
      <c r="EA32" s="222"/>
      <c r="EB32" s="221"/>
      <c r="EC32" s="221"/>
      <c r="ED32" s="221" t="s">
        <v>137</v>
      </c>
      <c r="EE32" s="221">
        <f>'[1]4403Exp'!AB$47</f>
        <v>0</v>
      </c>
      <c r="EF32" s="221">
        <f>'[1]4403Exp'!AC$47</f>
        <v>0</v>
      </c>
      <c r="EG32" s="221">
        <f>'[1]4403Exp'!AD$47</f>
        <v>0</v>
      </c>
      <c r="EH32" s="221">
        <f>'[1]4403Exp'!AE$47</f>
        <v>0</v>
      </c>
      <c r="EI32" s="221">
        <f>'[1]4403Exp'!AF$47</f>
        <v>0</v>
      </c>
      <c r="EJ32" s="221">
        <f>'[1]4403Exp'!AG$47</f>
        <v>0</v>
      </c>
      <c r="EK32" s="221">
        <f>'[1]4403Exp'!AH$47</f>
        <v>0</v>
      </c>
      <c r="EL32" s="221">
        <f>'[1]4403Exp'!AI$47</f>
        <v>0.209196093985</v>
      </c>
      <c r="EM32" s="221">
        <f>'[1]4403Exp'!AJ$47</f>
        <v>1.5629956271999999E-2</v>
      </c>
      <c r="EN32" s="221">
        <f>'[1]4403Exp'!AK$47</f>
        <v>1.5882434171999998E-2</v>
      </c>
      <c r="EO32" s="221">
        <f>'[1]4403Exp'!AL$47</f>
        <v>0</v>
      </c>
      <c r="EP32" s="221">
        <f>'[1]4403Exp'!AM$47</f>
        <v>0.10853167872</v>
      </c>
      <c r="EQ32" s="221">
        <f>'[1]4403Exp'!AN$47</f>
        <v>6.9870507519999986E-3</v>
      </c>
      <c r="ER32" s="221">
        <f>'[1]4403Exp'!AO$47</f>
        <v>0.27085863732600002</v>
      </c>
      <c r="ES32" s="221">
        <f>'[1]4403Exp'!AP$47</f>
        <v>4.5760095400749996E-2</v>
      </c>
      <c r="ET32" s="221">
        <f>'[1]4403Exp'!AQ$47</f>
        <v>1.8880912519932014E-2</v>
      </c>
      <c r="EU32" s="221">
        <f>'[1]4403Exp'!AR$47</f>
        <v>0.120262006302</v>
      </c>
      <c r="EV32" s="221">
        <f>'[1]4403Exp'!AS$47</f>
        <v>3.5625134688E-2</v>
      </c>
      <c r="EW32" s="221">
        <f>'[1]4403Exp'!AT$47</f>
        <v>3.8324642809999997E-2</v>
      </c>
      <c r="EX32" s="221">
        <f>'[1]4403Exp'!AU$47</f>
        <v>0.18138302408333332</v>
      </c>
      <c r="EY32" s="221">
        <f>'[1]4403Exp'!AV$47</f>
        <v>0</v>
      </c>
      <c r="EZ32" s="221">
        <f>'[1]4403Exp'!AW$47</f>
        <v>0</v>
      </c>
      <c r="FA32" s="221">
        <f>'[1]4403Exp'!AX$47</f>
        <v>0</v>
      </c>
      <c r="FB32" s="221">
        <f>'[1]4403Exp'!AY$47</f>
        <v>0</v>
      </c>
      <c r="FC32" s="221">
        <f>'[1]4403Exp'!AZ$47</f>
        <v>0</v>
      </c>
      <c r="FD32" s="221">
        <f>'[1]4403Exp'!BA$47</f>
        <v>0</v>
      </c>
      <c r="FE32" s="221"/>
      <c r="FF32" s="221"/>
      <c r="FG32" s="221"/>
      <c r="FH32" s="221"/>
      <c r="FI32" s="221"/>
      <c r="FJ32" s="221"/>
      <c r="FK32" s="221"/>
      <c r="FL32" s="221"/>
      <c r="FM32" s="221"/>
      <c r="FN32" s="221"/>
      <c r="FO32" s="221"/>
      <c r="FP32" s="221"/>
      <c r="FQ32" s="221"/>
      <c r="FR32" s="221"/>
      <c r="FS32" s="221"/>
      <c r="FT32" s="221"/>
      <c r="FU32" s="221"/>
      <c r="FV32" s="221"/>
      <c r="FW32" s="221"/>
      <c r="FX32" s="221"/>
      <c r="FY32" s="221"/>
      <c r="FZ32" s="221"/>
      <c r="GA32" s="221"/>
      <c r="GB32" s="221"/>
      <c r="GC32" s="221"/>
      <c r="GD32" s="221"/>
      <c r="GE32" s="221"/>
      <c r="GF32" s="221"/>
      <c r="GG32" s="221"/>
      <c r="GH32" s="221"/>
      <c r="GI32" s="221"/>
      <c r="GJ32" s="221"/>
      <c r="GK32" s="221"/>
      <c r="GL32" s="221"/>
      <c r="GM32" s="221"/>
      <c r="GN32" s="221"/>
      <c r="GO32" s="221"/>
      <c r="GP32" s="221"/>
      <c r="GQ32" s="221" t="s">
        <v>137</v>
      </c>
      <c r="GR32" s="221">
        <f>'[1]4407Exp'!AB$47</f>
        <v>0.37494765215588999</v>
      </c>
      <c r="GS32" s="221">
        <f>'[1]4407Exp'!AC$47</f>
        <v>0.59636026515200002</v>
      </c>
      <c r="GT32" s="221">
        <f>'[1]4407Exp'!AD$47</f>
        <v>0.40373615606399998</v>
      </c>
      <c r="GU32" s="221">
        <f>'[1]4407Exp'!AE$47</f>
        <v>0.36728185076799996</v>
      </c>
      <c r="GV32" s="221">
        <f>'[1]4407Exp'!AF$47</f>
        <v>0.28057720618899995</v>
      </c>
      <c r="GW32" s="221">
        <f>'[1]4407Exp'!AG$47</f>
        <v>0.79822601816099992</v>
      </c>
      <c r="GX32" s="221">
        <f>'[1]4407Exp'!AH$47</f>
        <v>1.766473982728</v>
      </c>
      <c r="GY32" s="221">
        <f>'[1]4407Exp'!AI$47</f>
        <v>1.4892928568399999</v>
      </c>
      <c r="GZ32" s="221">
        <f>'[1]4407Exp'!AJ$47</f>
        <v>0.93183840070400004</v>
      </c>
      <c r="HA32" s="221">
        <f>'[1]4407Exp'!AK$47</f>
        <v>1.831463006208</v>
      </c>
      <c r="HB32" s="221">
        <f>'[1]4407Exp'!AL$47</f>
        <v>5.1551744095530001</v>
      </c>
      <c r="HC32" s="221">
        <f>'[1]4407Exp'!AM$47</f>
        <v>5.1230985091199983</v>
      </c>
      <c r="HD32" s="221">
        <f>'[1]4407Exp'!AN$47</f>
        <v>10.241907607183999</v>
      </c>
      <c r="HE32" s="221">
        <f>'[1]4407Exp'!AO$47</f>
        <v>33.071648217045002</v>
      </c>
      <c r="HF32" s="221">
        <f>'[1]4407Exp'!AP$47</f>
        <v>28.625343165455497</v>
      </c>
      <c r="HG32" s="221">
        <f>'[1]4407Exp'!AQ$47</f>
        <v>37.738425605179629</v>
      </c>
      <c r="HH32" s="221">
        <f>'[1]4407Exp'!AR$47</f>
        <v>102.36521147043599</v>
      </c>
      <c r="HI32" s="221">
        <f>'[1]4407Exp'!AS$47</f>
        <v>77.315954820389976</v>
      </c>
      <c r="HJ32" s="221">
        <f>'[1]4407Exp'!AT$47</f>
        <v>59.449631232370002</v>
      </c>
      <c r="HK32" s="221">
        <f>'[1]4407Exp'!AU$47</f>
        <v>20.635567236604167</v>
      </c>
      <c r="HL32" s="221">
        <f>'[1]4407Exp'!AV$47</f>
        <v>0</v>
      </c>
      <c r="HM32" s="221">
        <f>'[1]4407Exp'!AW$47</f>
        <v>0</v>
      </c>
      <c r="HN32" s="221">
        <f>'[1]4407Exp'!AX$47</f>
        <v>0</v>
      </c>
      <c r="HO32" s="221">
        <f>'[1]4407Exp'!AY$47</f>
        <v>0</v>
      </c>
      <c r="HP32" s="221">
        <f>'[1]4407Exp'!AZ$47</f>
        <v>0</v>
      </c>
      <c r="HQ32" s="221">
        <f>'[1]4407Exp'!BA$47</f>
        <v>0</v>
      </c>
      <c r="HR32" s="221"/>
      <c r="HS32" s="221"/>
      <c r="HT32" s="221"/>
      <c r="HU32" s="221"/>
      <c r="HV32" s="221"/>
      <c r="HW32" s="221"/>
      <c r="HX32" s="221"/>
      <c r="HY32" s="221"/>
      <c r="HZ32" s="221"/>
      <c r="IA32" s="221"/>
      <c r="IB32" s="221"/>
      <c r="IC32" s="221"/>
      <c r="ID32" s="221"/>
      <c r="IE32" s="221"/>
      <c r="IF32" s="221"/>
      <c r="IG32" s="221"/>
      <c r="IH32" s="221"/>
      <c r="II32" s="221"/>
      <c r="IJ32" s="221"/>
      <c r="IK32" s="221"/>
      <c r="IL32" s="221"/>
      <c r="IM32" s="221"/>
    </row>
    <row r="33" spans="1:256">
      <c r="A33" s="221" t="s">
        <v>138</v>
      </c>
      <c r="B33" s="221">
        <f>1000*'[1]4403Exp'!B$105</f>
        <v>0</v>
      </c>
      <c r="C33" s="221">
        <f>1000*'[1]4403Exp'!C$105</f>
        <v>0</v>
      </c>
      <c r="D33" s="221">
        <f>1000*'[1]4403Exp'!D$105</f>
        <v>0</v>
      </c>
      <c r="E33" s="221">
        <f>1000*'[1]4403Exp'!E$105</f>
        <v>0</v>
      </c>
      <c r="F33" s="221">
        <f>1000*'[1]4403Exp'!F$105</f>
        <v>0</v>
      </c>
      <c r="G33" s="221">
        <f>1000*'[1]4403Exp'!G$105</f>
        <v>0</v>
      </c>
      <c r="H33" s="221">
        <f>1000*'[1]4403Exp'!H$105</f>
        <v>7.7453999999999995E-2</v>
      </c>
      <c r="I33" s="221">
        <f>1000*'[1]4403Exp'!I$105</f>
        <v>0.262374</v>
      </c>
      <c r="J33" s="221">
        <f>1000*'[1]4403Exp'!J$105</f>
        <v>4.8820959999999989</v>
      </c>
      <c r="K33" s="221">
        <f>1000*'[1]4403Exp'!K$105</f>
        <v>0</v>
      </c>
      <c r="L33" s="221">
        <f>1000*'[1]4403Exp'!L$105</f>
        <v>0</v>
      </c>
      <c r="M33" s="221">
        <f>1000*'[1]4403Exp'!M$105</f>
        <v>0</v>
      </c>
      <c r="N33" s="221">
        <f>1000*'[1]4403Exp'!N$105</f>
        <v>0</v>
      </c>
      <c r="O33" s="221">
        <f>1000*'[1]4403Exp'!O$105</f>
        <v>0</v>
      </c>
      <c r="P33" s="221">
        <f>1000*'[1]4403Exp'!P$105</f>
        <v>0</v>
      </c>
      <c r="Q33" s="221">
        <f>1000*'[1]4403Exp'!Q$105</f>
        <v>0</v>
      </c>
      <c r="R33" s="221">
        <f>1000*'[1]4403Exp'!R$105</f>
        <v>0</v>
      </c>
      <c r="S33" s="221">
        <f>1000*'[1]4403Exp'!S$105</f>
        <v>0</v>
      </c>
      <c r="T33" s="221">
        <f>1000*'[1]4403Exp'!T$105</f>
        <v>0</v>
      </c>
      <c r="U33" s="221">
        <f>1000*'[1]4403Exp'!U$105</f>
        <v>0</v>
      </c>
      <c r="V33" s="221">
        <f>1000*'[1]4403Exp'!V$105</f>
        <v>0</v>
      </c>
      <c r="W33" s="221">
        <f>1000*'[1]4403Exp'!W$105</f>
        <v>0</v>
      </c>
      <c r="X33" s="221">
        <f>1000*'[1]4403Exp'!X$105</f>
        <v>0</v>
      </c>
      <c r="Y33" s="221">
        <f>1000*'[1]4403Exp'!Y$105</f>
        <v>0</v>
      </c>
      <c r="Z33" s="221">
        <f>1000*'[1]4403Exp'!Z$105</f>
        <v>0</v>
      </c>
      <c r="AA33" s="221">
        <f>1000*'[1]4403Exp'!AA$105</f>
        <v>0</v>
      </c>
      <c r="AB33" s="221"/>
      <c r="AC33" s="221"/>
      <c r="AD33" s="221"/>
      <c r="AE33" s="221"/>
      <c r="AF33" s="221"/>
      <c r="AG33" s="221"/>
      <c r="AH33" s="221"/>
      <c r="AI33" s="221"/>
      <c r="AJ33" s="221"/>
      <c r="AK33" s="221"/>
      <c r="AL33" s="221"/>
      <c r="AM33" s="221"/>
      <c r="AN33" s="221"/>
      <c r="AO33" s="221"/>
      <c r="AP33" s="221"/>
      <c r="AQ33" s="221"/>
      <c r="AR33" s="221"/>
      <c r="AS33" s="221"/>
      <c r="AT33" s="221"/>
      <c r="AU33" s="221"/>
      <c r="AV33" s="221"/>
      <c r="AW33" s="221"/>
      <c r="AX33" s="221"/>
      <c r="AY33" s="221"/>
      <c r="AZ33" s="221"/>
      <c r="BA33" s="221"/>
      <c r="BB33" s="221"/>
      <c r="BC33" s="221"/>
      <c r="BD33" s="221"/>
      <c r="BE33" s="221"/>
      <c r="BF33" s="221"/>
      <c r="BG33" s="221"/>
      <c r="BH33" s="221"/>
      <c r="BI33" s="221"/>
      <c r="BJ33" s="221"/>
      <c r="BK33" s="221"/>
      <c r="BL33" s="221"/>
      <c r="BM33" s="221"/>
      <c r="BN33" s="222" t="s">
        <v>138</v>
      </c>
      <c r="BO33" s="222">
        <f>1000/$BN$31*'[1]4407Exp'!B$105</f>
        <v>6.0541000000000009</v>
      </c>
      <c r="BP33" s="222">
        <f>1000/$BN$31*'[1]4407Exp'!C$105</f>
        <v>5.9014390000000008</v>
      </c>
      <c r="BQ33" s="222">
        <f>1000/$BN$31*'[1]4407Exp'!D$105</f>
        <v>3.7927260000000005</v>
      </c>
      <c r="BR33" s="222">
        <f>1000/$BN$31*'[1]4407Exp'!E$105</f>
        <v>1.5072860000000001</v>
      </c>
      <c r="BS33" s="222">
        <f>1000/$BN$31*'[1]4407Exp'!F$105</f>
        <v>0.78302700000000003</v>
      </c>
      <c r="BT33" s="222">
        <f>1000/$BN$31*'[1]4407Exp'!G$105</f>
        <v>1.0428569999999999</v>
      </c>
      <c r="BU33" s="222">
        <f>1000/$BN$31*'[1]4407Exp'!H$105</f>
        <v>0.40674399999999999</v>
      </c>
      <c r="BV33" s="222">
        <f>1000/$BN$31*'[1]4407Exp'!I$105</f>
        <v>1.216218</v>
      </c>
      <c r="BW33" s="222">
        <f>1000/$BN$31*'[1]4407Exp'!J$105</f>
        <v>0.74836800000000003</v>
      </c>
      <c r="BX33" s="222">
        <f>1000/$BN$31*'[1]4407Exp'!K$105</f>
        <v>0.25221700000000002</v>
      </c>
      <c r="BY33" s="222">
        <f>1000/$BN$31*'[1]4407Exp'!L$105</f>
        <v>0.21740700000000002</v>
      </c>
      <c r="BZ33" s="222">
        <f>1000/$BN$31*'[1]4407Exp'!M$105</f>
        <v>9.7920000000000007E-2</v>
      </c>
      <c r="CA33" s="222">
        <f>1000/$BN$31*'[1]4407Exp'!N$105</f>
        <v>0</v>
      </c>
      <c r="CB33" s="222">
        <f>1000/$BN$31*'[1]4407Exp'!O$105</f>
        <v>0.357568</v>
      </c>
      <c r="CC33" s="222">
        <f>1000/$BN$31*'[1]4407Exp'!P$105</f>
        <v>0</v>
      </c>
      <c r="CD33" s="222">
        <f>1000/$BN$31*'[1]4407Exp'!Q$105</f>
        <v>0</v>
      </c>
      <c r="CE33" s="222">
        <f>1000/$BN$31*'[1]4407Exp'!R$105</f>
        <v>2.0553150000000002</v>
      </c>
      <c r="CF33" s="222">
        <f>1000/$BN$31*'[1]4407Exp'!S$105</f>
        <v>4.6091000000000007E-2</v>
      </c>
      <c r="CG33" s="222">
        <f>1000/$BN$31*'[1]4407Exp'!T$105</f>
        <v>0.29732700000000001</v>
      </c>
      <c r="CH33" s="222">
        <f>1000/$BN$31*'[1]4407Exp'!U$105</f>
        <v>0</v>
      </c>
      <c r="CI33" s="222">
        <f>1000/$BN$31*'[1]4407Exp'!V$105</f>
        <v>0</v>
      </c>
      <c r="CJ33" s="222">
        <f>1000/$BN$31*'[1]4407Exp'!W$105</f>
        <v>0</v>
      </c>
      <c r="CK33" s="222">
        <f>1000/$BN$31*'[1]4407Exp'!X$105</f>
        <v>0</v>
      </c>
      <c r="CL33" s="222">
        <f>1000/$BN$31*'[1]4407Exp'!Y$105</f>
        <v>0</v>
      </c>
      <c r="CM33" s="222">
        <f>1000/$BN$31*'[1]4407Exp'!Z$105</f>
        <v>0</v>
      </c>
      <c r="CN33" s="222">
        <f>1000/$BN$31*'[1]4407Exp'!AA$105</f>
        <v>0</v>
      </c>
      <c r="CO33" s="222"/>
      <c r="CP33" s="222"/>
      <c r="CQ33" s="222"/>
      <c r="CR33" s="222"/>
      <c r="CS33" s="222"/>
      <c r="CT33" s="222"/>
      <c r="CU33" s="222"/>
      <c r="CV33" s="222"/>
      <c r="CW33" s="222"/>
      <c r="CX33" s="222"/>
      <c r="CY33" s="222"/>
      <c r="CZ33" s="222"/>
      <c r="DA33" s="222"/>
      <c r="DB33" s="222"/>
      <c r="DC33" s="222"/>
      <c r="DD33" s="222"/>
      <c r="DE33" s="222"/>
      <c r="DF33" s="222"/>
      <c r="DG33" s="222"/>
      <c r="DH33" s="222"/>
      <c r="DI33" s="222"/>
      <c r="DJ33" s="222"/>
      <c r="DK33" s="222"/>
      <c r="DL33" s="222"/>
      <c r="DM33" s="222"/>
      <c r="DN33" s="222"/>
      <c r="DO33" s="222"/>
      <c r="DP33" s="222"/>
      <c r="DQ33" s="222"/>
      <c r="DR33" s="222"/>
      <c r="DS33" s="222"/>
      <c r="DT33" s="222"/>
      <c r="DU33" s="222"/>
      <c r="DV33" s="222"/>
      <c r="DW33" s="222"/>
      <c r="DX33" s="222"/>
      <c r="DY33" s="222"/>
      <c r="DZ33" s="222"/>
      <c r="EA33" s="222"/>
      <c r="EB33" s="221"/>
      <c r="EC33" s="221"/>
      <c r="ED33" s="221" t="s">
        <v>138</v>
      </c>
      <c r="EE33" s="221">
        <f>'[1]4403Exp'!AB$105</f>
        <v>0</v>
      </c>
      <c r="EF33" s="221">
        <f>'[1]4403Exp'!AC$105</f>
        <v>0</v>
      </c>
      <c r="EG33" s="221">
        <f>'[1]4403Exp'!AD$105</f>
        <v>0</v>
      </c>
      <c r="EH33" s="221">
        <f>'[1]4403Exp'!AE$105</f>
        <v>0</v>
      </c>
      <c r="EI33" s="221">
        <f>'[1]4403Exp'!AF$105</f>
        <v>0</v>
      </c>
      <c r="EJ33" s="221">
        <f>'[1]4403Exp'!AG$105</f>
        <v>0</v>
      </c>
      <c r="EK33" s="221">
        <f>'[1]4403Exp'!AH$105</f>
        <v>8.9146972200000001E-3</v>
      </c>
      <c r="EL33" s="221">
        <f>'[1]4403Exp'!AI$105</f>
        <v>7.4604551705000008E-2</v>
      </c>
      <c r="EM33" s="221">
        <f>'[1]4403Exp'!AJ$105</f>
        <v>1.3711363858000001</v>
      </c>
      <c r="EN33" s="221">
        <f>'[1]4403Exp'!AK$105</f>
        <v>0</v>
      </c>
      <c r="EO33" s="221">
        <f>'[1]4403Exp'!AL$105</f>
        <v>0</v>
      </c>
      <c r="EP33" s="221">
        <f>'[1]4403Exp'!AM$105</f>
        <v>0</v>
      </c>
      <c r="EQ33" s="221">
        <f>'[1]4403Exp'!AN$105</f>
        <v>0</v>
      </c>
      <c r="ER33" s="221">
        <f>'[1]4403Exp'!AO$105</f>
        <v>0</v>
      </c>
      <c r="ES33" s="221">
        <f>'[1]4403Exp'!AP$105</f>
        <v>0</v>
      </c>
      <c r="ET33" s="221">
        <f>'[1]4403Exp'!AQ$105</f>
        <v>0</v>
      </c>
      <c r="EU33" s="221">
        <f>'[1]4403Exp'!AR$105</f>
        <v>0</v>
      </c>
      <c r="EV33" s="221">
        <f>'[1]4403Exp'!AS$105</f>
        <v>0</v>
      </c>
      <c r="EW33" s="221">
        <f>'[1]4403Exp'!AT$105</f>
        <v>0</v>
      </c>
      <c r="EX33" s="221">
        <f>'[1]4403Exp'!AU$105</f>
        <v>0</v>
      </c>
      <c r="EY33" s="221">
        <f>'[1]4403Exp'!AV$105</f>
        <v>0</v>
      </c>
      <c r="EZ33" s="221">
        <f>'[1]4403Exp'!AW$105</f>
        <v>0</v>
      </c>
      <c r="FA33" s="221">
        <f>'[1]4403Exp'!AX$105</f>
        <v>0</v>
      </c>
      <c r="FB33" s="221">
        <f>'[1]4403Exp'!AY$105</f>
        <v>0</v>
      </c>
      <c r="FC33" s="221">
        <f>'[1]4403Exp'!AZ$105</f>
        <v>0</v>
      </c>
      <c r="FD33" s="221">
        <f>'[1]4403Exp'!BA$105</f>
        <v>0</v>
      </c>
      <c r="FE33" s="221"/>
      <c r="FF33" s="221"/>
      <c r="FG33" s="221"/>
      <c r="FH33" s="221"/>
      <c r="FI33" s="221"/>
      <c r="FJ33" s="221"/>
      <c r="FK33" s="221"/>
      <c r="FL33" s="221"/>
      <c r="FM33" s="221"/>
      <c r="FN33" s="221"/>
      <c r="FO33" s="221"/>
      <c r="FP33" s="221"/>
      <c r="FQ33" s="221"/>
      <c r="FR33" s="221"/>
      <c r="FS33" s="221"/>
      <c r="FT33" s="221"/>
      <c r="FU33" s="221"/>
      <c r="FV33" s="221"/>
      <c r="FW33" s="221"/>
      <c r="FX33" s="221"/>
      <c r="FY33" s="221"/>
      <c r="FZ33" s="221"/>
      <c r="GA33" s="221"/>
      <c r="GB33" s="221"/>
      <c r="GC33" s="221"/>
      <c r="GD33" s="221"/>
      <c r="GE33" s="221"/>
      <c r="GF33" s="221"/>
      <c r="GG33" s="221"/>
      <c r="GH33" s="221"/>
      <c r="GI33" s="221"/>
      <c r="GJ33" s="221"/>
      <c r="GK33" s="221"/>
      <c r="GL33" s="221"/>
      <c r="GM33" s="221"/>
      <c r="GN33" s="221"/>
      <c r="GO33" s="221"/>
      <c r="GP33" s="221"/>
      <c r="GQ33" s="221" t="s">
        <v>138</v>
      </c>
      <c r="GR33" s="221">
        <f>'[1]4407Exp'!AB$105</f>
        <v>1.4839752414877501</v>
      </c>
      <c r="GS33" s="221">
        <f>'[1]4407Exp'!AC$105</f>
        <v>1.644444422584</v>
      </c>
      <c r="GT33" s="221">
        <f>'[1]4407Exp'!AD$105</f>
        <v>1.1155736519520001</v>
      </c>
      <c r="GU33" s="221">
        <f>'[1]4407Exp'!AE$105</f>
        <v>0.53883630572800001</v>
      </c>
      <c r="GV33" s="221">
        <f>'[1]4407Exp'!AF$105</f>
        <v>0.37213097033000003</v>
      </c>
      <c r="GW33" s="221">
        <f>'[1]4407Exp'!AG$105</f>
        <v>0.32894822617799996</v>
      </c>
      <c r="GX33" s="221">
        <f>'[1]4407Exp'!AH$105</f>
        <v>0.164675154336</v>
      </c>
      <c r="GY33" s="221">
        <f>'[1]4407Exp'!AI$105</f>
        <v>0.49103865150500003</v>
      </c>
      <c r="GZ33" s="221">
        <f>'[1]4407Exp'!AJ$105</f>
        <v>0.36330660273600002</v>
      </c>
      <c r="HA33" s="221">
        <f>'[1]4407Exp'!AK$105</f>
        <v>9.8785510472000002E-2</v>
      </c>
      <c r="HB33" s="221">
        <f>'[1]4407Exp'!AL$105</f>
        <v>0.116690380947</v>
      </c>
      <c r="HC33" s="221">
        <f>'[1]4407Exp'!AM$105</f>
        <v>7.5873841439999992E-2</v>
      </c>
      <c r="HD33" s="221">
        <f>'[1]4407Exp'!AN$105</f>
        <v>0</v>
      </c>
      <c r="HE33" s="221">
        <f>'[1]4407Exp'!AO$105</f>
        <v>0.20898905898299999</v>
      </c>
      <c r="HF33" s="221">
        <f>'[1]4407Exp'!AP$105</f>
        <v>0</v>
      </c>
      <c r="HG33" s="221">
        <f>'[1]4407Exp'!AQ$105</f>
        <v>0</v>
      </c>
      <c r="HH33" s="221">
        <f>'[1]4407Exp'!AR$105</f>
        <v>1.4222914964559998</v>
      </c>
      <c r="HI33" s="221">
        <f>'[1]4407Exp'!AS$105</f>
        <v>1.9796128494999995E-2</v>
      </c>
      <c r="HJ33" s="221">
        <f>'[1]4407Exp'!AT$105</f>
        <v>0.24510980649</v>
      </c>
      <c r="HK33" s="221">
        <f>'[1]4407Exp'!AU$105</f>
        <v>0</v>
      </c>
      <c r="HL33" s="221">
        <f>'[1]4407Exp'!AV$105</f>
        <v>0</v>
      </c>
      <c r="HM33" s="221">
        <f>'[1]4407Exp'!AW$105</f>
        <v>0</v>
      </c>
      <c r="HN33" s="221">
        <f>'[1]4407Exp'!AX$105</f>
        <v>0</v>
      </c>
      <c r="HO33" s="221">
        <f>'[1]4407Exp'!AY$105</f>
        <v>0</v>
      </c>
      <c r="HP33" s="221">
        <f>'[1]4407Exp'!AZ$105</f>
        <v>0</v>
      </c>
      <c r="HQ33" s="221">
        <f>'[1]4407Exp'!BA$105</f>
        <v>0</v>
      </c>
      <c r="HR33" s="221"/>
      <c r="HS33" s="221"/>
      <c r="HT33" s="221"/>
      <c r="HU33" s="221"/>
      <c r="HV33" s="221"/>
      <c r="HW33" s="221"/>
      <c r="HX33" s="221"/>
      <c r="HY33" s="221"/>
      <c r="HZ33" s="221"/>
      <c r="IA33" s="221"/>
      <c r="IB33" s="221"/>
      <c r="IC33" s="221"/>
      <c r="ID33" s="221"/>
      <c r="IE33" s="221"/>
      <c r="IF33" s="221"/>
      <c r="IG33" s="221"/>
      <c r="IH33" s="221"/>
      <c r="II33" s="221"/>
      <c r="IJ33" s="221"/>
      <c r="IK33" s="221"/>
      <c r="IL33" s="221"/>
      <c r="IM33" s="221"/>
    </row>
    <row r="34" spans="1:256" ht="13">
      <c r="A34" s="223"/>
      <c r="B34" s="223">
        <f>'[1]4407Exp'!B$3</f>
        <v>2000</v>
      </c>
      <c r="C34" s="223">
        <f>'[1]4407Exp'!C$3</f>
        <v>2001</v>
      </c>
      <c r="D34" s="223">
        <f>'[1]4407Exp'!D$3</f>
        <v>2002</v>
      </c>
      <c r="E34" s="223">
        <f>'[1]4407Exp'!E$3</f>
        <v>2003</v>
      </c>
      <c r="F34" s="223">
        <f>'[1]4407Exp'!F$3</f>
        <v>2004</v>
      </c>
      <c r="G34" s="223">
        <f>'[1]4407Exp'!G$3</f>
        <v>2005</v>
      </c>
      <c r="H34" s="223">
        <f>'[1]4407Exp'!H$3</f>
        <v>2006</v>
      </c>
      <c r="I34" s="223">
        <f>'[1]4407Exp'!I$3</f>
        <v>2007</v>
      </c>
      <c r="J34" s="223">
        <f>'[1]4407Exp'!J$3</f>
        <v>2008</v>
      </c>
      <c r="K34" s="223">
        <f>'[1]4407Exp'!K$3</f>
        <v>2009</v>
      </c>
      <c r="L34" s="223">
        <f>'[1]4407Exp'!L$3</f>
        <v>2010</v>
      </c>
      <c r="M34" s="223">
        <f>'[1]4407Exp'!M$3</f>
        <v>2011</v>
      </c>
      <c r="N34" s="223">
        <f>'[1]4407Exp'!N$3</f>
        <v>2012</v>
      </c>
      <c r="O34" s="223">
        <f>'[1]4407Exp'!O$3</f>
        <v>2013</v>
      </c>
      <c r="P34" s="223">
        <f>'[1]4407Exp'!P$3</f>
        <v>2014</v>
      </c>
      <c r="Q34" s="223">
        <f>'[1]4407Exp'!Q$3</f>
        <v>2015</v>
      </c>
      <c r="R34" s="223">
        <f>'[1]4407Exp'!R$3</f>
        <v>2016</v>
      </c>
      <c r="S34" s="223">
        <f>'[1]4407Exp'!S$3</f>
        <v>2017</v>
      </c>
      <c r="T34" s="223">
        <f>'[1]4407Exp'!T$3</f>
        <v>2018</v>
      </c>
      <c r="U34" s="223">
        <f>'[1]4407Exp'!U$3</f>
        <v>2019</v>
      </c>
      <c r="V34" s="223">
        <f>'[1]4407Exp'!V$3</f>
        <v>2020</v>
      </c>
      <c r="W34" s="223">
        <f>'[1]4407Exp'!W$3</f>
        <v>2021</v>
      </c>
      <c r="X34" s="223">
        <f>'[1]4407Exp'!X$3</f>
        <v>2022</v>
      </c>
      <c r="Y34" s="223">
        <f>'[1]4407Exp'!Y$3</f>
        <v>2023</v>
      </c>
      <c r="Z34" s="223">
        <f>'[1]4407Exp'!Z$3</f>
        <v>2024</v>
      </c>
      <c r="AA34" s="223">
        <f>'[1]4407Exp'!AA$3</f>
        <v>2025</v>
      </c>
      <c r="AB34" s="223"/>
      <c r="AC34" s="223"/>
      <c r="AD34" s="223"/>
      <c r="AF34" s="223"/>
      <c r="AG34" s="223">
        <f>'[2]4403Imp'!B$3</f>
        <v>2000</v>
      </c>
      <c r="AH34" s="223">
        <f>'[2]4403Imp'!C$3</f>
        <v>2001</v>
      </c>
      <c r="AI34" s="223">
        <f>'[2]4403Imp'!D$3</f>
        <v>2002</v>
      </c>
      <c r="AJ34" s="223">
        <f>'[2]4403Imp'!E$3</f>
        <v>2003</v>
      </c>
      <c r="AK34" s="223">
        <f>'[2]4403Imp'!F$3</f>
        <v>2004</v>
      </c>
      <c r="AL34" s="223">
        <f>'[2]4403Imp'!G$3</f>
        <v>2005</v>
      </c>
      <c r="AM34" s="223">
        <f>'[2]4403Imp'!H$3</f>
        <v>2006</v>
      </c>
      <c r="AN34" s="223">
        <f>'[2]4403Imp'!I$3</f>
        <v>2007</v>
      </c>
      <c r="AO34" s="223">
        <f>'[2]4403Imp'!J$3</f>
        <v>2008</v>
      </c>
      <c r="AP34" s="223">
        <f>'[2]4403Imp'!K$3</f>
        <v>2009</v>
      </c>
      <c r="AQ34" s="223">
        <f>'[2]4403Imp'!L$3</f>
        <v>2010</v>
      </c>
      <c r="AR34" s="223">
        <f>'[2]4403Imp'!M$3</f>
        <v>2011</v>
      </c>
      <c r="AS34" s="223">
        <f>'[2]4403Imp'!N$3</f>
        <v>2012</v>
      </c>
      <c r="AT34" s="223">
        <f>'[2]4403Imp'!O$3</f>
        <v>2013</v>
      </c>
      <c r="AU34" s="223">
        <f>'[2]4403Imp'!P$3</f>
        <v>2014</v>
      </c>
      <c r="AV34" s="223">
        <f>'[2]4403Imp'!Q$3</f>
        <v>2015</v>
      </c>
      <c r="AW34" s="223">
        <f>'[2]4403Imp'!R$3</f>
        <v>2016</v>
      </c>
      <c r="AX34" s="223">
        <f>'[2]4403Imp'!S$3</f>
        <v>2017</v>
      </c>
      <c r="AY34" s="223">
        <f>'[2]4403Imp'!T$3</f>
        <v>2018</v>
      </c>
      <c r="AZ34" s="223">
        <f>'[2]4403Imp'!U$3</f>
        <v>2019</v>
      </c>
      <c r="BA34" s="223">
        <f>'[2]4403Imp'!V$3</f>
        <v>2020</v>
      </c>
      <c r="BB34" s="223">
        <f>'[2]4403Imp'!W$3</f>
        <v>2021</v>
      </c>
      <c r="BC34" s="223">
        <f>'[2]4403Imp'!X$3</f>
        <v>2022</v>
      </c>
      <c r="BD34" s="223">
        <f>'[2]4403Imp'!Y$3</f>
        <v>2023</v>
      </c>
      <c r="BE34" s="223">
        <f>'[2]4403Imp'!Z$3</f>
        <v>2024</v>
      </c>
      <c r="BF34" s="223">
        <f>'[2]4403Imp'!AA$3</f>
        <v>2025</v>
      </c>
      <c r="BN34" s="224"/>
      <c r="BO34" s="224">
        <f>'[1]4407Exp'!B$3</f>
        <v>2000</v>
      </c>
      <c r="BP34" s="224">
        <f>'[1]4407Exp'!C$3</f>
        <v>2001</v>
      </c>
      <c r="BQ34" s="224">
        <f>'[1]4407Exp'!D$3</f>
        <v>2002</v>
      </c>
      <c r="BR34" s="224">
        <f>'[1]4407Exp'!E$3</f>
        <v>2003</v>
      </c>
      <c r="BS34" s="224">
        <f>'[1]4407Exp'!F$3</f>
        <v>2004</v>
      </c>
      <c r="BT34" s="224">
        <f>'[1]4407Exp'!G$3</f>
        <v>2005</v>
      </c>
      <c r="BU34" s="224">
        <f>'[1]4407Exp'!H$3</f>
        <v>2006</v>
      </c>
      <c r="BV34" s="224">
        <f>'[1]4407Exp'!I$3</f>
        <v>2007</v>
      </c>
      <c r="BW34" s="224">
        <f>'[1]4407Exp'!J$3</f>
        <v>2008</v>
      </c>
      <c r="BX34" s="224">
        <f>'[1]4407Exp'!K$3</f>
        <v>2009</v>
      </c>
      <c r="BY34" s="224">
        <f>'[1]4407Exp'!L$3</f>
        <v>2010</v>
      </c>
      <c r="BZ34" s="224">
        <f>'[1]4407Exp'!M$3</f>
        <v>2011</v>
      </c>
      <c r="CA34" s="224">
        <f>'[1]4407Exp'!N$3</f>
        <v>2012</v>
      </c>
      <c r="CB34" s="224">
        <f>'[1]4407Exp'!O$3</f>
        <v>2013</v>
      </c>
      <c r="CC34" s="224">
        <f>'[1]4407Exp'!P$3</f>
        <v>2014</v>
      </c>
      <c r="CD34" s="224">
        <f>'[1]4407Exp'!Q$3</f>
        <v>2015</v>
      </c>
      <c r="CE34" s="224">
        <f>'[1]4407Exp'!R$3</f>
        <v>2016</v>
      </c>
      <c r="CF34" s="224">
        <f>'[1]4407Exp'!S$3</f>
        <v>2017</v>
      </c>
      <c r="CG34" s="224">
        <f>'[1]4407Exp'!T$3</f>
        <v>2018</v>
      </c>
      <c r="CH34" s="224">
        <f>'[1]4407Exp'!U$3</f>
        <v>2019</v>
      </c>
      <c r="CI34" s="224">
        <f>'[1]4407Exp'!V$3</f>
        <v>2020</v>
      </c>
      <c r="CJ34" s="224">
        <f>'[1]4407Exp'!W$3</f>
        <v>2021</v>
      </c>
      <c r="CK34" s="224">
        <f>'[1]4407Exp'!X$3</f>
        <v>2022</v>
      </c>
      <c r="CL34" s="224">
        <f>'[1]4407Exp'!Y$3</f>
        <v>2023</v>
      </c>
      <c r="CM34" s="224">
        <f>'[1]4407Exp'!Z$3</f>
        <v>2024</v>
      </c>
      <c r="CN34" s="224">
        <f>'[1]4407Exp'!AA$3</f>
        <v>2025</v>
      </c>
      <c r="CO34" s="230"/>
      <c r="CP34" s="230"/>
      <c r="CQ34" s="230"/>
      <c r="CR34" s="230"/>
      <c r="CS34" s="224"/>
      <c r="CT34" s="224">
        <f>'[2]4407Imp'!B$3</f>
        <v>2000</v>
      </c>
      <c r="CU34" s="224">
        <f>'[2]4407Imp'!C$3</f>
        <v>2001</v>
      </c>
      <c r="CV34" s="224">
        <f>'[2]4407Imp'!D$3</f>
        <v>2002</v>
      </c>
      <c r="CW34" s="224">
        <f>'[2]4407Imp'!E$3</f>
        <v>2003</v>
      </c>
      <c r="CX34" s="224">
        <f>'[2]4407Imp'!F$3</f>
        <v>2004</v>
      </c>
      <c r="CY34" s="224">
        <f>'[2]4407Imp'!G$3</f>
        <v>2005</v>
      </c>
      <c r="CZ34" s="224">
        <f>'[2]4407Imp'!H$3</f>
        <v>2006</v>
      </c>
      <c r="DA34" s="224">
        <f>'[2]4407Imp'!I$3</f>
        <v>2007</v>
      </c>
      <c r="DB34" s="224">
        <f>'[2]4407Imp'!J$3</f>
        <v>2008</v>
      </c>
      <c r="DC34" s="224">
        <f>'[2]4407Imp'!K$3</f>
        <v>2009</v>
      </c>
      <c r="DD34" s="224">
        <f>'[2]4407Imp'!L$3</f>
        <v>2010</v>
      </c>
      <c r="DE34" s="224">
        <f>'[2]4407Imp'!M$3</f>
        <v>2011</v>
      </c>
      <c r="DF34" s="224">
        <f>'[2]4407Imp'!N$3</f>
        <v>2012</v>
      </c>
      <c r="DG34" s="224">
        <f>'[2]4407Imp'!O$3</f>
        <v>2013</v>
      </c>
      <c r="DH34" s="224">
        <f>'[2]4407Imp'!P$3</f>
        <v>2014</v>
      </c>
      <c r="DI34" s="224">
        <f>'[2]4407Imp'!Q$3</f>
        <v>2015</v>
      </c>
      <c r="DJ34" s="224">
        <f>'[2]4407Imp'!R$3</f>
        <v>2016</v>
      </c>
      <c r="DK34" s="224">
        <f>'[2]4407Imp'!S$3</f>
        <v>2017</v>
      </c>
      <c r="DL34" s="224">
        <f>'[2]4407Imp'!T$3</f>
        <v>2018</v>
      </c>
      <c r="DM34" s="224">
        <f>'[2]4407Imp'!U$3</f>
        <v>2019</v>
      </c>
      <c r="DN34" s="224">
        <f>'[2]4407Imp'!V$3</f>
        <v>2020</v>
      </c>
      <c r="DO34" s="224">
        <f>'[2]4407Imp'!W$3</f>
        <v>2021</v>
      </c>
      <c r="DP34" s="224">
        <f>'[2]4407Imp'!X$3</f>
        <v>2022</v>
      </c>
      <c r="DQ34" s="224">
        <f>'[2]4407Imp'!Y$3</f>
        <v>2023</v>
      </c>
      <c r="DR34" s="224">
        <f>'[2]4407Imp'!Z$3</f>
        <v>2024</v>
      </c>
      <c r="DS34" s="224">
        <f>'[2]4407Imp'!AA$3</f>
        <v>2025</v>
      </c>
      <c r="DT34" s="230"/>
      <c r="DU34" s="230"/>
      <c r="DV34" s="230"/>
      <c r="DW34" s="230"/>
      <c r="DX34" s="230"/>
      <c r="DY34" s="230"/>
      <c r="DZ34" s="230"/>
      <c r="EA34" s="230"/>
      <c r="ED34" s="223"/>
      <c r="EE34" s="223">
        <f>'[1]4407Exp'!AB$3</f>
        <v>2000</v>
      </c>
      <c r="EF34" s="223">
        <f>'[1]4407Exp'!AC$3</f>
        <v>2001</v>
      </c>
      <c r="EG34" s="223">
        <f>'[1]4407Exp'!AD$3</f>
        <v>2002</v>
      </c>
      <c r="EH34" s="223">
        <f>'[1]4407Exp'!AE$3</f>
        <v>2003</v>
      </c>
      <c r="EI34" s="223">
        <f>'[1]4407Exp'!AF$3</f>
        <v>2004</v>
      </c>
      <c r="EJ34" s="223">
        <f>'[1]4407Exp'!AG$3</f>
        <v>2005</v>
      </c>
      <c r="EK34" s="223">
        <f>'[1]4407Exp'!AH$3</f>
        <v>2006</v>
      </c>
      <c r="EL34" s="223">
        <f>'[1]4407Exp'!AI$3</f>
        <v>2007</v>
      </c>
      <c r="EM34" s="223">
        <f>'[1]4407Exp'!AJ$3</f>
        <v>2008</v>
      </c>
      <c r="EN34" s="223">
        <f>'[1]4407Exp'!AK$3</f>
        <v>2009</v>
      </c>
      <c r="EO34" s="223">
        <f>'[1]4407Exp'!AL$3</f>
        <v>2010</v>
      </c>
      <c r="EP34" s="223">
        <f>'[1]4407Exp'!AM$3</f>
        <v>2011</v>
      </c>
      <c r="EQ34" s="223">
        <f>'[1]4407Exp'!AN$3</f>
        <v>2012</v>
      </c>
      <c r="ER34" s="223">
        <f>'[1]4407Exp'!AO$3</f>
        <v>2013</v>
      </c>
      <c r="ES34" s="223">
        <f>'[1]4407Exp'!AP$3</f>
        <v>2014</v>
      </c>
      <c r="ET34" s="223">
        <f>'[1]4407Exp'!AQ$3</f>
        <v>2015</v>
      </c>
      <c r="EU34" s="223">
        <f>'[1]4407Exp'!AR$3</f>
        <v>2016</v>
      </c>
      <c r="EV34" s="223">
        <f>'[1]4407Exp'!AS$3</f>
        <v>2017</v>
      </c>
      <c r="EW34" s="223">
        <f>'[1]4407Exp'!AT$3</f>
        <v>2018</v>
      </c>
      <c r="EX34" s="223">
        <f>'[1]4407Exp'!AU$3</f>
        <v>2019</v>
      </c>
      <c r="EY34" s="223">
        <f>'[1]4407Exp'!AV$3</f>
        <v>2020</v>
      </c>
      <c r="EZ34" s="223">
        <f>'[1]4407Exp'!AW$3</f>
        <v>2021</v>
      </c>
      <c r="FA34" s="223">
        <f>'[1]4407Exp'!AX$3</f>
        <v>2022</v>
      </c>
      <c r="FB34" s="223">
        <f>'[1]4407Exp'!AY$3</f>
        <v>2023</v>
      </c>
      <c r="FC34" s="223">
        <f>'[1]4407Exp'!AZ$3</f>
        <v>2024</v>
      </c>
      <c r="FD34" s="223">
        <f>'[1]4407Exp'!BA$3</f>
        <v>2025</v>
      </c>
      <c r="FE34" s="223"/>
      <c r="FF34" s="223"/>
      <c r="FG34" s="223"/>
      <c r="FI34" s="223"/>
      <c r="FJ34" s="223">
        <f>'[2]4403Imp'!AB$3</f>
        <v>2000</v>
      </c>
      <c r="FK34" s="223">
        <f>'[2]4403Imp'!AC$3</f>
        <v>2001</v>
      </c>
      <c r="FL34" s="223">
        <f>'[2]4403Imp'!AD$3</f>
        <v>2002</v>
      </c>
      <c r="FM34" s="223">
        <f>'[2]4403Imp'!AE$3</f>
        <v>2003</v>
      </c>
      <c r="FN34" s="223">
        <f>'[2]4403Imp'!AF$3</f>
        <v>2004</v>
      </c>
      <c r="FO34" s="223">
        <f>'[2]4403Imp'!AG$3</f>
        <v>2005</v>
      </c>
      <c r="FP34" s="223">
        <f>'[2]4403Imp'!AH$3</f>
        <v>2006</v>
      </c>
      <c r="FQ34" s="223">
        <f>'[2]4403Imp'!AI$3</f>
        <v>2007</v>
      </c>
      <c r="FR34" s="223">
        <f>'[2]4403Imp'!AJ$3</f>
        <v>2008</v>
      </c>
      <c r="FS34" s="223">
        <f>'[2]4403Imp'!AK$3</f>
        <v>2009</v>
      </c>
      <c r="FT34" s="223">
        <f>'[2]4403Imp'!AL$3</f>
        <v>2010</v>
      </c>
      <c r="FU34" s="223">
        <f>'[2]4403Imp'!AM$3</f>
        <v>2011</v>
      </c>
      <c r="FV34" s="223">
        <f>'[2]4403Imp'!AN$3</f>
        <v>2012</v>
      </c>
      <c r="FW34" s="223">
        <f>'[2]4403Imp'!AO$3</f>
        <v>2013</v>
      </c>
      <c r="FX34" s="223">
        <f>'[2]4403Imp'!AP$3</f>
        <v>2014</v>
      </c>
      <c r="FY34" s="223">
        <f>'[2]4403Imp'!AQ$3</f>
        <v>2015</v>
      </c>
      <c r="FZ34" s="223">
        <f>'[2]4403Imp'!AR$3</f>
        <v>2016</v>
      </c>
      <c r="GA34" s="223">
        <f>'[2]4403Imp'!AS$3</f>
        <v>2017</v>
      </c>
      <c r="GB34" s="223">
        <f>'[2]4403Imp'!AT$3</f>
        <v>2018</v>
      </c>
      <c r="GC34" s="223">
        <f>'[2]4403Imp'!AU$3</f>
        <v>2019</v>
      </c>
      <c r="GD34" s="223">
        <f>'[2]4403Imp'!AV$3</f>
        <v>2020</v>
      </c>
      <c r="GE34" s="223">
        <f>'[2]4403Imp'!AW$3</f>
        <v>2021</v>
      </c>
      <c r="GF34" s="223">
        <f>'[2]4403Imp'!AX$3</f>
        <v>2022</v>
      </c>
      <c r="GG34" s="223">
        <f>'[2]4403Imp'!AY$3</f>
        <v>2023</v>
      </c>
      <c r="GH34" s="223">
        <f>'[2]4403Imp'!AZ$3</f>
        <v>2024</v>
      </c>
      <c r="GI34" s="223">
        <f>'[2]4403Imp'!BA$3</f>
        <v>2025</v>
      </c>
      <c r="GQ34" s="223"/>
      <c r="GR34" s="223">
        <f>'[1]4407Exp'!AB$3</f>
        <v>2000</v>
      </c>
      <c r="GS34" s="223">
        <f>'[1]4407Exp'!AC$3</f>
        <v>2001</v>
      </c>
      <c r="GT34" s="223">
        <f>'[1]4407Exp'!AD$3</f>
        <v>2002</v>
      </c>
      <c r="GU34" s="223">
        <f>'[1]4407Exp'!AE$3</f>
        <v>2003</v>
      </c>
      <c r="GV34" s="223">
        <f>'[1]4407Exp'!AF$3</f>
        <v>2004</v>
      </c>
      <c r="GW34" s="223">
        <f>'[1]4407Exp'!AG$3</f>
        <v>2005</v>
      </c>
      <c r="GX34" s="223">
        <f>'[1]4407Exp'!AH$3</f>
        <v>2006</v>
      </c>
      <c r="GY34" s="223">
        <f>'[1]4407Exp'!AI$3</f>
        <v>2007</v>
      </c>
      <c r="GZ34" s="223">
        <f>'[1]4407Exp'!AJ$3</f>
        <v>2008</v>
      </c>
      <c r="HA34" s="223">
        <f>'[1]4407Exp'!AK$3</f>
        <v>2009</v>
      </c>
      <c r="HB34" s="223">
        <f>'[1]4407Exp'!AL$3</f>
        <v>2010</v>
      </c>
      <c r="HC34" s="223">
        <f>'[1]4407Exp'!AM$3</f>
        <v>2011</v>
      </c>
      <c r="HD34" s="223">
        <f>'[1]4407Exp'!AN$3</f>
        <v>2012</v>
      </c>
      <c r="HE34" s="223">
        <f>'[1]4407Exp'!AO$3</f>
        <v>2013</v>
      </c>
      <c r="HF34" s="223">
        <f>'[1]4407Exp'!AP$3</f>
        <v>2014</v>
      </c>
      <c r="HG34" s="223">
        <f>'[1]4407Exp'!AQ$3</f>
        <v>2015</v>
      </c>
      <c r="HH34" s="223">
        <f>'[1]4407Exp'!AR$3</f>
        <v>2016</v>
      </c>
      <c r="HI34" s="223">
        <f>'[1]4407Exp'!AS$3</f>
        <v>2017</v>
      </c>
      <c r="HJ34" s="223">
        <f>'[1]4407Exp'!AT$3</f>
        <v>2018</v>
      </c>
      <c r="HK34" s="223">
        <f>'[1]4407Exp'!AU$3</f>
        <v>2019</v>
      </c>
      <c r="HL34" s="223">
        <f>'[1]4407Exp'!AV$3</f>
        <v>2020</v>
      </c>
      <c r="HM34" s="223">
        <f>'[1]4407Exp'!AW$3</f>
        <v>2021</v>
      </c>
      <c r="HN34" s="223">
        <f>'[1]4407Exp'!AX$3</f>
        <v>2022</v>
      </c>
      <c r="HO34" s="223">
        <f>'[1]4407Exp'!AY$3</f>
        <v>2023</v>
      </c>
      <c r="HP34" s="223">
        <f>'[1]4407Exp'!AZ$3</f>
        <v>2024</v>
      </c>
      <c r="HQ34" s="223">
        <f>'[1]4407Exp'!BA$3</f>
        <v>2025</v>
      </c>
      <c r="HV34" s="223"/>
      <c r="HW34" s="223">
        <f>'[2]4407Imp'!AB$3</f>
        <v>2000</v>
      </c>
      <c r="HX34" s="223">
        <f>'[2]4407Imp'!AC$3</f>
        <v>2001</v>
      </c>
      <c r="HY34" s="223">
        <f>'[2]4407Imp'!AD$3</f>
        <v>2002</v>
      </c>
      <c r="HZ34" s="223">
        <f>'[2]4407Imp'!AE$3</f>
        <v>2003</v>
      </c>
      <c r="IA34" s="223">
        <f>'[2]4407Imp'!AF$3</f>
        <v>2004</v>
      </c>
      <c r="IB34" s="223">
        <f>'[2]4407Imp'!AG$3</f>
        <v>2005</v>
      </c>
      <c r="IC34" s="223">
        <f>'[2]4407Imp'!AH$3</f>
        <v>2006</v>
      </c>
      <c r="ID34" s="223">
        <f>'[2]4407Imp'!AI$3</f>
        <v>2007</v>
      </c>
      <c r="IE34" s="223">
        <f>'[2]4407Imp'!AJ$3</f>
        <v>2008</v>
      </c>
      <c r="IF34" s="223">
        <f>'[2]4407Imp'!AK$3</f>
        <v>2009</v>
      </c>
      <c r="IG34" s="223">
        <f>'[2]4407Imp'!AL$3</f>
        <v>2010</v>
      </c>
      <c r="IH34" s="223">
        <f>'[2]4407Imp'!AM$3</f>
        <v>2011</v>
      </c>
      <c r="II34" s="223">
        <f>'[2]4407Imp'!AN$3</f>
        <v>2012</v>
      </c>
      <c r="IJ34" s="223">
        <f>'[2]4407Imp'!AO$3</f>
        <v>2013</v>
      </c>
      <c r="IK34" s="223">
        <f>'[2]4407Imp'!AP$3</f>
        <v>2014</v>
      </c>
      <c r="IL34" s="223">
        <f>'[2]4407Imp'!AQ$3</f>
        <v>2015</v>
      </c>
      <c r="IM34" s="223">
        <f>'[2]4407Imp'!AR$3</f>
        <v>2016</v>
      </c>
      <c r="IN34" s="223">
        <f>'[2]4407Imp'!AS$3</f>
        <v>2017</v>
      </c>
      <c r="IO34" s="223">
        <f>'[2]4407Imp'!AT$3</f>
        <v>2018</v>
      </c>
      <c r="IP34" s="223">
        <f>'[2]4407Imp'!AU$3</f>
        <v>2019</v>
      </c>
      <c r="IQ34" s="223">
        <f>'[2]4407Imp'!AV$3</f>
        <v>2020</v>
      </c>
      <c r="IR34" s="223">
        <f>'[2]4407Imp'!AW$3</f>
        <v>2021</v>
      </c>
      <c r="IS34" s="223">
        <f>'[2]4407Imp'!AX$3</f>
        <v>2022</v>
      </c>
      <c r="IT34" s="223">
        <f>'[2]4407Imp'!AY$3</f>
        <v>2023</v>
      </c>
      <c r="IU34" s="223">
        <f>'[2]4407Imp'!AZ$3</f>
        <v>2024</v>
      </c>
      <c r="IV34" s="223">
        <f>'[2]4407Imp'!BA$3</f>
        <v>2025</v>
      </c>
    </row>
    <row r="35" spans="1:256" ht="13">
      <c r="A35" s="225" t="s">
        <v>137</v>
      </c>
      <c r="B35" s="226">
        <f>SUM(B32:B33)</f>
        <v>0</v>
      </c>
      <c r="C35" s="226">
        <f t="shared" ref="C35:AA35" si="0">SUM(C32:C33)</f>
        <v>0</v>
      </c>
      <c r="D35" s="226">
        <f t="shared" si="0"/>
        <v>0</v>
      </c>
      <c r="E35" s="226">
        <f t="shared" si="0"/>
        <v>0</v>
      </c>
      <c r="F35" s="226">
        <f t="shared" si="0"/>
        <v>0</v>
      </c>
      <c r="G35" s="226">
        <f t="shared" si="0"/>
        <v>0</v>
      </c>
      <c r="H35" s="226">
        <f t="shared" si="0"/>
        <v>7.7453999999999995E-2</v>
      </c>
      <c r="I35" s="227">
        <f t="shared" si="0"/>
        <v>1.0586039999999999</v>
      </c>
      <c r="J35" s="227">
        <f t="shared" si="0"/>
        <v>4.9239019999999991</v>
      </c>
      <c r="K35" s="227">
        <f t="shared" si="0"/>
        <v>3.6185000000000002E-2</v>
      </c>
      <c r="L35" s="227">
        <f t="shared" si="0"/>
        <v>0</v>
      </c>
      <c r="M35" s="227">
        <f t="shared" si="0"/>
        <v>0.35544599999999998</v>
      </c>
      <c r="N35" s="227">
        <f t="shared" si="0"/>
        <v>3.3701000000000002E-2</v>
      </c>
      <c r="O35" s="227">
        <f t="shared" si="0"/>
        <v>0.53340100000000001</v>
      </c>
      <c r="P35" s="227">
        <f t="shared" si="0"/>
        <v>0.34691599999999995</v>
      </c>
      <c r="Q35" s="227">
        <f t="shared" si="0"/>
        <v>9.0981506287540856E-2</v>
      </c>
      <c r="R35" s="227">
        <f t="shared" si="0"/>
        <v>0.28743399999999997</v>
      </c>
      <c r="S35" s="227">
        <f t="shared" si="0"/>
        <v>0.18419999999999997</v>
      </c>
      <c r="T35" s="227">
        <f t="shared" si="0"/>
        <v>7.7620000000000008E-2</v>
      </c>
      <c r="U35" s="227">
        <f t="shared" si="0"/>
        <v>0.434583</v>
      </c>
      <c r="V35" s="227">
        <f t="shared" si="0"/>
        <v>0</v>
      </c>
      <c r="W35" s="227">
        <f t="shared" si="0"/>
        <v>0</v>
      </c>
      <c r="X35" s="227">
        <f t="shared" si="0"/>
        <v>0</v>
      </c>
      <c r="Y35" s="227">
        <f t="shared" si="0"/>
        <v>0</v>
      </c>
      <c r="Z35" s="227">
        <f t="shared" si="0"/>
        <v>0</v>
      </c>
      <c r="AA35" s="227">
        <f t="shared" si="0"/>
        <v>0</v>
      </c>
      <c r="AB35" s="227"/>
      <c r="AC35" s="227"/>
      <c r="AD35" s="227"/>
      <c r="AE35" s="221"/>
      <c r="AF35" s="221" t="s">
        <v>137</v>
      </c>
      <c r="AG35" s="221">
        <f>1000*'[2]4403Imp'!B$92</f>
        <v>0.106</v>
      </c>
      <c r="AH35" s="221">
        <f>1000*'[2]4403Imp'!C$92</f>
        <v>0</v>
      </c>
      <c r="AI35" s="221">
        <f>1000*'[2]4403Imp'!D$92</f>
        <v>0.12299999999999998</v>
      </c>
      <c r="AJ35" s="221">
        <f>1000*'[2]4403Imp'!E$92</f>
        <v>0</v>
      </c>
      <c r="AK35" s="221">
        <f>1000*'[2]4403Imp'!F$92</f>
        <v>0</v>
      </c>
      <c r="AL35" s="221">
        <f>1000*'[2]4403Imp'!G$92</f>
        <v>3.6000000000000004E-2</v>
      </c>
      <c r="AM35" s="221">
        <f>1000*'[2]4403Imp'!H$92</f>
        <v>1.6E-2</v>
      </c>
      <c r="AN35" s="221">
        <f>1000*'[2]4403Imp'!I$92</f>
        <v>0.6150000000000001</v>
      </c>
      <c r="AO35" s="221">
        <f>1000*'[2]4403Imp'!J$92</f>
        <v>1.3999999999999997</v>
      </c>
      <c r="AP35" s="221">
        <f>1000*'[2]4403Imp'!K$92</f>
        <v>2.4699999999999998</v>
      </c>
      <c r="AQ35" s="221">
        <f>1000*'[2]4403Imp'!L$92</f>
        <v>18.126000000000005</v>
      </c>
      <c r="AR35" s="221">
        <f>1000*'[2]4403Imp'!M$92</f>
        <v>39.747</v>
      </c>
      <c r="AS35" s="221">
        <f>1000*'[2]4403Imp'!N$92</f>
        <v>125.03100000000001</v>
      </c>
      <c r="AT35" s="221">
        <f>1000*'[2]4403Imp'!O$92</f>
        <v>132.434</v>
      </c>
      <c r="AU35" s="221">
        <f>1000*'[2]4403Imp'!P$92</f>
        <v>257.34632270577055</v>
      </c>
      <c r="AV35" s="221">
        <f>1000*'[2]4403Imp'!Q$92</f>
        <v>68.323024563553773</v>
      </c>
      <c r="AW35" s="221">
        <f>1000*'[2]4403Imp'!R$92</f>
        <v>151.39237034480874</v>
      </c>
      <c r="AX35" s="221">
        <f>1000*'[2]4403Imp'!S$92</f>
        <v>132.58799999999999</v>
      </c>
      <c r="AY35" s="221">
        <f>1000*'[2]4403Imp'!T$92</f>
        <v>109.13626498550232</v>
      </c>
      <c r="AZ35" s="221">
        <f>1000*'[2]4403Imp'!U$92</f>
        <v>102.28840544072924</v>
      </c>
      <c r="BA35" s="221">
        <f>1000*'[2]4403Imp'!V$92</f>
        <v>0</v>
      </c>
      <c r="BB35" s="221">
        <f>1000*'[2]4403Imp'!W$92</f>
        <v>0</v>
      </c>
      <c r="BC35" s="221">
        <f>1000*'[2]4403Imp'!X$92</f>
        <v>0</v>
      </c>
      <c r="BD35" s="221">
        <f>1000*'[2]4403Imp'!Y$92</f>
        <v>0</v>
      </c>
      <c r="BE35" s="221">
        <f>1000*'[2]4403Imp'!Z$92</f>
        <v>0</v>
      </c>
      <c r="BF35" s="221">
        <f>1000*'[2]4403Imp'!AA$92</f>
        <v>0</v>
      </c>
      <c r="BG35" s="221"/>
      <c r="BH35" s="221"/>
      <c r="BI35" s="221"/>
      <c r="BJ35" s="221"/>
      <c r="BK35" s="221"/>
      <c r="BL35" s="221"/>
      <c r="BM35" s="221"/>
      <c r="BN35" s="228" t="s">
        <v>137</v>
      </c>
      <c r="BO35" s="228">
        <f>SUM(BO32:BO33)</f>
        <v>7.075775000000001</v>
      </c>
      <c r="BP35" s="228">
        <f t="shared" ref="BP35:CE35" si="1">SUM(BP32:BP33)</f>
        <v>8.0726900000000015</v>
      </c>
      <c r="BQ35" s="228">
        <f t="shared" si="1"/>
        <v>5.132377</v>
      </c>
      <c r="BR35" s="228">
        <f t="shared" si="1"/>
        <v>2.6061810000000003</v>
      </c>
      <c r="BS35" s="228">
        <f t="shared" si="1"/>
        <v>1.6891790000000002</v>
      </c>
      <c r="BT35" s="228">
        <f t="shared" si="1"/>
        <v>4.1933920000000002</v>
      </c>
      <c r="BU35" s="228">
        <f t="shared" si="1"/>
        <v>5.2081219999999995</v>
      </c>
      <c r="BV35" s="228">
        <f t="shared" si="1"/>
        <v>4.8032120000000003</v>
      </c>
      <c r="BW35" s="228">
        <f t="shared" si="1"/>
        <v>2.8111310000000005</v>
      </c>
      <c r="BX35" s="228">
        <f t="shared" si="1"/>
        <v>5.104108000000001</v>
      </c>
      <c r="BY35" s="228">
        <f t="shared" si="1"/>
        <v>12.884152999999998</v>
      </c>
      <c r="BZ35" s="228">
        <f t="shared" si="1"/>
        <v>12.030858000000002</v>
      </c>
      <c r="CA35" s="228">
        <f t="shared" si="1"/>
        <v>21.443068</v>
      </c>
      <c r="CB35" s="228">
        <f t="shared" si="1"/>
        <v>55.748238000000008</v>
      </c>
      <c r="CC35" s="228">
        <f t="shared" si="1"/>
        <v>48.707244000000003</v>
      </c>
      <c r="CD35" s="228">
        <f t="shared" si="1"/>
        <v>49.042095470644611</v>
      </c>
      <c r="CE35" s="228">
        <f t="shared" si="1"/>
        <v>137.403942</v>
      </c>
      <c r="CF35" s="228">
        <f t="shared" ref="CF35:CN35" si="2">SUM(CF32:CF33)</f>
        <v>98.813921000000036</v>
      </c>
      <c r="CG35" s="228">
        <f t="shared" si="2"/>
        <v>72.049685999999994</v>
      </c>
      <c r="CH35" s="228">
        <f t="shared" si="2"/>
        <v>29.451286000000007</v>
      </c>
      <c r="CI35" s="228">
        <f t="shared" si="2"/>
        <v>0</v>
      </c>
      <c r="CJ35" s="228">
        <f t="shared" si="2"/>
        <v>0</v>
      </c>
      <c r="CK35" s="228">
        <f t="shared" si="2"/>
        <v>0</v>
      </c>
      <c r="CL35" s="228">
        <f t="shared" si="2"/>
        <v>0</v>
      </c>
      <c r="CM35" s="228">
        <f t="shared" si="2"/>
        <v>0</v>
      </c>
      <c r="CN35" s="228">
        <f t="shared" si="2"/>
        <v>0</v>
      </c>
      <c r="CO35" s="222"/>
      <c r="CP35" s="222"/>
      <c r="CQ35" s="222"/>
      <c r="CR35" s="222"/>
      <c r="CS35" s="222" t="s">
        <v>137</v>
      </c>
      <c r="CT35" s="222">
        <f>1000/$BN$31*'[2]4407Imp'!B$92</f>
        <v>1.3080000000000001</v>
      </c>
      <c r="CU35" s="222">
        <f>1000/$BN$31*'[2]4407Imp'!C$92</f>
        <v>3.3050000000000002</v>
      </c>
      <c r="CV35" s="222">
        <f>1000/$BN$31*'[2]4407Imp'!D$92</f>
        <v>2.077</v>
      </c>
      <c r="CW35" s="222">
        <f>1000/$BN$31*'[2]4407Imp'!E$92</f>
        <v>1.853</v>
      </c>
      <c r="CX35" s="222">
        <f>1000/$BN$31*'[2]4407Imp'!F$92</f>
        <v>2.0500000000000003</v>
      </c>
      <c r="CY35" s="222">
        <f>1000/$BN$31*'[2]4407Imp'!G$92</f>
        <v>3.4560000000000004</v>
      </c>
      <c r="CZ35" s="222">
        <f>1000/$BN$31*'[2]4407Imp'!H$92</f>
        <v>7.2150000000000007</v>
      </c>
      <c r="DA35" s="222">
        <f>1000/$BN$31*'[2]4407Imp'!I$92</f>
        <v>5.2149999999999999</v>
      </c>
      <c r="DB35" s="222">
        <f>1000/$BN$31*'[2]4407Imp'!J$92</f>
        <v>3.2070000000000007</v>
      </c>
      <c r="DC35" s="222">
        <f>1000/$BN$31*'[2]4407Imp'!K$92</f>
        <v>2.6080000000000005</v>
      </c>
      <c r="DD35" s="222">
        <f>1000/$BN$31*'[2]4407Imp'!L$92</f>
        <v>15.312000000000001</v>
      </c>
      <c r="DE35" s="222">
        <f>1000/$BN$31*'[2]4407Imp'!M$92</f>
        <v>12.778000000000002</v>
      </c>
      <c r="DF35" s="222">
        <f>1000/$BN$31*'[2]4407Imp'!N$92</f>
        <v>15.570065000000005</v>
      </c>
      <c r="DG35" s="222">
        <f>1000/$BN$31*'[2]4407Imp'!O$92</f>
        <v>16.490000000000002</v>
      </c>
      <c r="DH35" s="222">
        <f>1000/$BN$31*'[2]4407Imp'!P$92</f>
        <v>15.894638121253601</v>
      </c>
      <c r="DI35" s="222">
        <f>1000/$BN$31*'[2]4407Imp'!Q$92</f>
        <v>24.423320938120298</v>
      </c>
      <c r="DJ35" s="222">
        <f>1000/$BN$31*'[2]4407Imp'!R$92</f>
        <v>22.921999918623424</v>
      </c>
      <c r="DK35" s="222">
        <f>1000/$BN$31*'[2]4407Imp'!S$92</f>
        <v>17.075000000000003</v>
      </c>
      <c r="DL35" s="222">
        <f>1000/$BN$31*'[2]4407Imp'!T$92</f>
        <v>25.688726324169885</v>
      </c>
      <c r="DM35" s="222">
        <f>1000/$BN$31*'[2]4407Imp'!U$92</f>
        <v>47.096965942468259</v>
      </c>
      <c r="DN35" s="222">
        <f>1000/$BN$31*'[2]4407Imp'!V$92</f>
        <v>0</v>
      </c>
      <c r="DO35" s="222">
        <f>1000/$BN$31*'[2]4407Imp'!W$92</f>
        <v>0</v>
      </c>
      <c r="DP35" s="222">
        <f>1000/$BN$31*'[2]4407Imp'!X$92</f>
        <v>0</v>
      </c>
      <c r="DQ35" s="222">
        <f>1000/$BN$31*'[2]4407Imp'!Y$92</f>
        <v>0</v>
      </c>
      <c r="DR35" s="222">
        <f>1000/$BN$31*'[2]4407Imp'!Z$92</f>
        <v>0</v>
      </c>
      <c r="DS35" s="222">
        <f>1000/$BN$31*'[2]4407Imp'!AA$92</f>
        <v>0</v>
      </c>
      <c r="DT35" s="222"/>
      <c r="DU35" s="222"/>
      <c r="DV35" s="222"/>
      <c r="DW35" s="222"/>
      <c r="DX35" s="222"/>
      <c r="DY35" s="222"/>
      <c r="DZ35" s="222"/>
      <c r="EA35" s="222"/>
      <c r="EB35" s="221"/>
      <c r="EC35" s="221"/>
      <c r="ED35" s="221"/>
      <c r="EE35" s="221"/>
      <c r="EF35" s="221"/>
      <c r="EG35" s="221"/>
      <c r="EH35" s="221"/>
      <c r="EI35" s="221"/>
      <c r="EJ35" s="221"/>
      <c r="EK35" s="221"/>
      <c r="EL35" s="221"/>
      <c r="EM35" s="221"/>
      <c r="EN35" s="221"/>
      <c r="EO35" s="221"/>
      <c r="EP35" s="221"/>
      <c r="EQ35" s="221"/>
      <c r="ER35" s="221"/>
      <c r="ES35" s="221"/>
      <c r="ET35" s="221"/>
      <c r="EU35" s="221"/>
      <c r="EV35" s="221"/>
      <c r="EW35" s="221"/>
      <c r="EX35" s="221"/>
      <c r="EY35" s="221"/>
      <c r="EZ35" s="221"/>
      <c r="FA35" s="221"/>
      <c r="FB35" s="221"/>
      <c r="FC35" s="221"/>
      <c r="FD35" s="221"/>
      <c r="FE35" s="221"/>
      <c r="FF35" s="221"/>
      <c r="FG35" s="221"/>
      <c r="FH35" s="221"/>
      <c r="FI35" s="221"/>
      <c r="FJ35" s="221"/>
      <c r="FK35" s="221"/>
      <c r="FL35" s="221"/>
      <c r="FM35" s="221"/>
      <c r="FN35" s="221"/>
      <c r="FO35" s="221"/>
      <c r="FP35" s="221"/>
      <c r="FQ35" s="221"/>
      <c r="FR35" s="221"/>
      <c r="FS35" s="221"/>
      <c r="FT35" s="221"/>
      <c r="FU35" s="221"/>
      <c r="FV35" s="221"/>
      <c r="FW35" s="221"/>
      <c r="FX35" s="221"/>
      <c r="FY35" s="221"/>
      <c r="FZ35" s="221"/>
      <c r="GA35" s="221"/>
      <c r="GB35" s="221"/>
      <c r="GC35" s="221"/>
      <c r="GD35" s="221"/>
      <c r="GE35" s="221"/>
      <c r="GF35" s="221"/>
      <c r="GG35" s="221"/>
      <c r="GH35" s="221"/>
      <c r="GI35" s="221"/>
      <c r="GJ35" s="221"/>
      <c r="GK35" s="221"/>
      <c r="GL35" s="221"/>
      <c r="GM35" s="221"/>
      <c r="GN35" s="221"/>
      <c r="GO35" s="221"/>
      <c r="GP35" s="221"/>
      <c r="GQ35" s="221"/>
      <c r="GR35" s="221"/>
      <c r="GS35" s="221"/>
      <c r="GT35" s="221"/>
      <c r="GU35" s="221"/>
      <c r="GV35" s="221"/>
      <c r="GW35" s="221"/>
      <c r="GX35" s="221"/>
      <c r="GY35" s="221"/>
      <c r="GZ35" s="221"/>
      <c r="HA35" s="221"/>
      <c r="HB35" s="221"/>
      <c r="HC35" s="221"/>
      <c r="HD35" s="221"/>
      <c r="HE35" s="221"/>
      <c r="HF35" s="221"/>
      <c r="HG35" s="221"/>
      <c r="HH35" s="221"/>
      <c r="HI35" s="221"/>
      <c r="HJ35" s="221"/>
      <c r="HK35" s="221"/>
      <c r="HL35" s="221"/>
      <c r="HM35" s="221"/>
      <c r="HN35" s="221"/>
      <c r="HO35" s="221"/>
      <c r="HP35" s="221"/>
      <c r="HQ35" s="221"/>
      <c r="HR35" s="221"/>
      <c r="HS35" s="221"/>
      <c r="HT35" s="221"/>
      <c r="HU35" s="221"/>
      <c r="HV35" s="221"/>
      <c r="HW35" s="221"/>
      <c r="HX35" s="221"/>
      <c r="HY35" s="221"/>
      <c r="HZ35" s="221"/>
      <c r="IA35" s="221"/>
      <c r="IB35" s="221"/>
      <c r="IC35" s="221"/>
      <c r="ID35" s="221"/>
      <c r="IE35" s="221"/>
      <c r="IF35" s="221"/>
      <c r="IG35" s="221"/>
      <c r="IH35" s="221"/>
      <c r="II35" s="221"/>
      <c r="IJ35" s="221"/>
      <c r="IK35" s="221"/>
      <c r="IL35" s="221"/>
      <c r="IM35" s="221"/>
    </row>
    <row r="36" spans="1:256">
      <c r="A36" s="220" t="s">
        <v>75</v>
      </c>
      <c r="B36" s="229">
        <f>1000*'[1]4403Exp'!B$108</f>
        <v>41.616906</v>
      </c>
      <c r="C36" s="229">
        <f>1000*'[1]4403Exp'!C$108</f>
        <v>15.098720000000002</v>
      </c>
      <c r="D36" s="229">
        <f>1000*'[1]4403Exp'!D$108</f>
        <v>0</v>
      </c>
      <c r="E36" s="229">
        <f>1000*'[1]4403Exp'!E$108</f>
        <v>0</v>
      </c>
      <c r="F36" s="229">
        <f>1000*'[1]4403Exp'!F$108</f>
        <v>0</v>
      </c>
      <c r="G36" s="229">
        <f>1000*'[1]4403Exp'!G$108</f>
        <v>0.119768</v>
      </c>
      <c r="H36" s="229">
        <f>1000*'[1]4403Exp'!H$108</f>
        <v>20.916604999999997</v>
      </c>
      <c r="I36" s="221">
        <f>1000*'[1]4403Exp'!I$108</f>
        <v>75.770912999999993</v>
      </c>
      <c r="J36" s="221">
        <f>1000*'[1]4403Exp'!J$108</f>
        <v>102.827783</v>
      </c>
      <c r="K36" s="221">
        <f>1000*'[1]4403Exp'!K$108</f>
        <v>63.622304000000007</v>
      </c>
      <c r="L36" s="221">
        <f>1000*'[1]4403Exp'!L$108</f>
        <v>34.461233999999997</v>
      </c>
      <c r="M36" s="221">
        <f>1000*'[1]4403Exp'!M$108</f>
        <v>27.158308999999999</v>
      </c>
      <c r="N36" s="221">
        <f>1000*'[1]4403Exp'!N$108</f>
        <v>10.666123000000001</v>
      </c>
      <c r="O36" s="221">
        <f>1000*'[1]4403Exp'!O$108</f>
        <v>8.563308000000001</v>
      </c>
      <c r="P36" s="221">
        <f>1000*'[1]4403Exp'!P$108</f>
        <v>57.217709999999997</v>
      </c>
      <c r="Q36" s="221">
        <f>1000*'[1]4403Exp'!Q$108</f>
        <v>58.277298103879581</v>
      </c>
      <c r="R36" s="221">
        <f>1000*'[1]4403Exp'!R$108</f>
        <v>33.460099</v>
      </c>
      <c r="S36" s="221">
        <f>1000*'[1]4403Exp'!S$108</f>
        <v>32.089537999999997</v>
      </c>
      <c r="T36" s="221">
        <f>1000*'[1]4403Exp'!T$108</f>
        <v>28.869746999999997</v>
      </c>
      <c r="U36" s="221">
        <f>1000*'[1]4403Exp'!U$108</f>
        <v>24.241206999999996</v>
      </c>
      <c r="V36" s="221">
        <f>1000*'[1]4403Exp'!V$108</f>
        <v>0</v>
      </c>
      <c r="W36" s="221">
        <f>1000*'[1]4403Exp'!W$108</f>
        <v>0</v>
      </c>
      <c r="X36" s="221">
        <f>1000*'[1]4403Exp'!X$108</f>
        <v>0</v>
      </c>
      <c r="Y36" s="221">
        <f>1000*'[1]4403Exp'!Y$108</f>
        <v>0</v>
      </c>
      <c r="Z36" s="221">
        <f>1000*'[1]4403Exp'!Z$108</f>
        <v>0</v>
      </c>
      <c r="AA36" s="221">
        <f>1000*'[1]4403Exp'!AA$108</f>
        <v>0</v>
      </c>
      <c r="AB36" s="221"/>
      <c r="AC36" s="221"/>
      <c r="AD36" s="221"/>
      <c r="AE36" s="221"/>
      <c r="AF36" s="221" t="s">
        <v>75</v>
      </c>
      <c r="AG36" s="221">
        <f>1000*'[3]4403Imp'!B$92</f>
        <v>34.381636800000003</v>
      </c>
      <c r="AH36" s="221">
        <f>1000*'[3]4403Imp'!C$92</f>
        <v>31.370849999999997</v>
      </c>
      <c r="AI36" s="221">
        <f>1000*'[3]4403Imp'!D$92</f>
        <v>17.600941399999996</v>
      </c>
      <c r="AJ36" s="221">
        <f>1000*'[3]4403Imp'!E$92</f>
        <v>9.9659999999999993</v>
      </c>
      <c r="AK36" s="221">
        <f>1000*'[3]4403Imp'!F$92</f>
        <v>27.884803448275861</v>
      </c>
      <c r="AL36" s="221">
        <f>1000*'[3]4403Imp'!G$92</f>
        <v>78.069000000000003</v>
      </c>
      <c r="AM36" s="221">
        <f>1000*'[3]4403Imp'!H$92</f>
        <v>80.021999999999991</v>
      </c>
      <c r="AN36" s="221">
        <f>1000*'[3]4403Imp'!I$92</f>
        <v>171.30200000000002</v>
      </c>
      <c r="AO36" s="221">
        <f>1000*'[3]4403Imp'!J$92</f>
        <v>191.40799999999999</v>
      </c>
      <c r="AP36" s="221">
        <f>1000*'[3]4403Imp'!K$92</f>
        <v>139.309</v>
      </c>
      <c r="AQ36" s="221">
        <f>1000*'[3]4403Imp'!L$92</f>
        <v>128.071</v>
      </c>
      <c r="AR36" s="221">
        <f>1000*'[3]4403Imp'!M$92</f>
        <v>124.17099999999999</v>
      </c>
      <c r="AS36" s="221">
        <f>1000*'[3]4403Imp'!N$92</f>
        <v>147.66299999999998</v>
      </c>
      <c r="AT36" s="221">
        <f>1000*'[3]4403Imp'!O$92</f>
        <v>115.10899999999999</v>
      </c>
      <c r="AU36" s="221">
        <f>1000*'[3]4403Imp'!P$92</f>
        <v>131.86799999999999</v>
      </c>
      <c r="AV36" s="221">
        <f>1000*'[3]4403Imp'!Q$92</f>
        <v>183.86199999999999</v>
      </c>
      <c r="AW36" s="221">
        <f>1000*'[3]4403Imp'!R$92</f>
        <v>163.77000000000001</v>
      </c>
      <c r="AX36" s="221">
        <f>1000*'[3]4403Imp'!S$92</f>
        <v>132.21199999999999</v>
      </c>
      <c r="AY36" s="221">
        <f>1000*'[3]4403Imp'!T$92</f>
        <v>253.923</v>
      </c>
      <c r="AZ36" s="221">
        <f>1000*'[3]4403Imp'!U$92</f>
        <v>247.66200000000001</v>
      </c>
      <c r="BA36" s="221">
        <f>1000*'[3]4403Imp'!V$92</f>
        <v>0</v>
      </c>
      <c r="BB36" s="221">
        <f>1000*'[3]4403Imp'!W$92</f>
        <v>0</v>
      </c>
      <c r="BC36" s="221">
        <f>1000*'[3]4403Imp'!X$92</f>
        <v>0</v>
      </c>
      <c r="BD36" s="221">
        <f>1000*'[3]4403Imp'!Y$92</f>
        <v>0</v>
      </c>
      <c r="BE36" s="221">
        <f>1000*'[3]4403Imp'!Z$92</f>
        <v>0</v>
      </c>
      <c r="BF36" s="221">
        <f>1000*'[3]4403Imp'!AA$92</f>
        <v>0</v>
      </c>
      <c r="BG36" s="221"/>
      <c r="BH36" s="221"/>
      <c r="BI36" s="221"/>
      <c r="BJ36" s="220">
        <v>399</v>
      </c>
      <c r="BK36" s="221"/>
      <c r="BL36" s="221"/>
      <c r="BM36" s="221"/>
      <c r="BN36" s="222" t="s">
        <v>75</v>
      </c>
      <c r="BO36" s="222">
        <f>1000/$BN$31*'[1]4407Exp'!B$108</f>
        <v>0.95777000000000012</v>
      </c>
      <c r="BP36" s="222">
        <f>1000/$BN$31*'[1]4407Exp'!C$108</f>
        <v>11.415252000000001</v>
      </c>
      <c r="BQ36" s="222">
        <f>1000/$BN$31*'[1]4407Exp'!D$108</f>
        <v>26.426723000000003</v>
      </c>
      <c r="BR36" s="222">
        <f>1000/$BN$31*'[1]4407Exp'!E$108</f>
        <v>14.607718</v>
      </c>
      <c r="BS36" s="222">
        <f>1000/$BN$31*'[1]4407Exp'!F$108</f>
        <v>31.566906000000003</v>
      </c>
      <c r="BT36" s="222">
        <f>1000/$BN$31*'[1]4407Exp'!G$108</f>
        <v>72.354312000000007</v>
      </c>
      <c r="BU36" s="222">
        <f>1000/$BN$31*'[1]4407Exp'!H$108</f>
        <v>45.469166999999999</v>
      </c>
      <c r="BV36" s="222">
        <f>1000/$BN$31*'[1]4407Exp'!I$108</f>
        <v>44.375710000000005</v>
      </c>
      <c r="BW36" s="222">
        <f>1000/$BN$31*'[1]4407Exp'!J$108</f>
        <v>32.851617000000005</v>
      </c>
      <c r="BX36" s="222">
        <f>1000/$BN$31*'[1]4407Exp'!K$108</f>
        <v>21.538881</v>
      </c>
      <c r="BY36" s="222">
        <f>1000/$BN$31*'[1]4407Exp'!L$108</f>
        <v>23.204058000000003</v>
      </c>
      <c r="BZ36" s="222">
        <f>1000/$BN$31*'[1]4407Exp'!M$108</f>
        <v>21.353674999999999</v>
      </c>
      <c r="CA36" s="222">
        <f>1000/$BN$31*'[1]4407Exp'!N$108</f>
        <v>29.148016000000002</v>
      </c>
      <c r="CB36" s="222">
        <f>1000/$BN$31*'[1]4407Exp'!O$108</f>
        <v>37.927928999999999</v>
      </c>
      <c r="CC36" s="222">
        <f>1000/$BN$31*'[1]4407Exp'!P$108</f>
        <v>78.116905000000017</v>
      </c>
      <c r="CD36" s="222">
        <f>1000/$BN$31*'[1]4407Exp'!Q$108</f>
        <v>87.915572675968676</v>
      </c>
      <c r="CE36" s="222">
        <f>1000/$BN$31*'[1]4407Exp'!R$108</f>
        <v>100.509805</v>
      </c>
      <c r="CF36" s="222">
        <f>1000/$BN$31*'[1]4407Exp'!S$108</f>
        <v>101.79884000000001</v>
      </c>
      <c r="CG36" s="222">
        <f>1000/$BN$31*'[1]4407Exp'!T$108</f>
        <v>121.088846</v>
      </c>
      <c r="CH36" s="222">
        <f>1000/$BN$31*'[1]4407Exp'!U$108</f>
        <v>140.516728</v>
      </c>
      <c r="CI36" s="222">
        <f>1000/$BN$31*'[1]4407Exp'!V$108</f>
        <v>0</v>
      </c>
      <c r="CJ36" s="222">
        <f>1000/$BN$31*'[1]4407Exp'!W$108</f>
        <v>0</v>
      </c>
      <c r="CK36" s="222">
        <f>1000/$BN$31*'[1]4407Exp'!X$108</f>
        <v>0</v>
      </c>
      <c r="CL36" s="222">
        <f>1000/$BN$31*'[1]4407Exp'!Y$108</f>
        <v>0</v>
      </c>
      <c r="CM36" s="222">
        <f>1000/$BN$31*'[1]4407Exp'!Z$108</f>
        <v>0</v>
      </c>
      <c r="CN36" s="222">
        <f>1000/$BN$31*'[1]4407Exp'!AA$108</f>
        <v>0</v>
      </c>
      <c r="CO36" s="222"/>
      <c r="CP36" s="222"/>
      <c r="CQ36" s="222"/>
      <c r="CR36" s="222"/>
      <c r="CS36" s="222" t="s">
        <v>75</v>
      </c>
      <c r="CT36" s="222">
        <f>1000/$BN$31*'[3]4407Imp'!B$92</f>
        <v>0.30793557200000005</v>
      </c>
      <c r="CU36" s="222">
        <f>1000/$BN$31*'[3]4407Imp'!C$92</f>
        <v>2.3738456140000004</v>
      </c>
      <c r="CV36" s="222">
        <f>1000/$BN$31*'[3]4407Imp'!D$92</f>
        <v>1.8939228000000001</v>
      </c>
      <c r="CW36" s="222">
        <f>1000/$BN$31*'[3]4407Imp'!E$92</f>
        <v>0.74400000000000011</v>
      </c>
      <c r="CX36" s="222">
        <f>1000/$BN$31*'[3]4407Imp'!F$92</f>
        <v>3.7400000000000007</v>
      </c>
      <c r="CY36" s="222">
        <f>1000/$BN$31*'[3]4407Imp'!G$92</f>
        <v>9.9450000000000021</v>
      </c>
      <c r="CZ36" s="222">
        <f>1000/$BN$31*'[3]4407Imp'!H$92</f>
        <v>3.3200000000000012</v>
      </c>
      <c r="DA36" s="222">
        <f>1000/$BN$31*'[3]4407Imp'!I$92</f>
        <v>5.9430000000000014</v>
      </c>
      <c r="DB36" s="222">
        <f>1000/$BN$31*'[3]4407Imp'!J$92</f>
        <v>1.8210000000000002</v>
      </c>
      <c r="DC36" s="222">
        <f>1000/$BN$31*'[3]4407Imp'!K$92</f>
        <v>0.58199999999999996</v>
      </c>
      <c r="DD36" s="222">
        <f>1000/$BN$31*'[3]4407Imp'!L$92</f>
        <v>0.73000000000000009</v>
      </c>
      <c r="DE36" s="222">
        <f>1000/$BN$31*'[3]4407Imp'!M$92</f>
        <v>1.7680000000000002</v>
      </c>
      <c r="DF36" s="222">
        <f>1000/$BN$31*'[3]4407Imp'!N$92</f>
        <v>2.1390000000000002</v>
      </c>
      <c r="DG36" s="222">
        <f>1000/$BN$31*'[3]4407Imp'!O$92</f>
        <v>0.59000000000000019</v>
      </c>
      <c r="DH36" s="222">
        <f>1000/$BN$31*'[3]4407Imp'!P$92</f>
        <v>1.1100000000000001</v>
      </c>
      <c r="DI36" s="222">
        <f>1000/$BN$31*'[3]4407Imp'!Q$92</f>
        <v>0.19999999999999998</v>
      </c>
      <c r="DJ36" s="222">
        <f>1000/$BN$31*'[3]4407Imp'!R$92</f>
        <v>0.89800000000000002</v>
      </c>
      <c r="DK36" s="222">
        <f>1000/$BN$31*'[3]4407Imp'!S$92</f>
        <v>1.3869999999999998</v>
      </c>
      <c r="DL36" s="222">
        <f>1000/$BN$31*'[3]4407Imp'!T$92</f>
        <v>4.875</v>
      </c>
      <c r="DM36" s="222">
        <f>1000/$BN$31*'[3]4407Imp'!U$92</f>
        <v>4.5990000000000002</v>
      </c>
      <c r="DN36" s="222">
        <f>1000/$BN$31*'[3]4407Imp'!V$92</f>
        <v>0</v>
      </c>
      <c r="DO36" s="222">
        <f>1000/$BN$31*'[3]4407Imp'!W$92</f>
        <v>0</v>
      </c>
      <c r="DP36" s="222">
        <f>1000/$BN$31*'[3]4407Imp'!X$92</f>
        <v>0</v>
      </c>
      <c r="DQ36" s="222">
        <f>1000/$BN$31*'[3]4407Imp'!Y$92</f>
        <v>0</v>
      </c>
      <c r="DR36" s="222">
        <f>1000/$BN$31*'[3]4407Imp'!Z$92</f>
        <v>0</v>
      </c>
      <c r="DS36" s="222" t="s">
        <v>139</v>
      </c>
      <c r="DT36" s="222"/>
      <c r="DU36" s="222"/>
      <c r="DV36" s="222"/>
      <c r="DW36" s="222"/>
      <c r="DX36" s="222"/>
      <c r="DY36" s="222"/>
      <c r="DZ36" s="222"/>
      <c r="EA36" s="222"/>
      <c r="EB36" s="221"/>
      <c r="EC36" s="221"/>
      <c r="ED36" s="221"/>
      <c r="EE36" s="221"/>
      <c r="EF36" s="221"/>
      <c r="EG36" s="221"/>
      <c r="EH36" s="221"/>
      <c r="EI36" s="221"/>
      <c r="EJ36" s="221"/>
      <c r="EK36" s="221"/>
      <c r="EL36" s="221"/>
      <c r="EM36" s="221"/>
      <c r="EN36" s="221"/>
      <c r="EO36" s="221"/>
      <c r="EP36" s="221"/>
      <c r="EQ36" s="221"/>
      <c r="ER36" s="221"/>
      <c r="ES36" s="221"/>
      <c r="ET36" s="221"/>
      <c r="EU36" s="221"/>
      <c r="EV36" s="221"/>
      <c r="EW36" s="221"/>
      <c r="EX36" s="221"/>
      <c r="EY36" s="221"/>
      <c r="EZ36" s="221"/>
      <c r="FA36" s="221"/>
      <c r="FB36" s="221"/>
      <c r="FC36" s="221"/>
      <c r="FD36" s="221"/>
      <c r="FE36" s="221"/>
      <c r="FF36" s="221"/>
      <c r="FG36" s="221"/>
      <c r="FH36" s="221"/>
      <c r="FI36" s="221"/>
      <c r="FJ36" s="221"/>
      <c r="FK36" s="221"/>
      <c r="FL36" s="221"/>
      <c r="FM36" s="221"/>
      <c r="FN36" s="221"/>
      <c r="FO36" s="221"/>
      <c r="FP36" s="221"/>
      <c r="FQ36" s="221"/>
      <c r="FR36" s="221"/>
      <c r="FS36" s="221"/>
      <c r="FT36" s="221"/>
      <c r="FU36" s="221"/>
      <c r="FV36" s="221"/>
      <c r="FW36" s="221"/>
      <c r="FX36" s="221"/>
      <c r="FY36" s="221"/>
      <c r="FZ36" s="221"/>
      <c r="GA36" s="221"/>
      <c r="GB36" s="221"/>
      <c r="GC36" s="221"/>
      <c r="GD36" s="221"/>
      <c r="GE36" s="221"/>
      <c r="GF36" s="221"/>
      <c r="GG36" s="221"/>
      <c r="GH36" s="221"/>
      <c r="GI36" s="221"/>
      <c r="GJ36" s="221"/>
      <c r="GK36" s="221"/>
      <c r="GL36" s="221"/>
      <c r="GM36" s="221"/>
      <c r="GN36" s="221"/>
      <c r="GO36" s="221"/>
      <c r="GP36" s="221"/>
      <c r="GQ36" s="221"/>
      <c r="GR36" s="221"/>
      <c r="GS36" s="221"/>
      <c r="GT36" s="221"/>
      <c r="GU36" s="221"/>
      <c r="GV36" s="221"/>
      <c r="GW36" s="221"/>
      <c r="GX36" s="221"/>
      <c r="GY36" s="221"/>
      <c r="GZ36" s="221"/>
      <c r="HA36" s="221"/>
      <c r="HB36" s="221"/>
      <c r="HC36" s="221"/>
      <c r="HD36" s="221"/>
      <c r="HE36" s="221"/>
      <c r="HF36" s="221"/>
      <c r="HG36" s="221"/>
      <c r="HH36" s="221"/>
      <c r="HI36" s="221"/>
      <c r="HJ36" s="221"/>
      <c r="HK36" s="221"/>
      <c r="HL36" s="221"/>
      <c r="HM36" s="221"/>
      <c r="HN36" s="221"/>
      <c r="HO36" s="221"/>
      <c r="HP36" s="221"/>
      <c r="HQ36" s="221"/>
      <c r="HR36" s="221"/>
      <c r="HS36" s="221"/>
      <c r="HT36" s="221"/>
      <c r="HU36" s="221"/>
      <c r="HV36" s="221"/>
      <c r="HW36" s="221"/>
      <c r="HX36" s="221"/>
      <c r="HY36" s="221"/>
      <c r="HZ36" s="221"/>
      <c r="IA36" s="221"/>
      <c r="IB36" s="221"/>
      <c r="IC36" s="221"/>
      <c r="ID36" s="221"/>
      <c r="IE36" s="221"/>
      <c r="IF36" s="221"/>
      <c r="IG36" s="221"/>
      <c r="IH36" s="221"/>
      <c r="II36" s="221"/>
      <c r="IJ36" s="221"/>
      <c r="IK36" s="221"/>
      <c r="IL36" s="221"/>
      <c r="IM36" s="221"/>
    </row>
    <row r="39" spans="1:256" ht="13">
      <c r="A39" s="220" t="str">
        <f>A35</f>
        <v>China</v>
      </c>
      <c r="ED39" s="227" t="s">
        <v>137</v>
      </c>
      <c r="EE39" s="227">
        <f t="shared" ref="EE39:FD39" si="3">SUM(EE32:EE33)</f>
        <v>0</v>
      </c>
      <c r="EF39" s="227">
        <f t="shared" si="3"/>
        <v>0</v>
      </c>
      <c r="EG39" s="227">
        <f t="shared" si="3"/>
        <v>0</v>
      </c>
      <c r="EH39" s="227">
        <f t="shared" si="3"/>
        <v>0</v>
      </c>
      <c r="EI39" s="227">
        <f t="shared" si="3"/>
        <v>0</v>
      </c>
      <c r="EJ39" s="227">
        <f t="shared" si="3"/>
        <v>0</v>
      </c>
      <c r="EK39" s="227">
        <f t="shared" si="3"/>
        <v>8.9146972200000001E-3</v>
      </c>
      <c r="EL39" s="227">
        <f t="shared" si="3"/>
        <v>0.28380064569000002</v>
      </c>
      <c r="EM39" s="227">
        <f t="shared" si="3"/>
        <v>1.386766342072</v>
      </c>
      <c r="EN39" s="227">
        <f t="shared" si="3"/>
        <v>1.5882434171999998E-2</v>
      </c>
      <c r="EO39" s="227">
        <f t="shared" si="3"/>
        <v>0</v>
      </c>
      <c r="EP39" s="227">
        <f t="shared" si="3"/>
        <v>0.10853167872</v>
      </c>
      <c r="EQ39" s="227">
        <f t="shared" si="3"/>
        <v>6.9870507519999986E-3</v>
      </c>
      <c r="ER39" s="227">
        <f t="shared" si="3"/>
        <v>0.27085863732600002</v>
      </c>
      <c r="ES39" s="227">
        <f t="shared" si="3"/>
        <v>4.5760095400749996E-2</v>
      </c>
      <c r="ET39" s="227">
        <f t="shared" si="3"/>
        <v>1.8880912519932014E-2</v>
      </c>
      <c r="EU39" s="227">
        <f t="shared" si="3"/>
        <v>0.120262006302</v>
      </c>
      <c r="EV39" s="227">
        <f t="shared" si="3"/>
        <v>3.5625134688E-2</v>
      </c>
      <c r="EW39" s="227">
        <f t="shared" si="3"/>
        <v>3.8324642809999997E-2</v>
      </c>
      <c r="EX39" s="227">
        <f t="shared" si="3"/>
        <v>0.18138302408333332</v>
      </c>
      <c r="EY39" s="227">
        <f t="shared" si="3"/>
        <v>0</v>
      </c>
      <c r="EZ39" s="227">
        <f t="shared" si="3"/>
        <v>0</v>
      </c>
      <c r="FA39" s="227">
        <f t="shared" si="3"/>
        <v>0</v>
      </c>
      <c r="FB39" s="227">
        <f t="shared" si="3"/>
        <v>0</v>
      </c>
      <c r="FC39" s="227">
        <f t="shared" si="3"/>
        <v>0</v>
      </c>
      <c r="FD39" s="227">
        <f t="shared" si="3"/>
        <v>0</v>
      </c>
      <c r="FE39" s="227"/>
      <c r="FF39" s="226"/>
      <c r="FG39" s="226"/>
      <c r="FI39" s="221" t="s">
        <v>137</v>
      </c>
      <c r="FJ39" s="221">
        <f>'[2]4403Imp'!AB$92</f>
        <v>5.9553999999999996E-2</v>
      </c>
      <c r="FK39" s="221">
        <f>'[2]4403Imp'!AC$92</f>
        <v>0</v>
      </c>
      <c r="FL39" s="221">
        <f>'[2]4403Imp'!AD$92</f>
        <v>4.7724999999999997E-2</v>
      </c>
      <c r="FM39" s="221">
        <f>'[2]4403Imp'!AE$92</f>
        <v>0</v>
      </c>
      <c r="FN39" s="221">
        <f>'[2]4403Imp'!AF$92</f>
        <v>0</v>
      </c>
      <c r="FO39" s="221">
        <f>'[2]4403Imp'!AG$92</f>
        <v>1.8000000000000002E-2</v>
      </c>
      <c r="FP39" s="221">
        <f>'[2]4403Imp'!AH$92</f>
        <v>6.4050000000000001E-3</v>
      </c>
      <c r="FQ39" s="221">
        <f>'[2]4403Imp'!AI$92</f>
        <v>0.227024</v>
      </c>
      <c r="FR39" s="221">
        <f>'[2]4403Imp'!AJ$92</f>
        <v>0.64867499999999989</v>
      </c>
      <c r="FS39" s="221">
        <f>'[2]4403Imp'!AK$92</f>
        <v>1.0086589999999998</v>
      </c>
      <c r="FT39" s="221">
        <f>'[2]4403Imp'!AL$92</f>
        <v>6.5266979999999988</v>
      </c>
      <c r="FU39" s="221">
        <f>'[2]4403Imp'!AM$92</f>
        <v>16.819407999999999</v>
      </c>
      <c r="FV39" s="221">
        <f>'[2]4403Imp'!AN$92</f>
        <v>60.355597000000003</v>
      </c>
      <c r="FW39" s="221">
        <f>'[2]4403Imp'!AO$92</f>
        <v>76.41127800000001</v>
      </c>
      <c r="FX39" s="221">
        <f>'[2]4403Imp'!AP$92</f>
        <v>172.19671299999999</v>
      </c>
      <c r="FY39" s="221">
        <f>'[2]4403Imp'!AQ$92</f>
        <v>41.638095999999997</v>
      </c>
      <c r="FZ39" s="221">
        <f>'[2]4403Imp'!AR$92</f>
        <v>101.98541799999998</v>
      </c>
      <c r="GA39" s="221">
        <f>'[2]4403Imp'!AS$92</f>
        <v>83.238500999999985</v>
      </c>
      <c r="GB39" s="221">
        <f>'[2]4403Imp'!AT$92</f>
        <v>79.793482999999995</v>
      </c>
      <c r="GC39" s="221">
        <f>'[2]4403Imp'!AU$92</f>
        <v>76.521255999999994</v>
      </c>
      <c r="GD39" s="221">
        <f>'[2]4403Imp'!AV$92</f>
        <v>0</v>
      </c>
      <c r="GE39" s="221">
        <f>'[2]4403Imp'!AW$92</f>
        <v>0</v>
      </c>
      <c r="GF39" s="221">
        <f>'[2]4403Imp'!AX$92</f>
        <v>0</v>
      </c>
      <c r="GG39" s="221">
        <f>'[2]4403Imp'!AY$92</f>
        <v>0</v>
      </c>
      <c r="GH39" s="221">
        <f>'[2]4403Imp'!AZ$92</f>
        <v>0</v>
      </c>
      <c r="GI39" s="221">
        <f>'[2]4403Imp'!BA$92</f>
        <v>0</v>
      </c>
      <c r="GJ39" s="221"/>
      <c r="GQ39" s="227" t="s">
        <v>137</v>
      </c>
      <c r="GR39" s="227">
        <f t="shared" ref="GR39:HQ39" si="4">SUM(GR32:GR33)</f>
        <v>1.8589228936436402</v>
      </c>
      <c r="GS39" s="227">
        <f t="shared" si="4"/>
        <v>2.2408046877359999</v>
      </c>
      <c r="GT39" s="227">
        <f t="shared" si="4"/>
        <v>1.5193098080160001</v>
      </c>
      <c r="GU39" s="227">
        <f t="shared" si="4"/>
        <v>0.90611815649599992</v>
      </c>
      <c r="GV39" s="227">
        <f t="shared" si="4"/>
        <v>0.65270817651899993</v>
      </c>
      <c r="GW39" s="227">
        <f t="shared" si="4"/>
        <v>1.1271742443389998</v>
      </c>
      <c r="GX39" s="227">
        <f t="shared" si="4"/>
        <v>1.9311491370640002</v>
      </c>
      <c r="GY39" s="227">
        <f t="shared" si="4"/>
        <v>1.9803315083449999</v>
      </c>
      <c r="GZ39" s="227">
        <f t="shared" si="4"/>
        <v>1.2951450034400001</v>
      </c>
      <c r="HA39" s="227">
        <f t="shared" si="4"/>
        <v>1.9302485166799999</v>
      </c>
      <c r="HB39" s="227">
        <f t="shared" si="4"/>
        <v>5.2718647905000005</v>
      </c>
      <c r="HC39" s="227">
        <f t="shared" si="4"/>
        <v>5.1989723505599983</v>
      </c>
      <c r="HD39" s="227">
        <f t="shared" si="4"/>
        <v>10.241907607183999</v>
      </c>
      <c r="HE39" s="227">
        <f t="shared" si="4"/>
        <v>33.280637276028003</v>
      </c>
      <c r="HF39" s="227">
        <f t="shared" si="4"/>
        <v>28.625343165455497</v>
      </c>
      <c r="HG39" s="227">
        <f t="shared" si="4"/>
        <v>37.738425605179629</v>
      </c>
      <c r="HH39" s="227">
        <f t="shared" si="4"/>
        <v>103.78750296689199</v>
      </c>
      <c r="HI39" s="227">
        <f t="shared" si="4"/>
        <v>77.335750948884979</v>
      </c>
      <c r="HJ39" s="227">
        <f t="shared" si="4"/>
        <v>59.694741038860002</v>
      </c>
      <c r="HK39" s="227">
        <f t="shared" si="4"/>
        <v>20.635567236604167</v>
      </c>
      <c r="HL39" s="227">
        <f t="shared" si="4"/>
        <v>0</v>
      </c>
      <c r="HM39" s="227">
        <f t="shared" si="4"/>
        <v>0</v>
      </c>
      <c r="HN39" s="227">
        <f t="shared" si="4"/>
        <v>0</v>
      </c>
      <c r="HO39" s="227">
        <f t="shared" si="4"/>
        <v>0</v>
      </c>
      <c r="HP39" s="227">
        <f t="shared" si="4"/>
        <v>0</v>
      </c>
      <c r="HQ39" s="227">
        <f t="shared" si="4"/>
        <v>0</v>
      </c>
      <c r="HR39" s="221"/>
      <c r="HS39" s="221"/>
      <c r="HT39" s="221"/>
      <c r="HU39" s="221"/>
      <c r="HV39" s="221" t="s">
        <v>137</v>
      </c>
      <c r="HW39" s="221">
        <f>'[2]4407Imp'!AB$92</f>
        <v>0.60211899999999996</v>
      </c>
      <c r="HX39" s="221">
        <f>'[2]4407Imp'!AC$92</f>
        <v>0.57200000000000006</v>
      </c>
      <c r="HY39" s="221">
        <f>'[2]4407Imp'!AD$92</f>
        <v>0.54181899999999994</v>
      </c>
      <c r="HZ39" s="221">
        <f>'[2]4407Imp'!AE$92</f>
        <v>0.68899999999999995</v>
      </c>
      <c r="IA39" s="221">
        <f>'[2]4407Imp'!AF$92</f>
        <v>0.76100000000000001</v>
      </c>
      <c r="IB39" s="221">
        <f>'[2]4407Imp'!AG$92</f>
        <v>1.1340000000000001</v>
      </c>
      <c r="IC39" s="221">
        <f>'[2]4407Imp'!AH$92</f>
        <v>2.867162</v>
      </c>
      <c r="ID39" s="221">
        <f>'[2]4407Imp'!AI$92</f>
        <v>2.068041</v>
      </c>
      <c r="IE39" s="221">
        <f>'[2]4407Imp'!AJ$92</f>
        <v>1.5336759999999998</v>
      </c>
      <c r="IF39" s="221">
        <f>'[2]4407Imp'!AK$92</f>
        <v>1.0537429999999999</v>
      </c>
      <c r="IG39" s="221">
        <f>'[2]4407Imp'!AL$92</f>
        <v>5.8266469999999995</v>
      </c>
      <c r="IH39" s="221">
        <f>'[2]4407Imp'!AM$92</f>
        <v>4.987171</v>
      </c>
      <c r="II39" s="221">
        <f>'[2]4407Imp'!AN$92</f>
        <v>5.7409980000000012</v>
      </c>
      <c r="IJ39" s="221">
        <f>'[2]4407Imp'!AO$92</f>
        <v>6.7052260000000006</v>
      </c>
      <c r="IK39" s="221">
        <f>'[2]4407Imp'!AP$92</f>
        <v>7.8116309999999993</v>
      </c>
      <c r="IL39" s="221">
        <f>'[2]4407Imp'!AQ$92</f>
        <v>11.979198999999999</v>
      </c>
      <c r="IM39" s="221">
        <f>'[2]4407Imp'!AR$92</f>
        <v>10.841313</v>
      </c>
      <c r="IN39" s="229">
        <f>'[2]4407Imp'!AS$92</f>
        <v>8.0705799999999996</v>
      </c>
      <c r="IO39" s="229">
        <f>'[2]4407Imp'!AT$92</f>
        <v>12.166549</v>
      </c>
      <c r="IP39" s="229">
        <f>'[2]4407Imp'!AU$92</f>
        <v>34.399685999999996</v>
      </c>
      <c r="IQ39" s="229">
        <f>'[2]4407Imp'!AV$92</f>
        <v>0</v>
      </c>
      <c r="IR39" s="229">
        <f>'[2]4407Imp'!AW$92</f>
        <v>0</v>
      </c>
      <c r="IS39" s="229">
        <f>'[2]4407Imp'!AX$92</f>
        <v>0</v>
      </c>
      <c r="IT39" s="229">
        <f>'[2]4407Imp'!AY$92</f>
        <v>0</v>
      </c>
      <c r="IU39" s="229">
        <f>'[2]4407Imp'!AZ$92</f>
        <v>0</v>
      </c>
      <c r="IV39" s="229">
        <f>'[2]4407Imp'!BA$92</f>
        <v>0</v>
      </c>
    </row>
    <row r="40" spans="1:256">
      <c r="A40" s="220" t="str">
        <f>A36</f>
        <v>India</v>
      </c>
      <c r="DY40" s="220">
        <v>249</v>
      </c>
      <c r="ED40" s="221" t="s">
        <v>75</v>
      </c>
      <c r="EE40" s="221">
        <f>'[1]4403Exp'!AB$108</f>
        <v>12.45858563798007</v>
      </c>
      <c r="EF40" s="221">
        <f>'[1]4403Exp'!AC$108</f>
        <v>4.2187034877920002</v>
      </c>
      <c r="EG40" s="221">
        <f>'[1]4403Exp'!AD$108</f>
        <v>0</v>
      </c>
      <c r="EH40" s="221">
        <f>'[1]4403Exp'!AE$108</f>
        <v>0</v>
      </c>
      <c r="EI40" s="221">
        <f>'[1]4403Exp'!AF$108</f>
        <v>0</v>
      </c>
      <c r="EJ40" s="221">
        <f>'[1]4403Exp'!AG$108</f>
        <v>4.2572392862999998E-2</v>
      </c>
      <c r="EK40" s="221">
        <f>'[1]4403Exp'!AH$108</f>
        <v>5.3608523916359996</v>
      </c>
      <c r="EL40" s="221">
        <f>'[1]4403Exp'!AI$108</f>
        <v>20.404899224305002</v>
      </c>
      <c r="EM40" s="221">
        <f>'[1]4403Exp'!AJ$108</f>
        <v>27.676740126756005</v>
      </c>
      <c r="EN40" s="221">
        <f>'[1]4403Exp'!AK$108</f>
        <v>17.393029324263999</v>
      </c>
      <c r="EO40" s="221">
        <f>'[1]4403Exp'!AL$108</f>
        <v>8.8300022551740014</v>
      </c>
      <c r="EP40" s="221">
        <f>'[1]4403Exp'!AM$108</f>
        <v>6.6312206524799997</v>
      </c>
      <c r="EQ40" s="221">
        <f>'[1]4403Exp'!AN$108</f>
        <v>3.3319626111199998</v>
      </c>
      <c r="ER40" s="221">
        <f>'[1]4403Exp'!AO$108</f>
        <v>2.8627950259229999</v>
      </c>
      <c r="ES40" s="221">
        <f>'[1]4403Exp'!AP$108</f>
        <v>12.121442506366748</v>
      </c>
      <c r="ET40" s="221">
        <f>'[1]4403Exp'!AQ$108</f>
        <v>18.493888523669003</v>
      </c>
      <c r="EU40" s="221">
        <f>'[1]4403Exp'!AR$108</f>
        <v>12.064896049952999</v>
      </c>
      <c r="EV40" s="221">
        <f>'[1]4403Exp'!AS$108</f>
        <v>12.265676922641997</v>
      </c>
      <c r="EW40" s="221">
        <f>'[1]4403Exp'!AT$108</f>
        <v>13.09249749019</v>
      </c>
      <c r="EX40" s="221">
        <f>'[1]4403Exp'!AU$108</f>
        <v>9.9532210923166673</v>
      </c>
      <c r="EY40" s="221">
        <f>'[1]4403Exp'!AV$108</f>
        <v>0</v>
      </c>
      <c r="EZ40" s="221">
        <f>'[1]4403Exp'!AW$108</f>
        <v>0</v>
      </c>
      <c r="FA40" s="221">
        <f>'[1]4403Exp'!AX$108</f>
        <v>0</v>
      </c>
      <c r="FB40" s="221">
        <f>'[1]4403Exp'!AY$108</f>
        <v>0</v>
      </c>
      <c r="FC40" s="221">
        <f>'[1]4403Exp'!AZ$108</f>
        <v>0</v>
      </c>
      <c r="FD40" s="221">
        <f>'[1]4403Exp'!BA$108</f>
        <v>0</v>
      </c>
      <c r="FE40" s="221"/>
      <c r="FF40" s="229"/>
      <c r="FG40" s="229"/>
      <c r="FI40" s="221" t="s">
        <v>75</v>
      </c>
      <c r="FJ40" s="221">
        <f>'[3]4403Imp'!AB$92</f>
        <v>11.737399999999999</v>
      </c>
      <c r="FK40" s="221">
        <f>'[3]4403Imp'!AC$92</f>
        <v>8.5554069999999989</v>
      </c>
      <c r="FL40" s="221">
        <f>'[3]4403Imp'!AD$92</f>
        <v>5.7623379999999997</v>
      </c>
      <c r="FM40" s="221">
        <f>'[3]4403Imp'!AE$92</f>
        <v>2.7537780000000001</v>
      </c>
      <c r="FN40" s="221">
        <f>'[3]4403Imp'!AF$92</f>
        <v>7.9920109999999998</v>
      </c>
      <c r="FO40" s="221">
        <f>'[3]4403Imp'!AG$92</f>
        <v>23.501985999999999</v>
      </c>
      <c r="FP40" s="221">
        <f>'[3]4403Imp'!AH$92</f>
        <v>28.366037000000002</v>
      </c>
      <c r="FQ40" s="221">
        <f>'[3]4403Imp'!AI$92</f>
        <v>58.660955999999999</v>
      </c>
      <c r="FR40" s="221">
        <f>'[3]4403Imp'!AJ$92</f>
        <v>84.20621899999999</v>
      </c>
      <c r="FS40" s="221">
        <f>'[3]4403Imp'!AK$92</f>
        <v>48.906335999999996</v>
      </c>
      <c r="FT40" s="221">
        <f>'[3]4403Imp'!AL$92</f>
        <v>46.763295999999997</v>
      </c>
      <c r="FU40" s="221">
        <f>'[3]4403Imp'!AM$92</f>
        <v>46.848723</v>
      </c>
      <c r="FV40" s="221">
        <f>'[3]4403Imp'!AN$92</f>
        <v>55.813415999999997</v>
      </c>
      <c r="FW40" s="221">
        <f>'[3]4403Imp'!AO$92</f>
        <v>44.074013999999998</v>
      </c>
      <c r="FX40" s="221">
        <f>'[3]4403Imp'!AP$92</f>
        <v>48.136117999999996</v>
      </c>
      <c r="FY40" s="221">
        <f>'[3]4403Imp'!AQ$92</f>
        <v>65.141944999999993</v>
      </c>
      <c r="FZ40" s="221">
        <f>'[3]4403Imp'!AR$92</f>
        <v>57.145789999999998</v>
      </c>
      <c r="GA40" s="221">
        <f>'[3]4403Imp'!AS$92</f>
        <v>44.038722999999997</v>
      </c>
      <c r="GB40" s="221">
        <f>'[3]4403Imp'!AT$92</f>
        <v>78.993551999999994</v>
      </c>
      <c r="GC40" s="221">
        <f>'[3]4403Imp'!AU$92</f>
        <v>73.96588899999999</v>
      </c>
      <c r="GD40" s="221">
        <f>'[3]4403Imp'!AV$92</f>
        <v>0</v>
      </c>
      <c r="GE40" s="221">
        <f>'[3]4403Imp'!AW$92</f>
        <v>0</v>
      </c>
      <c r="GF40" s="221">
        <f>'[3]4403Imp'!AX$92</f>
        <v>0</v>
      </c>
      <c r="GG40" s="221">
        <f>'[3]4403Imp'!AY$92</f>
        <v>0</v>
      </c>
      <c r="GH40" s="221">
        <f>'[3]4403Imp'!AZ$92</f>
        <v>0</v>
      </c>
      <c r="GI40" s="221">
        <f>'[3]4403Imp'!BA$92</f>
        <v>0</v>
      </c>
      <c r="GJ40" s="221"/>
      <c r="GM40" s="220">
        <v>249</v>
      </c>
      <c r="GQ40" s="221" t="s">
        <v>75</v>
      </c>
      <c r="GR40" s="221">
        <f>'[1]4407Exp'!AB$108</f>
        <v>0.28508935262202001</v>
      </c>
      <c r="GS40" s="221">
        <f>'[1]4407Exp'!AC$108</f>
        <v>4.6295947818519991</v>
      </c>
      <c r="GT40" s="221">
        <f>'[1]4407Exp'!AD$108</f>
        <v>11.8505343696</v>
      </c>
      <c r="GU40" s="221">
        <f>'[1]4407Exp'!AE$108</f>
        <v>6.5288933306239993</v>
      </c>
      <c r="GV40" s="221">
        <f>'[1]4407Exp'!AF$108</f>
        <v>12.382781081209</v>
      </c>
      <c r="GW40" s="221">
        <f>'[1]4407Exp'!AG$108</f>
        <v>29.908399707185996</v>
      </c>
      <c r="GX40" s="221">
        <f>'[1]4407Exp'!AH$108</f>
        <v>16.926305056587996</v>
      </c>
      <c r="GY40" s="221">
        <f>'[1]4407Exp'!AI$108</f>
        <v>16.741391073830002</v>
      </c>
      <c r="GZ40" s="221">
        <f>'[1]4407Exp'!AJ$108</f>
        <v>12.799880785100001</v>
      </c>
      <c r="HA40" s="221">
        <f>'[1]4407Exp'!AK$108</f>
        <v>8.6919045831199995</v>
      </c>
      <c r="HB40" s="221">
        <f>'[1]4407Exp'!AL$108</f>
        <v>10.179748146455999</v>
      </c>
      <c r="HC40" s="221">
        <f>'[1]4407Exp'!AM$108</f>
        <v>8.9424955593599993</v>
      </c>
      <c r="HD40" s="221">
        <f>'[1]4407Exp'!AN$108</f>
        <v>14.785573141152</v>
      </c>
      <c r="HE40" s="221">
        <f>'[1]4407Exp'!AO$108</f>
        <v>22.183229637182997</v>
      </c>
      <c r="HF40" s="221">
        <f>'[1]4407Exp'!AP$108</f>
        <v>37.145234705058243</v>
      </c>
      <c r="HG40" s="221">
        <f>'[1]4407Exp'!AQ$108</f>
        <v>45.068829203448388</v>
      </c>
      <c r="HH40" s="221">
        <f>'[1]4407Exp'!AR$108</f>
        <v>50.087703103316997</v>
      </c>
      <c r="HI40" s="221">
        <f>'[1]4407Exp'!AS$108</f>
        <v>51.873963327614987</v>
      </c>
      <c r="HJ40" s="221">
        <f>'[1]4407Exp'!AT$108</f>
        <v>67.973652557619999</v>
      </c>
      <c r="HK40" s="221">
        <f>'[1]4407Exp'!AU$108</f>
        <v>70.708213047437496</v>
      </c>
      <c r="HL40" s="221">
        <f>'[1]4407Exp'!AV$108</f>
        <v>0</v>
      </c>
      <c r="HM40" s="221">
        <f>'[1]4407Exp'!AW$108</f>
        <v>0</v>
      </c>
      <c r="HN40" s="221">
        <f>'[1]4407Exp'!AX$108</f>
        <v>0</v>
      </c>
      <c r="HO40" s="221">
        <f>'[1]4407Exp'!AY$108</f>
        <v>0</v>
      </c>
      <c r="HP40" s="221">
        <f>'[1]4407Exp'!AZ$108</f>
        <v>0</v>
      </c>
      <c r="HQ40" s="221">
        <f>'[1]4407Exp'!BA$108</f>
        <v>0</v>
      </c>
      <c r="HR40" s="221"/>
      <c r="HS40" s="221"/>
      <c r="HT40" s="221"/>
      <c r="HU40" s="221"/>
      <c r="HV40" s="221" t="s">
        <v>75</v>
      </c>
      <c r="HW40" s="221">
        <f>'[3]4407Imp'!AB$92</f>
        <v>7.9558999999999991E-2</v>
      </c>
      <c r="HX40" s="221">
        <f>'[3]4407Imp'!AC$92</f>
        <v>0.87288699999999997</v>
      </c>
      <c r="HY40" s="221">
        <f>'[3]4407Imp'!AD$92</f>
        <v>0.47522099999999995</v>
      </c>
      <c r="HZ40" s="221">
        <f>'[3]4407Imp'!AE$92</f>
        <v>0.17068699999999998</v>
      </c>
      <c r="IA40" s="221">
        <f>'[3]4407Imp'!AF$92</f>
        <v>0.97143800000000002</v>
      </c>
      <c r="IB40" s="221">
        <f>'[3]4407Imp'!AG$92</f>
        <v>2.861872</v>
      </c>
      <c r="IC40" s="221">
        <f>'[3]4407Imp'!AH$92</f>
        <v>0.98673699999999998</v>
      </c>
      <c r="ID40" s="221">
        <f>'[3]4407Imp'!AI$92</f>
        <v>2.5726609999999996</v>
      </c>
      <c r="IE40" s="221">
        <f>'[3]4407Imp'!AJ$92</f>
        <v>0.64609799999999995</v>
      </c>
      <c r="IF40" s="221">
        <f>'[3]4407Imp'!AK$92</f>
        <v>0.189829</v>
      </c>
      <c r="IG40" s="221">
        <f>'[3]4407Imp'!AL$92</f>
        <v>0.35048299999999999</v>
      </c>
      <c r="IH40" s="221">
        <f>'[3]4407Imp'!AM$92</f>
        <v>0.64559599999999995</v>
      </c>
      <c r="II40" s="221">
        <f>'[3]4407Imp'!AN$92</f>
        <v>0.78592699999999993</v>
      </c>
      <c r="IJ40" s="221">
        <f>'[3]4407Imp'!AO$92</f>
        <v>0.1925</v>
      </c>
      <c r="IK40" s="221">
        <f>'[3]4407Imp'!AP$92</f>
        <v>0.47028899999999996</v>
      </c>
      <c r="IL40" s="221">
        <f>'[3]4407Imp'!AQ$92</f>
        <v>9.5552999999999999E-2</v>
      </c>
      <c r="IM40" s="221">
        <f>'[3]4407Imp'!AR$92</f>
        <v>0.34372799999999998</v>
      </c>
      <c r="IN40" s="229">
        <f>'[3]4407Imp'!AS$92</f>
        <v>0.50805400000000001</v>
      </c>
      <c r="IO40" s="229">
        <f>'[3]4407Imp'!AT$92</f>
        <v>1.979398</v>
      </c>
      <c r="IP40" s="229">
        <f>'[3]4407Imp'!AU$92</f>
        <v>1.8702839999999998</v>
      </c>
      <c r="IQ40" s="229">
        <f>'[3]4407Imp'!AV$92</f>
        <v>0</v>
      </c>
      <c r="IR40" s="229">
        <f>'[3]4407Imp'!AW$92</f>
        <v>0</v>
      </c>
      <c r="IS40" s="229">
        <f>'[3]4407Imp'!AX$92</f>
        <v>0</v>
      </c>
      <c r="IT40" s="229">
        <f>'[3]4407Imp'!AY$92</f>
        <v>0</v>
      </c>
      <c r="IU40" s="229">
        <f>'[3]4407Imp'!AZ$92</f>
        <v>0</v>
      </c>
      <c r="IV40" s="229">
        <f>'[3]4407Imp'!BA$92</f>
        <v>0</v>
      </c>
    </row>
  </sheetData>
  <phoneticPr fontId="1" type="noConversion"/>
  <pageMargins left="0.75" right="0.75" top="1" bottom="1" header="0.5" footer="0.5"/>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39:BO226"/>
  <sheetViews>
    <sheetView workbookViewId="0"/>
  </sheetViews>
  <sheetFormatPr defaultColWidth="9.08984375" defaultRowHeight="12.5"/>
  <cols>
    <col min="1" max="1" width="16.7265625" style="2" bestFit="1" customWidth="1"/>
    <col min="2" max="2" width="5.7265625" style="2" customWidth="1"/>
    <col min="3" max="21" width="4.7265625" style="2" customWidth="1"/>
    <col min="22" max="27" width="4.7265625" style="2" hidden="1" customWidth="1"/>
    <col min="28" max="28" width="1.7265625" style="2" customWidth="1"/>
    <col min="29" max="48" width="5.7265625" style="2" customWidth="1"/>
    <col min="49" max="54" width="5.7265625" style="2" hidden="1" customWidth="1"/>
    <col min="55" max="55" width="5.7265625" style="2" customWidth="1"/>
    <col min="56" max="56" width="4.7265625" style="2" customWidth="1"/>
    <col min="57" max="69" width="5.7265625" style="2" customWidth="1"/>
    <col min="70" max="16384" width="9.08984375" style="2"/>
  </cols>
  <sheetData>
    <row r="39" spans="1:67" ht="13">
      <c r="A39" s="1" t="s">
        <v>95</v>
      </c>
    </row>
    <row r="40" spans="1:67">
      <c r="A40" s="231" t="s">
        <v>2</v>
      </c>
      <c r="B40" s="275" t="s">
        <v>37</v>
      </c>
      <c r="C40" s="275"/>
      <c r="D40" s="275"/>
      <c r="E40" s="275"/>
      <c r="F40" s="275"/>
      <c r="G40" s="275"/>
      <c r="H40" s="275"/>
      <c r="I40" s="275"/>
      <c r="J40" s="275"/>
      <c r="K40" s="275"/>
      <c r="L40" s="275"/>
      <c r="M40" s="275"/>
      <c r="N40" s="275"/>
      <c r="O40" s="275"/>
      <c r="P40" s="275"/>
      <c r="Q40" s="275"/>
      <c r="R40" s="275"/>
      <c r="S40" s="275"/>
      <c r="T40" s="275"/>
      <c r="U40" s="275"/>
      <c r="V40" s="275"/>
      <c r="W40" s="275"/>
      <c r="X40" s="275"/>
      <c r="Y40" s="275"/>
      <c r="Z40" s="275"/>
      <c r="AA40" s="275"/>
      <c r="AC40" s="275" t="s">
        <v>113</v>
      </c>
      <c r="AD40" s="275"/>
      <c r="AE40" s="275"/>
      <c r="AF40" s="275"/>
      <c r="AG40" s="275"/>
      <c r="AH40" s="275"/>
      <c r="AI40" s="275"/>
      <c r="AJ40" s="275"/>
      <c r="AK40" s="275"/>
      <c r="AL40" s="275"/>
      <c r="AM40" s="275"/>
      <c r="AN40" s="275"/>
      <c r="AO40" s="275"/>
      <c r="AP40" s="275"/>
      <c r="AQ40" s="275"/>
      <c r="AR40" s="275"/>
      <c r="AS40" s="275"/>
      <c r="AT40" s="275"/>
      <c r="AU40" s="275"/>
      <c r="AV40" s="275"/>
      <c r="AW40" s="275"/>
      <c r="AX40" s="275"/>
      <c r="AY40" s="275"/>
      <c r="AZ40" s="275"/>
      <c r="BA40" s="275"/>
      <c r="BB40" s="275"/>
      <c r="BC40" s="232"/>
    </row>
    <row r="41" spans="1:67">
      <c r="A41" s="231"/>
      <c r="B41" s="2">
        <v>2000</v>
      </c>
      <c r="C41" s="2">
        <f t="shared" ref="C41:AA41" si="0">1+B41</f>
        <v>2001</v>
      </c>
      <c r="D41" s="2">
        <f t="shared" si="0"/>
        <v>2002</v>
      </c>
      <c r="E41" s="2">
        <f t="shared" si="0"/>
        <v>2003</v>
      </c>
      <c r="F41" s="2">
        <f t="shared" si="0"/>
        <v>2004</v>
      </c>
      <c r="G41" s="2">
        <f t="shared" si="0"/>
        <v>2005</v>
      </c>
      <c r="H41" s="2">
        <f t="shared" si="0"/>
        <v>2006</v>
      </c>
      <c r="I41" s="2">
        <f t="shared" si="0"/>
        <v>2007</v>
      </c>
      <c r="J41" s="2">
        <f t="shared" si="0"/>
        <v>2008</v>
      </c>
      <c r="K41" s="2">
        <f t="shared" si="0"/>
        <v>2009</v>
      </c>
      <c r="L41" s="2">
        <f t="shared" si="0"/>
        <v>2010</v>
      </c>
      <c r="M41" s="2">
        <f t="shared" si="0"/>
        <v>2011</v>
      </c>
      <c r="N41" s="2">
        <f t="shared" si="0"/>
        <v>2012</v>
      </c>
      <c r="O41" s="2">
        <f t="shared" si="0"/>
        <v>2013</v>
      </c>
      <c r="P41" s="2">
        <f t="shared" si="0"/>
        <v>2014</v>
      </c>
      <c r="Q41" s="2">
        <f t="shared" si="0"/>
        <v>2015</v>
      </c>
      <c r="R41" s="2">
        <f t="shared" si="0"/>
        <v>2016</v>
      </c>
      <c r="S41" s="2">
        <f t="shared" si="0"/>
        <v>2017</v>
      </c>
      <c r="T41" s="2">
        <f t="shared" si="0"/>
        <v>2018</v>
      </c>
      <c r="U41" s="2">
        <f t="shared" si="0"/>
        <v>2019</v>
      </c>
      <c r="V41" s="2">
        <f t="shared" si="0"/>
        <v>2020</v>
      </c>
      <c r="W41" s="2">
        <f t="shared" si="0"/>
        <v>2021</v>
      </c>
      <c r="X41" s="2">
        <f t="shared" si="0"/>
        <v>2022</v>
      </c>
      <c r="Y41" s="2">
        <f t="shared" si="0"/>
        <v>2023</v>
      </c>
      <c r="Z41" s="2">
        <f t="shared" si="0"/>
        <v>2024</v>
      </c>
      <c r="AA41" s="2">
        <f t="shared" si="0"/>
        <v>2025</v>
      </c>
      <c r="AC41" s="2">
        <v>2000</v>
      </c>
      <c r="AD41" s="2">
        <f t="shared" ref="AD41:BB41" si="1">1+AC41</f>
        <v>2001</v>
      </c>
      <c r="AE41" s="2">
        <f t="shared" si="1"/>
        <v>2002</v>
      </c>
      <c r="AF41" s="2">
        <f t="shared" si="1"/>
        <v>2003</v>
      </c>
      <c r="AG41" s="2">
        <f t="shared" si="1"/>
        <v>2004</v>
      </c>
      <c r="AH41" s="2">
        <f t="shared" si="1"/>
        <v>2005</v>
      </c>
      <c r="AI41" s="2">
        <f t="shared" si="1"/>
        <v>2006</v>
      </c>
      <c r="AJ41" s="2">
        <f t="shared" si="1"/>
        <v>2007</v>
      </c>
      <c r="AK41" s="2">
        <f t="shared" si="1"/>
        <v>2008</v>
      </c>
      <c r="AL41" s="2">
        <f t="shared" si="1"/>
        <v>2009</v>
      </c>
      <c r="AM41" s="2">
        <f t="shared" si="1"/>
        <v>2010</v>
      </c>
      <c r="AN41" s="2">
        <f t="shared" si="1"/>
        <v>2011</v>
      </c>
      <c r="AO41" s="2">
        <f t="shared" si="1"/>
        <v>2012</v>
      </c>
      <c r="AP41" s="2">
        <f t="shared" si="1"/>
        <v>2013</v>
      </c>
      <c r="AQ41" s="2">
        <f t="shared" si="1"/>
        <v>2014</v>
      </c>
      <c r="AR41" s="2">
        <f t="shared" si="1"/>
        <v>2015</v>
      </c>
      <c r="AS41" s="2">
        <f t="shared" si="1"/>
        <v>2016</v>
      </c>
      <c r="AT41" s="2">
        <f t="shared" si="1"/>
        <v>2017</v>
      </c>
      <c r="AU41" s="2">
        <f t="shared" si="1"/>
        <v>2018</v>
      </c>
      <c r="AV41" s="2">
        <f t="shared" si="1"/>
        <v>2019</v>
      </c>
      <c r="AW41" s="2">
        <f t="shared" si="1"/>
        <v>2020</v>
      </c>
      <c r="AX41" s="2">
        <f t="shared" si="1"/>
        <v>2021</v>
      </c>
      <c r="AY41" s="2">
        <f t="shared" si="1"/>
        <v>2022</v>
      </c>
      <c r="AZ41" s="2">
        <f t="shared" si="1"/>
        <v>2023</v>
      </c>
      <c r="BA41" s="2">
        <f t="shared" si="1"/>
        <v>2024</v>
      </c>
      <c r="BB41" s="2">
        <f t="shared" si="1"/>
        <v>2025</v>
      </c>
    </row>
    <row r="42" spans="1:67">
      <c r="A42" s="231" t="s">
        <v>33</v>
      </c>
      <c r="B42" s="233">
        <f>ExportsCoreVPA!C5</f>
        <v>0.83037979346276003</v>
      </c>
      <c r="C42" s="233">
        <f>ExportsCoreVPA!D5</f>
        <v>0.80461053974611996</v>
      </c>
      <c r="D42" s="233">
        <f>ExportsCoreVPA!E5</f>
        <v>0.78382412796407985</v>
      </c>
      <c r="E42" s="233">
        <f>ExportsCoreVPA!F5</f>
        <v>0.76194114053214002</v>
      </c>
      <c r="F42" s="233">
        <f>ExportsCoreVPA!G5</f>
        <v>0.76475540819377985</v>
      </c>
      <c r="G42" s="233">
        <f>ExportsCoreVPA!H5</f>
        <v>0.79396456501715995</v>
      </c>
      <c r="H42" s="233">
        <f>ExportsCoreVPA!I5</f>
        <v>0.78762163945201991</v>
      </c>
      <c r="I42" s="233">
        <f>ExportsCoreVPA!J5</f>
        <v>0.89348219850533983</v>
      </c>
      <c r="J42" s="233">
        <f>ExportsCoreVPA!K5</f>
        <v>0.91983248230110004</v>
      </c>
      <c r="K42" s="233">
        <f>ExportsCoreVPA!L5</f>
        <v>0.76646827489887992</v>
      </c>
      <c r="L42" s="233">
        <f>ExportsCoreVPA!M5</f>
        <v>0.73836729688833946</v>
      </c>
      <c r="M42" s="233">
        <f>ExportsCoreVPA!N5</f>
        <v>0.58162903953125977</v>
      </c>
      <c r="N42" s="233">
        <f>ExportsCoreVPA!O5</f>
        <v>0.50881914099097991</v>
      </c>
      <c r="O42" s="233">
        <f>ExportsCoreVPA!P5</f>
        <v>0.49173510120249997</v>
      </c>
      <c r="P42" s="233">
        <f>ExportsCoreVPA!Q5</f>
        <v>0.6078303419384804</v>
      </c>
      <c r="Q42" s="233">
        <f>ExportsCoreVPA!R5</f>
        <v>0.61717004732249903</v>
      </c>
      <c r="R42" s="233">
        <f>ExportsCoreVPA!S5</f>
        <v>0.68864599033999996</v>
      </c>
      <c r="S42" s="233">
        <f>ExportsCoreVPA!T5</f>
        <v>0.57461084769999993</v>
      </c>
      <c r="T42" s="233">
        <f>ExportsCoreVPA!U5</f>
        <v>0.57615970357999979</v>
      </c>
      <c r="U42" s="233">
        <f>ExportsCoreVPA!V5</f>
        <v>0.51682483624000009</v>
      </c>
      <c r="V42" s="233">
        <f>ExportsCoreVPA!W5</f>
        <v>0</v>
      </c>
      <c r="W42" s="233">
        <f>ExportsCoreVPA!X5</f>
        <v>0</v>
      </c>
      <c r="X42" s="233">
        <f>ExportsCoreVPA!Y5</f>
        <v>0</v>
      </c>
      <c r="Y42" s="233">
        <f>ExportsCoreVPA!Z5</f>
        <v>0</v>
      </c>
      <c r="Z42" s="233">
        <f>ExportsCoreVPA!AA5</f>
        <v>0</v>
      </c>
      <c r="AA42" s="233">
        <f>ExportsCoreVPA!AB5</f>
        <v>0</v>
      </c>
      <c r="AB42" s="234"/>
      <c r="BD42" s="235">
        <f t="shared" ref="BD42:BO42" si="2">J42/SUM(J42:J44)</f>
        <v>0.94420051377703607</v>
      </c>
      <c r="BE42" s="235">
        <f t="shared" si="2"/>
        <v>0.96240463052401093</v>
      </c>
      <c r="BF42" s="235">
        <f t="shared" si="2"/>
        <v>0.9536311440427252</v>
      </c>
      <c r="BG42" s="235">
        <f t="shared" si="2"/>
        <v>0.94464613657545637</v>
      </c>
      <c r="BH42" s="235">
        <f t="shared" si="2"/>
        <v>0.95183194404295168</v>
      </c>
      <c r="BI42" s="235">
        <f t="shared" si="2"/>
        <v>0.93548412492814847</v>
      </c>
      <c r="BJ42" s="235">
        <f t="shared" si="2"/>
        <v>0.9649334602098375</v>
      </c>
      <c r="BK42" s="235">
        <f t="shared" si="2"/>
        <v>0.95663541516796136</v>
      </c>
      <c r="BL42" s="235">
        <f t="shared" si="2"/>
        <v>0.97354391951242591</v>
      </c>
      <c r="BM42" s="235">
        <f t="shared" si="2"/>
        <v>0.96258901317524326</v>
      </c>
      <c r="BN42" s="235">
        <f t="shared" si="2"/>
        <v>0.9721112741750475</v>
      </c>
      <c r="BO42" s="235">
        <f t="shared" si="2"/>
        <v>0.9660545319176288</v>
      </c>
    </row>
    <row r="43" spans="1:67">
      <c r="A43" s="2" t="s">
        <v>32</v>
      </c>
      <c r="B43" s="233">
        <f>ExportsTimberSectorMinusCoreVPA!C5</f>
        <v>5.4770287200000004E-2</v>
      </c>
      <c r="C43" s="233">
        <f>ExportsTimberSectorMinusCoreVPA!D5</f>
        <v>7.8019668000000014E-2</v>
      </c>
      <c r="D43" s="233">
        <f>ExportsTimberSectorMinusCoreVPA!E5</f>
        <v>0.11897477210000004</v>
      </c>
      <c r="E43" s="233">
        <f>ExportsTimberSectorMinusCoreVPA!F5</f>
        <v>9.0004922499999973E-2</v>
      </c>
      <c r="F43" s="233">
        <f>ExportsTimberSectorMinusCoreVPA!G5</f>
        <v>0.1023793559</v>
      </c>
      <c r="G43" s="233">
        <f>ExportsTimberSectorMinusCoreVPA!H5</f>
        <v>8.4434934400000008E-2</v>
      </c>
      <c r="H43" s="233">
        <f>ExportsTimberSectorMinusCoreVPA!I5</f>
        <v>6.9008927000000025E-2</v>
      </c>
      <c r="I43" s="233">
        <f>ExportsTimberSectorMinusCoreVPA!J5</f>
        <v>6.4180844499999973E-2</v>
      </c>
      <c r="J43" s="233">
        <f>ExportsTimberSectorMinusCoreVPA!K5</f>
        <v>5.435940689999999E-2</v>
      </c>
      <c r="K43" s="233">
        <f>ExportsTimberSectorMinusCoreVPA!L5</f>
        <v>2.9941312699999986E-2</v>
      </c>
      <c r="L43" s="233">
        <f>ExportsTimberSectorMinusCoreVPA!M5</f>
        <v>3.5901980599999994E-2</v>
      </c>
      <c r="M43" s="233">
        <f>ExportsTimberSectorMinusCoreVPA!N5</f>
        <v>3.4081983900000001E-2</v>
      </c>
      <c r="N43" s="233">
        <f>ExportsTimberSectorMinusCoreVPA!O5</f>
        <v>2.5749113599999977E-2</v>
      </c>
      <c r="O43" s="233">
        <f>ExportsTimberSectorMinusCoreVPA!P5</f>
        <v>3.3912622900000022E-2</v>
      </c>
      <c r="P43" s="233">
        <f>ExportsTimberSectorMinusCoreVPA!Q5</f>
        <v>2.2089094999999948E-2</v>
      </c>
      <c r="Q43" s="233">
        <f>ExportsTimberSectorMinusCoreVPA!R5</f>
        <v>2.797651273260755E-2</v>
      </c>
      <c r="R43" s="233">
        <f>ExportsTimberSectorMinusCoreVPA!S5</f>
        <v>1.8713972100000077E-2</v>
      </c>
      <c r="S43" s="233">
        <f>ExportsTimberSectorMinusCoreVPA!T5</f>
        <v>2.2332229600000038E-2</v>
      </c>
      <c r="T43" s="233">
        <f>ExportsTimberSectorMinusCoreVPA!U5</f>
        <v>1.6529342300000006E-2</v>
      </c>
      <c r="U43" s="233">
        <f>ExportsTimberSectorMinusCoreVPA!V5</f>
        <v>1.8160321600000036E-2</v>
      </c>
      <c r="V43" s="233">
        <f>ExportsTimberSectorMinusCoreVPA!W5</f>
        <v>0</v>
      </c>
      <c r="W43" s="233">
        <f>ExportsTimberSectorMinusCoreVPA!X5</f>
        <v>0</v>
      </c>
      <c r="X43" s="233">
        <f>ExportsTimberSectorMinusCoreVPA!Y5</f>
        <v>0</v>
      </c>
      <c r="Y43" s="233">
        <f>ExportsTimberSectorMinusCoreVPA!Z5</f>
        <v>0</v>
      </c>
      <c r="Z43" s="233">
        <f>ExportsTimberSectorMinusCoreVPA!AA5</f>
        <v>0</v>
      </c>
      <c r="AA43" s="233">
        <f>ExportsTimberSectorMinusCoreVPA!AB5</f>
        <v>0</v>
      </c>
      <c r="BD43" s="235">
        <f t="shared" ref="BD43:BO43" si="3">J43/SUM(J42:J44)</f>
        <v>5.5799486222963934E-2</v>
      </c>
      <c r="BE43" s="235">
        <f t="shared" si="3"/>
        <v>3.7595369475989085E-2</v>
      </c>
      <c r="BF43" s="235">
        <f t="shared" si="3"/>
        <v>4.6368855957274732E-2</v>
      </c>
      <c r="BG43" s="235">
        <f t="shared" si="3"/>
        <v>5.5353863424543744E-2</v>
      </c>
      <c r="BH43" s="235">
        <f t="shared" si="3"/>
        <v>4.8168055957048331E-2</v>
      </c>
      <c r="BI43" s="235">
        <f t="shared" si="3"/>
        <v>6.4515875071851636E-2</v>
      </c>
      <c r="BJ43" s="235">
        <f t="shared" si="3"/>
        <v>3.506653979016245E-2</v>
      </c>
      <c r="BK43" s="235">
        <f t="shared" si="3"/>
        <v>4.3364584832038588E-2</v>
      </c>
      <c r="BL43" s="235">
        <f t="shared" si="3"/>
        <v>2.6456080487574161E-2</v>
      </c>
      <c r="BM43" s="235">
        <f t="shared" si="3"/>
        <v>3.7410986824756735E-2</v>
      </c>
      <c r="BN43" s="235">
        <f t="shared" si="3"/>
        <v>2.7888725824952498E-2</v>
      </c>
      <c r="BO43" s="235">
        <f t="shared" si="3"/>
        <v>3.3945468082371186E-2</v>
      </c>
    </row>
    <row r="45" spans="1:67">
      <c r="AB45" s="234"/>
    </row>
    <row r="46" spans="1:67">
      <c r="B46" s="234"/>
      <c r="C46" s="234"/>
      <c r="D46" s="234"/>
      <c r="E46" s="234"/>
      <c r="F46" s="234"/>
      <c r="G46" s="234"/>
      <c r="H46" s="234"/>
      <c r="I46" s="234"/>
      <c r="J46" s="234"/>
      <c r="K46" s="234"/>
      <c r="L46" s="234"/>
      <c r="M46" s="234"/>
      <c r="N46" s="234"/>
      <c r="O46" s="234"/>
      <c r="P46" s="234"/>
      <c r="Q46" s="234"/>
      <c r="R46" s="234"/>
      <c r="S46" s="234"/>
      <c r="T46" s="234"/>
      <c r="U46" s="234"/>
      <c r="V46" s="234"/>
      <c r="W46" s="234"/>
      <c r="X46" s="234"/>
      <c r="Y46" s="234"/>
      <c r="Z46" s="234"/>
      <c r="AA46" s="234"/>
      <c r="AB46" s="234"/>
      <c r="AC46" s="234"/>
      <c r="AD46" s="234"/>
      <c r="AE46" s="234"/>
      <c r="AF46" s="234"/>
      <c r="AG46" s="234"/>
      <c r="AH46" s="234"/>
      <c r="AI46" s="234"/>
      <c r="AJ46" s="234"/>
      <c r="AK46" s="234"/>
      <c r="AL46" s="234"/>
      <c r="AM46" s="234"/>
      <c r="AN46" s="234"/>
      <c r="AO46" s="234"/>
      <c r="AP46" s="234"/>
      <c r="AQ46" s="234"/>
      <c r="AR46" s="234"/>
      <c r="AS46" s="234"/>
      <c r="AT46" s="234"/>
      <c r="AU46" s="234"/>
      <c r="AV46" s="234"/>
      <c r="AW46" s="234"/>
      <c r="AX46" s="234"/>
      <c r="AY46" s="234"/>
      <c r="AZ46" s="234"/>
      <c r="BA46" s="234"/>
      <c r="BB46" s="234"/>
      <c r="BC46" s="234"/>
    </row>
    <row r="47" spans="1:67">
      <c r="B47" s="234"/>
      <c r="C47" s="234"/>
      <c r="D47" s="234"/>
      <c r="E47" s="234"/>
      <c r="F47" s="234"/>
      <c r="G47" s="234"/>
      <c r="H47" s="234"/>
      <c r="I47" s="234"/>
      <c r="J47" s="234"/>
      <c r="K47" s="234"/>
      <c r="L47" s="234"/>
      <c r="M47" s="234"/>
      <c r="N47" s="234"/>
      <c r="O47" s="234"/>
      <c r="P47" s="234"/>
      <c r="Q47" s="234"/>
      <c r="R47" s="234"/>
      <c r="S47" s="234"/>
      <c r="T47" s="234"/>
      <c r="U47" s="234"/>
      <c r="V47" s="234"/>
      <c r="W47" s="234"/>
      <c r="X47" s="234"/>
      <c r="Y47" s="234"/>
      <c r="Z47" s="234"/>
      <c r="AA47" s="234"/>
      <c r="AB47" s="234"/>
      <c r="AC47" s="234"/>
      <c r="AD47" s="234"/>
      <c r="AE47" s="234"/>
      <c r="AF47" s="234"/>
      <c r="AG47" s="234"/>
      <c r="AH47" s="234"/>
      <c r="AI47" s="234"/>
      <c r="AJ47" s="234"/>
      <c r="AK47" s="234"/>
      <c r="AL47" s="234"/>
      <c r="AM47" s="234"/>
      <c r="AN47" s="234"/>
      <c r="AO47" s="234"/>
      <c r="AP47" s="234"/>
      <c r="AQ47" s="234"/>
      <c r="AR47" s="234"/>
      <c r="AS47" s="234"/>
      <c r="AT47" s="234"/>
      <c r="AU47" s="234"/>
      <c r="AV47" s="234"/>
      <c r="AW47" s="234"/>
      <c r="AX47" s="234"/>
      <c r="AY47" s="234"/>
      <c r="AZ47" s="234"/>
      <c r="BA47" s="234"/>
      <c r="BB47" s="234"/>
      <c r="BC47" s="234"/>
    </row>
    <row r="48" spans="1:67">
      <c r="A48" s="231" t="str">
        <f>A42</f>
        <v xml:space="preserve">VPA core products </v>
      </c>
      <c r="B48" s="234"/>
      <c r="C48" s="234"/>
      <c r="D48" s="234"/>
      <c r="E48" s="234"/>
      <c r="F48" s="234"/>
      <c r="G48" s="234"/>
      <c r="H48" s="234"/>
      <c r="I48" s="234"/>
      <c r="J48" s="234"/>
      <c r="K48" s="234"/>
      <c r="L48" s="234"/>
      <c r="M48" s="234"/>
      <c r="N48" s="234"/>
      <c r="O48" s="234"/>
      <c r="P48" s="234"/>
      <c r="Q48" s="234"/>
      <c r="R48" s="234"/>
      <c r="S48" s="234"/>
      <c r="T48" s="234"/>
      <c r="U48" s="234"/>
      <c r="V48" s="234"/>
      <c r="W48" s="234"/>
      <c r="X48" s="234"/>
      <c r="Y48" s="234"/>
      <c r="Z48" s="234"/>
      <c r="AA48" s="234"/>
      <c r="AB48" s="234"/>
      <c r="AC48" s="234">
        <f>ExportsCoreVPA!AD5</f>
        <v>145.97459877772673</v>
      </c>
      <c r="AD48" s="234">
        <f>ExportsCoreVPA!AE5</f>
        <v>132.58690200338</v>
      </c>
      <c r="AE48" s="234">
        <f>ExportsCoreVPA!AF5</f>
        <v>144.51773751297597</v>
      </c>
      <c r="AF48" s="234">
        <f>ExportsCoreVPA!AG5</f>
        <v>159.12322867806401</v>
      </c>
      <c r="AG48" s="234">
        <f>ExportsCoreVPA!AH5</f>
        <v>177.99276242926504</v>
      </c>
      <c r="AH48" s="234">
        <f>ExportsCoreVPA!AI5</f>
        <v>200.47921241762694</v>
      </c>
      <c r="AI48" s="234">
        <f>ExportsCoreVPA!AJ5</f>
        <v>191.51969650719994</v>
      </c>
      <c r="AJ48" s="234">
        <f>ExportsCoreVPA!AK5</f>
        <v>231.10063583545497</v>
      </c>
      <c r="AK48" s="234">
        <f>ExportsCoreVPA!AL5</f>
        <v>254.78591836035199</v>
      </c>
      <c r="AL48" s="234">
        <f>ExportsCoreVPA!AM5</f>
        <v>167.80276040043998</v>
      </c>
      <c r="AM48" s="234">
        <f>ExportsCoreVPA!AN5</f>
        <v>169.65194663340901</v>
      </c>
      <c r="AN48" s="234">
        <f>ExportsCoreVPA!AO5</f>
        <v>136.87933787663999</v>
      </c>
      <c r="AO48" s="234">
        <f>ExportsCoreVPA!AP5</f>
        <v>134.33999626044798</v>
      </c>
      <c r="AP48" s="234">
        <f>ExportsCoreVPA!AQ5</f>
        <v>148.16315600569499</v>
      </c>
      <c r="AQ48" s="234">
        <f>ExportsCoreVPA!AR5</f>
        <v>175.95579490028371</v>
      </c>
      <c r="AR48" s="234">
        <f>ExportsCoreVPA!AS5</f>
        <v>201.57688710650962</v>
      </c>
      <c r="AS48" s="234">
        <f>ExportsCoreVPA!AT5</f>
        <v>241.54890571476895</v>
      </c>
      <c r="AT48" s="234">
        <f>ExportsCoreVPA!AU5</f>
        <v>205.25523513781005</v>
      </c>
      <c r="AU48" s="234">
        <f>ExportsCoreVPA!AV5</f>
        <v>214.07302358947004</v>
      </c>
      <c r="AV48" s="234">
        <f>ExportsCoreVPA!AW5</f>
        <v>161.48930506761667</v>
      </c>
      <c r="AW48" s="234">
        <f>ExportsCoreVPA!AX5</f>
        <v>0</v>
      </c>
      <c r="AX48" s="234">
        <f>ExportsCoreVPA!AY5</f>
        <v>0</v>
      </c>
      <c r="AY48" s="234">
        <f>ExportsCoreVPA!AZ5</f>
        <v>0</v>
      </c>
      <c r="AZ48" s="234">
        <f>ExportsCoreVPA!BA5</f>
        <v>0</v>
      </c>
      <c r="BA48" s="234">
        <f>ExportsCoreVPA!BB5</f>
        <v>0</v>
      </c>
      <c r="BB48" s="234">
        <f>ExportsCoreVPA!BC5</f>
        <v>0</v>
      </c>
      <c r="BC48" s="233"/>
      <c r="BD48" s="235">
        <f t="shared" ref="BD48:BO48" si="4">AK48/SUM(AK48:AK50)</f>
        <v>0.92714658297281372</v>
      </c>
      <c r="BE48" s="235">
        <f t="shared" si="4"/>
        <v>0.93822658578014217</v>
      </c>
      <c r="BF48" s="235">
        <f t="shared" si="4"/>
        <v>0.9295752199116325</v>
      </c>
      <c r="BG48" s="235">
        <f t="shared" si="4"/>
        <v>0.89705811543982317</v>
      </c>
      <c r="BH48" s="235">
        <f t="shared" si="4"/>
        <v>0.93079893767018274</v>
      </c>
      <c r="BI48" s="235">
        <f t="shared" si="4"/>
        <v>0.92431030775921474</v>
      </c>
      <c r="BJ48" s="235">
        <f t="shared" si="4"/>
        <v>0.95477682506410166</v>
      </c>
      <c r="BK48" s="235">
        <f t="shared" si="4"/>
        <v>0.96987644784244109</v>
      </c>
      <c r="BL48" s="235">
        <f t="shared" si="4"/>
        <v>0.97423107710698054</v>
      </c>
      <c r="BM48" s="235">
        <f t="shared" si="4"/>
        <v>0.95712800682659049</v>
      </c>
      <c r="BN48" s="235">
        <f t="shared" si="4"/>
        <v>0.97138026275557177</v>
      </c>
      <c r="BO48" s="235">
        <f t="shared" si="4"/>
        <v>0.9589425481662579</v>
      </c>
    </row>
    <row r="49" spans="1:67">
      <c r="A49" s="234" t="str">
        <f>A43</f>
        <v>Other Timber Sector</v>
      </c>
      <c r="B49" s="234"/>
      <c r="C49" s="234"/>
      <c r="D49" s="234"/>
      <c r="E49" s="234"/>
      <c r="F49" s="234"/>
      <c r="G49" s="234"/>
      <c r="H49" s="234"/>
      <c r="I49" s="234"/>
      <c r="J49" s="234"/>
      <c r="K49" s="234"/>
      <c r="L49" s="234"/>
      <c r="M49" s="234"/>
      <c r="N49" s="234"/>
      <c r="O49" s="234"/>
      <c r="P49" s="234"/>
      <c r="Q49" s="234"/>
      <c r="R49" s="234"/>
      <c r="S49" s="234"/>
      <c r="T49" s="234"/>
      <c r="U49" s="234"/>
      <c r="V49" s="234"/>
      <c r="W49" s="234"/>
      <c r="X49" s="234"/>
      <c r="Y49" s="234"/>
      <c r="Z49" s="234"/>
      <c r="AA49" s="234"/>
      <c r="AB49" s="234"/>
      <c r="AC49" s="234">
        <f>ExportsTimberSectorMinusCoreVPA!AD5</f>
        <v>15.883017548676341</v>
      </c>
      <c r="AD49" s="234">
        <f>ExportsTimberSectorMinusCoreVPA!AE5</f>
        <v>18.772821944371987</v>
      </c>
      <c r="AE49" s="234">
        <f>ExportsTimberSectorMinusCoreVPA!AF5</f>
        <v>28.872996724943999</v>
      </c>
      <c r="AF49" s="234">
        <f>ExportsTimberSectorMinusCoreVPA!AG5</f>
        <v>25.254207146111991</v>
      </c>
      <c r="AG49" s="234">
        <f>ExportsTimberSectorMinusCoreVPA!AH5</f>
        <v>34.076469812042021</v>
      </c>
      <c r="AH49" s="234">
        <f>ExportsTimberSectorMinusCoreVPA!AI5</f>
        <v>28.034409600483002</v>
      </c>
      <c r="AI49" s="234">
        <f>ExportsTimberSectorMinusCoreVPA!AJ5</f>
        <v>22.055229583012</v>
      </c>
      <c r="AJ49" s="234">
        <f>ExportsTimberSectorMinusCoreVPA!AK5</f>
        <v>21.248322658575017</v>
      </c>
      <c r="AK49" s="234">
        <f>ExportsTimberSectorMinusCoreVPA!AL5</f>
        <v>20.020593403303995</v>
      </c>
      <c r="AL49" s="234">
        <f>ExportsTimberSectorMinusCoreVPA!AM5</f>
        <v>11.048236729332004</v>
      </c>
      <c r="AM49" s="234">
        <f>ExportsTimberSectorMinusCoreVPA!AN5</f>
        <v>12.852860938307993</v>
      </c>
      <c r="AN49" s="234">
        <f>ExportsTimberSectorMinusCoreVPA!AO5</f>
        <v>15.707585446079991</v>
      </c>
      <c r="AO49" s="234">
        <f>ExportsTimberSectorMinusCoreVPA!AP5</f>
        <v>9.9876246935520001</v>
      </c>
      <c r="AP49" s="234">
        <f>ExportsTimberSectorMinusCoreVPA!AQ5</f>
        <v>12.132747612304996</v>
      </c>
      <c r="AQ49" s="234">
        <f>ExportsTimberSectorMinusCoreVPA!AR5</f>
        <v>8.3341776684057471</v>
      </c>
      <c r="AR49" s="234">
        <f>ExportsTimberSectorMinusCoreVPA!AS5</f>
        <v>6.2608097000595979</v>
      </c>
      <c r="AS49" s="234">
        <f>ExportsTimberSectorMinusCoreVPA!AT5</f>
        <v>6.3890952285579807</v>
      </c>
      <c r="AT49" s="234">
        <f>ExportsTimberSectorMinusCoreVPA!AU5</f>
        <v>9.1938601491880299</v>
      </c>
      <c r="AU49" s="234">
        <f>ExportsTimberSectorMinusCoreVPA!AV5</f>
        <v>6.3072248028500209</v>
      </c>
      <c r="AV49" s="234">
        <f>ExportsTimberSectorMinusCoreVPA!AW5</f>
        <v>6.9142196027875098</v>
      </c>
      <c r="AW49" s="234">
        <f>ExportsTimberSectorMinusCoreVPA!AX5</f>
        <v>0</v>
      </c>
      <c r="AX49" s="234">
        <f>ExportsTimberSectorMinusCoreVPA!AY5</f>
        <v>0</v>
      </c>
      <c r="AY49" s="234">
        <f>ExportsTimberSectorMinusCoreVPA!AZ5</f>
        <v>0</v>
      </c>
      <c r="AZ49" s="234">
        <f>ExportsTimberSectorMinusCoreVPA!BA5</f>
        <v>0</v>
      </c>
      <c r="BA49" s="234">
        <f>ExportsTimberSectorMinusCoreVPA!BB5</f>
        <v>0</v>
      </c>
      <c r="BB49" s="234">
        <f>ExportsTimberSectorMinusCoreVPA!BC5</f>
        <v>0</v>
      </c>
      <c r="BC49" s="233"/>
      <c r="BD49" s="235">
        <f t="shared" ref="BD49:BO49" si="5">AK49/SUM(AK48:AK50)</f>
        <v>7.2853417027186257E-2</v>
      </c>
      <c r="BE49" s="235">
        <f t="shared" si="5"/>
        <v>6.1773414219857797E-2</v>
      </c>
      <c r="BF49" s="235">
        <f t="shared" si="5"/>
        <v>7.0424780088367472E-2</v>
      </c>
      <c r="BG49" s="235">
        <f t="shared" si="5"/>
        <v>0.10294188456017679</v>
      </c>
      <c r="BH49" s="235">
        <f t="shared" si="5"/>
        <v>6.920106232981732E-2</v>
      </c>
      <c r="BI49" s="235">
        <f t="shared" si="5"/>
        <v>7.568969224078527E-2</v>
      </c>
      <c r="BJ49" s="235">
        <f t="shared" si="5"/>
        <v>4.5223174935898329E-2</v>
      </c>
      <c r="BK49" s="235">
        <f t="shared" si="5"/>
        <v>3.0123552157558884E-2</v>
      </c>
      <c r="BL49" s="235">
        <f t="shared" si="5"/>
        <v>2.5768922893019471E-2</v>
      </c>
      <c r="BM49" s="235">
        <f t="shared" si="5"/>
        <v>4.2871993173409527E-2</v>
      </c>
      <c r="BN49" s="235">
        <f t="shared" si="5"/>
        <v>2.8619737244428203E-2</v>
      </c>
      <c r="BO49" s="235">
        <f t="shared" si="5"/>
        <v>4.1057451833742042E-2</v>
      </c>
    </row>
    <row r="51" spans="1:67">
      <c r="B51" s="234"/>
      <c r="C51" s="234"/>
      <c r="D51" s="234"/>
      <c r="E51" s="234"/>
      <c r="F51" s="234"/>
      <c r="G51" s="234"/>
      <c r="H51" s="234"/>
      <c r="I51" s="234"/>
      <c r="J51" s="234"/>
      <c r="K51" s="234"/>
      <c r="L51" s="234"/>
      <c r="M51" s="234"/>
      <c r="N51" s="234"/>
      <c r="O51" s="234"/>
      <c r="P51" s="234"/>
      <c r="Q51" s="234"/>
      <c r="R51" s="234"/>
      <c r="S51" s="234"/>
      <c r="T51" s="234"/>
      <c r="U51" s="234"/>
      <c r="V51" s="234"/>
      <c r="W51" s="234"/>
      <c r="X51" s="234"/>
      <c r="Y51" s="234"/>
      <c r="Z51" s="234"/>
      <c r="AA51" s="234"/>
      <c r="AB51" s="234"/>
    </row>
    <row r="52" spans="1:67" ht="13">
      <c r="A52" s="1" t="s">
        <v>96</v>
      </c>
      <c r="B52" s="234"/>
      <c r="C52" s="234"/>
      <c r="D52" s="234"/>
      <c r="E52" s="234"/>
      <c r="F52" s="234"/>
      <c r="G52" s="234"/>
      <c r="H52" s="234"/>
      <c r="I52" s="234"/>
      <c r="J52" s="234"/>
      <c r="K52" s="234"/>
      <c r="L52" s="234"/>
      <c r="M52" s="234"/>
      <c r="N52" s="234"/>
      <c r="O52" s="234"/>
      <c r="P52" s="234"/>
      <c r="Q52" s="234"/>
      <c r="R52" s="234"/>
      <c r="S52" s="234"/>
      <c r="T52" s="234"/>
      <c r="U52" s="234"/>
      <c r="V52" s="234"/>
      <c r="W52" s="234"/>
      <c r="X52" s="234"/>
      <c r="Y52" s="234"/>
      <c r="Z52" s="234"/>
      <c r="AA52" s="234"/>
      <c r="AB52" s="234"/>
      <c r="AC52" s="234"/>
      <c r="AD52" s="234"/>
      <c r="AE52" s="234"/>
      <c r="AF52" s="234"/>
      <c r="AG52" s="234"/>
      <c r="AH52" s="234"/>
      <c r="AI52" s="234"/>
      <c r="AJ52" s="234"/>
      <c r="AK52" s="234"/>
      <c r="AL52" s="234"/>
      <c r="AM52" s="234"/>
      <c r="AN52" s="234"/>
      <c r="AO52" s="234"/>
      <c r="AP52" s="234"/>
      <c r="AQ52" s="234"/>
      <c r="AR52" s="234"/>
      <c r="AS52" s="234"/>
      <c r="AT52" s="234"/>
      <c r="AU52" s="234"/>
      <c r="AV52" s="234"/>
      <c r="AW52" s="234"/>
      <c r="AX52" s="234"/>
      <c r="AY52" s="234"/>
      <c r="AZ52" s="234"/>
      <c r="BA52" s="234"/>
      <c r="BB52" s="234"/>
      <c r="BC52" s="234"/>
    </row>
    <row r="53" spans="1:67">
      <c r="B53" s="275" t="s">
        <v>37</v>
      </c>
      <c r="C53" s="275"/>
      <c r="D53" s="275"/>
      <c r="E53" s="275"/>
      <c r="F53" s="275"/>
      <c r="G53" s="275"/>
      <c r="H53" s="275"/>
      <c r="I53" s="275"/>
      <c r="J53" s="275"/>
      <c r="K53" s="275"/>
      <c r="L53" s="275"/>
      <c r="M53" s="275"/>
      <c r="N53" s="275"/>
      <c r="O53" s="275"/>
      <c r="P53" s="275"/>
      <c r="Q53" s="275"/>
      <c r="R53" s="275"/>
      <c r="S53" s="275"/>
      <c r="T53" s="275"/>
      <c r="U53" s="275"/>
      <c r="V53" s="275"/>
      <c r="W53" s="275"/>
      <c r="X53" s="275"/>
      <c r="Y53" s="275"/>
      <c r="Z53" s="275"/>
      <c r="AA53" s="275"/>
      <c r="AC53" s="275" t="s">
        <v>113</v>
      </c>
      <c r="AD53" s="275"/>
      <c r="AE53" s="275"/>
      <c r="AF53" s="275"/>
      <c r="AG53" s="275"/>
      <c r="AH53" s="275"/>
      <c r="AI53" s="275"/>
      <c r="AJ53" s="275"/>
      <c r="AK53" s="275"/>
      <c r="AL53" s="275"/>
      <c r="AM53" s="275"/>
      <c r="AN53" s="275"/>
      <c r="AO53" s="275"/>
      <c r="AP53" s="275"/>
      <c r="AQ53" s="275"/>
      <c r="AR53" s="275"/>
      <c r="AS53" s="275"/>
      <c r="AT53" s="275"/>
      <c r="AU53" s="275"/>
      <c r="AV53" s="275"/>
      <c r="AW53" s="275"/>
      <c r="AX53" s="275"/>
      <c r="AY53" s="275"/>
      <c r="AZ53" s="275"/>
      <c r="BA53" s="275"/>
      <c r="BB53" s="275"/>
      <c r="BC53" s="232"/>
    </row>
    <row r="54" spans="1:67">
      <c r="A54" s="231" t="s">
        <v>2</v>
      </c>
      <c r="B54" s="236">
        <f>Exports!C6</f>
        <v>0.88515008066276002</v>
      </c>
      <c r="C54" s="236">
        <f>Exports!D6</f>
        <v>0.88263020774612022</v>
      </c>
      <c r="D54" s="236">
        <f>Exports!E6</f>
        <v>0.90279890006407981</v>
      </c>
      <c r="E54" s="236">
        <f>Exports!F6</f>
        <v>0.85194606303214004</v>
      </c>
      <c r="F54" s="236">
        <f>Exports!G6</f>
        <v>0.8671347640937801</v>
      </c>
      <c r="G54" s="236">
        <f>Exports!H6</f>
        <v>0.87839949941715989</v>
      </c>
      <c r="H54" s="236">
        <f>Exports!I6</f>
        <v>0.85663056645201996</v>
      </c>
      <c r="I54" s="236">
        <f>Exports!J6</f>
        <v>0.95766304300533978</v>
      </c>
      <c r="J54" s="236">
        <f>Exports!K6</f>
        <v>0.97419188920109989</v>
      </c>
      <c r="K54" s="236">
        <f>Exports!L6</f>
        <v>0.79640958759888003</v>
      </c>
      <c r="L54" s="236">
        <f>Exports!M6</f>
        <v>0.77426927748833996</v>
      </c>
      <c r="M54" s="236">
        <f>Exports!N6</f>
        <v>0.61571102343125994</v>
      </c>
      <c r="N54" s="236">
        <f>Exports!O6</f>
        <v>0.5345682545909799</v>
      </c>
      <c r="O54" s="236">
        <f>Exports!P6</f>
        <v>0.52564772410250016</v>
      </c>
      <c r="P54" s="236">
        <f>Exports!Q6</f>
        <v>0.62991943693847996</v>
      </c>
      <c r="Q54" s="236">
        <f>Exports!R6</f>
        <v>0.6451465600551064</v>
      </c>
      <c r="R54" s="236">
        <f>Exports!S6</f>
        <v>0.7073599624400001</v>
      </c>
      <c r="S54" s="236">
        <f>Exports!T6</f>
        <v>0.59694307729999985</v>
      </c>
      <c r="T54" s="236">
        <f>Exports!U6</f>
        <v>0.59268904588000015</v>
      </c>
      <c r="U54" s="236">
        <f>Exports!V6</f>
        <v>0.53498515784</v>
      </c>
      <c r="V54" s="236">
        <f>Exports!W6</f>
        <v>0</v>
      </c>
      <c r="W54" s="236">
        <f>Exports!X6</f>
        <v>0</v>
      </c>
      <c r="X54" s="236">
        <f>Exports!Y6</f>
        <v>0</v>
      </c>
      <c r="Y54" s="236">
        <f>Exports!Z6</f>
        <v>0</v>
      </c>
      <c r="Z54" s="236">
        <f>Exports!AA6</f>
        <v>0</v>
      </c>
      <c r="AA54" s="236">
        <f>Exports!AB6</f>
        <v>0</v>
      </c>
      <c r="AB54" s="234"/>
      <c r="AC54" s="234">
        <f>Exports!AD$6</f>
        <v>161.85761632640308</v>
      </c>
      <c r="AD54" s="234">
        <f>Exports!AE$6</f>
        <v>151.359723947752</v>
      </c>
      <c r="AE54" s="234">
        <f>Exports!AF$6</f>
        <v>173.39073423792001</v>
      </c>
      <c r="AF54" s="234">
        <f>Exports!AG$6</f>
        <v>184.37743582417596</v>
      </c>
      <c r="AG54" s="234">
        <f>Exports!AH$6</f>
        <v>212.06923224130702</v>
      </c>
      <c r="AH54" s="234">
        <f>Exports!AI$6</f>
        <v>228.51362201811</v>
      </c>
      <c r="AI54" s="234">
        <f>Exports!AJ$6</f>
        <v>213.57492609021199</v>
      </c>
      <c r="AJ54" s="234">
        <f>Exports!AK$6</f>
        <v>252.34895849403</v>
      </c>
      <c r="AK54" s="234">
        <f>Exports!AL$6</f>
        <v>274.80651176365603</v>
      </c>
      <c r="AL54" s="234">
        <f>Exports!AM$6</f>
        <v>178.850997129772</v>
      </c>
      <c r="AM54" s="234">
        <f>Exports!AN$6</f>
        <v>182.50480757171695</v>
      </c>
      <c r="AN54" s="234">
        <f>Exports!AO$6</f>
        <v>152.58692332272</v>
      </c>
      <c r="AO54" s="234">
        <f>Exports!AP$6</f>
        <v>144.32762095399997</v>
      </c>
      <c r="AP54" s="234">
        <f>Exports!AQ$6</f>
        <v>160.29590361800004</v>
      </c>
      <c r="AQ54" s="234">
        <f>Exports!AR$6</f>
        <v>184.28997256868948</v>
      </c>
      <c r="AR54" s="234">
        <f>Exports!AS$6</f>
        <v>207.83769680656934</v>
      </c>
      <c r="AS54" s="234">
        <f>Exports!AT$6</f>
        <v>247.93800094332698</v>
      </c>
      <c r="AT54" s="234">
        <f>Exports!AU$6</f>
        <v>214.44909528699804</v>
      </c>
      <c r="AU54" s="234">
        <f>Exports!AV$6</f>
        <v>220.38024839231997</v>
      </c>
      <c r="AV54" s="234">
        <f>Exports!AW$6</f>
        <v>168.40352467040412</v>
      </c>
      <c r="AW54" s="234">
        <f>Exports!AX$6</f>
        <v>0</v>
      </c>
      <c r="AX54" s="234">
        <f>Exports!AY$6</f>
        <v>0</v>
      </c>
      <c r="AY54" s="234">
        <f>Exports!AZ$6</f>
        <v>0</v>
      </c>
      <c r="AZ54" s="234">
        <f>Exports!BA$6</f>
        <v>0</v>
      </c>
      <c r="BA54" s="234">
        <f>Exports!BB$6</f>
        <v>0</v>
      </c>
      <c r="BB54" s="234">
        <f>Exports!BC$6</f>
        <v>0</v>
      </c>
      <c r="BC54" s="233"/>
    </row>
    <row r="55" spans="1:67">
      <c r="B55" s="2">
        <v>2000</v>
      </c>
      <c r="C55" s="2">
        <f t="shared" ref="C55:AA55" si="6">1+B55</f>
        <v>2001</v>
      </c>
      <c r="D55" s="2">
        <f t="shared" si="6"/>
        <v>2002</v>
      </c>
      <c r="E55" s="2">
        <f t="shared" si="6"/>
        <v>2003</v>
      </c>
      <c r="F55" s="2">
        <f t="shared" si="6"/>
        <v>2004</v>
      </c>
      <c r="G55" s="2">
        <f t="shared" si="6"/>
        <v>2005</v>
      </c>
      <c r="H55" s="2">
        <f t="shared" si="6"/>
        <v>2006</v>
      </c>
      <c r="I55" s="2">
        <f t="shared" si="6"/>
        <v>2007</v>
      </c>
      <c r="J55" s="2">
        <f t="shared" si="6"/>
        <v>2008</v>
      </c>
      <c r="K55" s="2">
        <f t="shared" si="6"/>
        <v>2009</v>
      </c>
      <c r="L55" s="2">
        <f t="shared" si="6"/>
        <v>2010</v>
      </c>
      <c r="M55" s="2">
        <f t="shared" si="6"/>
        <v>2011</v>
      </c>
      <c r="N55" s="2">
        <f t="shared" si="6"/>
        <v>2012</v>
      </c>
      <c r="O55" s="2">
        <f t="shared" si="6"/>
        <v>2013</v>
      </c>
      <c r="P55" s="2">
        <f t="shared" si="6"/>
        <v>2014</v>
      </c>
      <c r="Q55" s="2">
        <f t="shared" si="6"/>
        <v>2015</v>
      </c>
      <c r="R55" s="2">
        <f t="shared" si="6"/>
        <v>2016</v>
      </c>
      <c r="S55" s="2">
        <f t="shared" si="6"/>
        <v>2017</v>
      </c>
      <c r="T55" s="2">
        <f t="shared" si="6"/>
        <v>2018</v>
      </c>
      <c r="U55" s="2">
        <f t="shared" si="6"/>
        <v>2019</v>
      </c>
      <c r="V55" s="2">
        <f t="shared" si="6"/>
        <v>2020</v>
      </c>
      <c r="W55" s="2">
        <f t="shared" si="6"/>
        <v>2021</v>
      </c>
      <c r="X55" s="2">
        <f t="shared" si="6"/>
        <v>2022</v>
      </c>
      <c r="Y55" s="2">
        <f t="shared" si="6"/>
        <v>2023</v>
      </c>
      <c r="Z55" s="2">
        <f t="shared" si="6"/>
        <v>2024</v>
      </c>
      <c r="AA55" s="2">
        <f t="shared" si="6"/>
        <v>2025</v>
      </c>
      <c r="AC55" s="2">
        <v>2000</v>
      </c>
      <c r="AD55" s="2">
        <f t="shared" ref="AD55:BB55" si="7">1+AC55</f>
        <v>2001</v>
      </c>
      <c r="AE55" s="2">
        <f t="shared" si="7"/>
        <v>2002</v>
      </c>
      <c r="AF55" s="2">
        <f t="shared" si="7"/>
        <v>2003</v>
      </c>
      <c r="AG55" s="2">
        <f t="shared" si="7"/>
        <v>2004</v>
      </c>
      <c r="AH55" s="2">
        <f t="shared" si="7"/>
        <v>2005</v>
      </c>
      <c r="AI55" s="2">
        <f t="shared" si="7"/>
        <v>2006</v>
      </c>
      <c r="AJ55" s="2">
        <f t="shared" si="7"/>
        <v>2007</v>
      </c>
      <c r="AK55" s="2">
        <f t="shared" si="7"/>
        <v>2008</v>
      </c>
      <c r="AL55" s="2">
        <f t="shared" si="7"/>
        <v>2009</v>
      </c>
      <c r="AM55" s="2">
        <f t="shared" si="7"/>
        <v>2010</v>
      </c>
      <c r="AN55" s="2">
        <f t="shared" si="7"/>
        <v>2011</v>
      </c>
      <c r="AO55" s="2">
        <f t="shared" si="7"/>
        <v>2012</v>
      </c>
      <c r="AP55" s="2">
        <f t="shared" si="7"/>
        <v>2013</v>
      </c>
      <c r="AQ55" s="2">
        <f t="shared" si="7"/>
        <v>2014</v>
      </c>
      <c r="AR55" s="2">
        <f t="shared" si="7"/>
        <v>2015</v>
      </c>
      <c r="AS55" s="2">
        <f t="shared" si="7"/>
        <v>2016</v>
      </c>
      <c r="AT55" s="2">
        <f t="shared" si="7"/>
        <v>2017</v>
      </c>
      <c r="AU55" s="2">
        <f t="shared" si="7"/>
        <v>2018</v>
      </c>
      <c r="AV55" s="2">
        <f t="shared" si="7"/>
        <v>2019</v>
      </c>
      <c r="AW55" s="2">
        <f t="shared" si="7"/>
        <v>2020</v>
      </c>
      <c r="AX55" s="2">
        <f t="shared" si="7"/>
        <v>2021</v>
      </c>
      <c r="AY55" s="2">
        <f t="shared" si="7"/>
        <v>2022</v>
      </c>
      <c r="AZ55" s="2">
        <f t="shared" si="7"/>
        <v>2023</v>
      </c>
      <c r="BA55" s="2">
        <f t="shared" si="7"/>
        <v>2024</v>
      </c>
      <c r="BB55" s="2">
        <f t="shared" si="7"/>
        <v>2025</v>
      </c>
    </row>
    <row r="56" spans="1:67">
      <c r="A56" s="2" t="s">
        <v>72</v>
      </c>
      <c r="B56" s="237">
        <f>Exports!C$9</f>
        <v>7.0666435E-2</v>
      </c>
      <c r="C56" s="237">
        <f>Exports!D$9</f>
        <v>2.9747412000000001E-2</v>
      </c>
      <c r="D56" s="237">
        <f>Exports!E$9</f>
        <v>1.1765191999999999E-2</v>
      </c>
      <c r="E56" s="237">
        <f>Exports!F$9</f>
        <v>1.1981640000000002E-2</v>
      </c>
      <c r="F56" s="237">
        <f>Exports!G$9</f>
        <v>1.5342468E-2</v>
      </c>
      <c r="G56" s="237">
        <f>Exports!H$9</f>
        <v>1.4112194999999998E-2</v>
      </c>
      <c r="H56" s="237">
        <f>Exports!I$9</f>
        <v>3.1686196999999999E-2</v>
      </c>
      <c r="I56" s="237">
        <f>Exports!J$9</f>
        <v>9.3202458999999988E-2</v>
      </c>
      <c r="J56" s="237">
        <f>Exports!K$9</f>
        <v>0.11724284599999998</v>
      </c>
      <c r="K56" s="237">
        <f>Exports!L$9</f>
        <v>6.6726457000000003E-2</v>
      </c>
      <c r="L56" s="237">
        <f>Exports!M$9</f>
        <v>4.0244317000000002E-2</v>
      </c>
      <c r="M56" s="237">
        <f>Exports!N$9</f>
        <v>3.0756083E-2</v>
      </c>
      <c r="N56" s="237">
        <f>Exports!O$9</f>
        <v>1.2131497E-2</v>
      </c>
      <c r="O56" s="237">
        <f>Exports!P$9</f>
        <v>1.0612941000000001E-2</v>
      </c>
      <c r="P56" s="237">
        <f>Exports!Q$9</f>
        <v>6.2980162999999992E-2</v>
      </c>
      <c r="Q56" s="237">
        <f>Exports!R$9</f>
        <v>6.3366778232669271E-2</v>
      </c>
      <c r="R56" s="237">
        <f>Exports!S$9</f>
        <v>3.5563185000000004E-2</v>
      </c>
      <c r="S56" s="237">
        <f>Exports!T$9</f>
        <v>3.2273738000000003E-2</v>
      </c>
      <c r="T56" s="237">
        <f>Exports!U$9</f>
        <v>2.9194653999999997E-2</v>
      </c>
      <c r="U56" s="237">
        <f>Exports!V$9</f>
        <v>2.4734488999999998E-2</v>
      </c>
      <c r="V56" s="237">
        <f>Exports!W$9</f>
        <v>0</v>
      </c>
      <c r="W56" s="237">
        <f>Exports!X$9</f>
        <v>0</v>
      </c>
      <c r="X56" s="237">
        <f>Exports!Y$9</f>
        <v>0</v>
      </c>
      <c r="Y56" s="237">
        <f>Exports!Z$9</f>
        <v>0</v>
      </c>
      <c r="Z56" s="237">
        <f>Exports!AA$9</f>
        <v>0</v>
      </c>
      <c r="AA56" s="237">
        <f>Exports!AB$9</f>
        <v>0</v>
      </c>
      <c r="AB56" s="234"/>
      <c r="AC56" s="234"/>
      <c r="AD56" s="234"/>
      <c r="AE56" s="234"/>
      <c r="AF56" s="234"/>
      <c r="AG56" s="234"/>
      <c r="AH56" s="234"/>
      <c r="AI56" s="234"/>
      <c r="AJ56" s="234"/>
      <c r="AK56" s="234"/>
      <c r="AL56" s="234"/>
      <c r="AM56" s="234"/>
      <c r="AN56" s="234"/>
      <c r="AO56" s="234"/>
      <c r="AP56" s="234"/>
      <c r="AQ56" s="234"/>
      <c r="AR56" s="234"/>
      <c r="AS56" s="234"/>
      <c r="AT56" s="234"/>
      <c r="AU56" s="234"/>
      <c r="AV56" s="234"/>
      <c r="AW56" s="234"/>
      <c r="AX56" s="234"/>
      <c r="AY56" s="234"/>
      <c r="AZ56" s="234"/>
      <c r="BA56" s="234"/>
      <c r="BB56" s="234"/>
      <c r="BC56" s="234"/>
      <c r="BD56" s="235">
        <f t="shared" ref="BD56:BO61" si="8">J56/J$54</f>
        <v>0.12034882172561165</v>
      </c>
      <c r="BE56" s="235">
        <f t="shared" si="8"/>
        <v>8.3784095569687536E-2</v>
      </c>
      <c r="BF56" s="235">
        <f t="shared" si="8"/>
        <v>5.1977158554642584E-2</v>
      </c>
      <c r="BG56" s="235">
        <f t="shared" si="8"/>
        <v>4.9952139606988397E-2</v>
      </c>
      <c r="BH56" s="235">
        <f t="shared" si="8"/>
        <v>2.2694009410046817E-2</v>
      </c>
      <c r="BI56" s="235">
        <f t="shared" si="8"/>
        <v>2.0190215829661805E-2</v>
      </c>
      <c r="BJ56" s="235">
        <f t="shared" si="8"/>
        <v>9.9981298094395599E-2</v>
      </c>
      <c r="BK56" s="235">
        <f t="shared" si="8"/>
        <v>9.8220748828385107E-2</v>
      </c>
      <c r="BL56" s="235">
        <f t="shared" si="8"/>
        <v>5.0275937130123557E-2</v>
      </c>
      <c r="BM56" s="235">
        <f t="shared" si="8"/>
        <v>5.406501763279601E-2</v>
      </c>
      <c r="BN56" s="235">
        <f t="shared" si="8"/>
        <v>4.9257961156769794E-2</v>
      </c>
      <c r="BO56" s="235">
        <f t="shared" si="8"/>
        <v>4.6233972358906889E-2</v>
      </c>
    </row>
    <row r="57" spans="1:67">
      <c r="A57" s="2" t="s">
        <v>0</v>
      </c>
      <c r="B57" s="237">
        <f>Exports!C$10</f>
        <v>0.44137940938000009</v>
      </c>
      <c r="C57" s="237">
        <f>Exports!D$10</f>
        <v>0.43568810558000015</v>
      </c>
      <c r="D57" s="237">
        <f>Exports!E$10</f>
        <v>0.37741811925999991</v>
      </c>
      <c r="E57" s="237">
        <f>Exports!F$10</f>
        <v>0.36214371648000004</v>
      </c>
      <c r="F57" s="237">
        <f>Exports!G$10</f>
        <v>0.38188262658000005</v>
      </c>
      <c r="G57" s="237">
        <f>Exports!H$10</f>
        <v>0.46134425245999977</v>
      </c>
      <c r="H57" s="237">
        <f>Exports!I$10</f>
        <v>0.38139843013999997</v>
      </c>
      <c r="I57" s="237">
        <f>Exports!J$10</f>
        <v>0.37427068587999995</v>
      </c>
      <c r="J57" s="237">
        <f>Exports!K$10</f>
        <v>0.34831557124000001</v>
      </c>
      <c r="K57" s="237">
        <f>Exports!L$10</f>
        <v>0.28292361188000009</v>
      </c>
      <c r="L57" s="237">
        <f>Exports!M$10</f>
        <v>0.29058452149999997</v>
      </c>
      <c r="M57" s="237">
        <f>Exports!N$10</f>
        <v>0.23573794061999997</v>
      </c>
      <c r="N57" s="237">
        <f>Exports!O$10</f>
        <v>0.23266924771999994</v>
      </c>
      <c r="O57" s="237">
        <f>Exports!P$10</f>
        <v>0.29060030454000008</v>
      </c>
      <c r="P57" s="237">
        <f>Exports!Q$10</f>
        <v>0.34904781366000004</v>
      </c>
      <c r="Q57" s="237">
        <f>Exports!R$10</f>
        <v>0.37758058412631784</v>
      </c>
      <c r="R57" s="237">
        <f>Exports!S$10</f>
        <v>0.54067649454000011</v>
      </c>
      <c r="S57" s="237">
        <f>Exports!T$10</f>
        <v>0.46836329539999988</v>
      </c>
      <c r="T57" s="237">
        <f>Exports!U$10</f>
        <v>0.46105004218000012</v>
      </c>
      <c r="U57" s="237">
        <f>Exports!V$10</f>
        <v>0.40831505623999992</v>
      </c>
      <c r="V57" s="237">
        <f>Exports!W$10</f>
        <v>0</v>
      </c>
      <c r="W57" s="237">
        <f>Exports!X$10</f>
        <v>0</v>
      </c>
      <c r="X57" s="237">
        <f>Exports!Y$10</f>
        <v>0</v>
      </c>
      <c r="Y57" s="237">
        <f>Exports!Z$10</f>
        <v>0</v>
      </c>
      <c r="Z57" s="237">
        <f>Exports!AA$10</f>
        <v>0</v>
      </c>
      <c r="AA57" s="237">
        <f>Exports!AB$10</f>
        <v>0</v>
      </c>
      <c r="AB57" s="234"/>
      <c r="AC57" s="234"/>
      <c r="AD57" s="234"/>
      <c r="AE57" s="234"/>
      <c r="AF57" s="234"/>
      <c r="AG57" s="234"/>
      <c r="AH57" s="234"/>
      <c r="AI57" s="234"/>
      <c r="AJ57" s="234"/>
      <c r="AK57" s="234"/>
      <c r="AL57" s="234"/>
      <c r="AM57" s="234"/>
      <c r="AN57" s="234"/>
      <c r="AO57" s="234"/>
      <c r="AP57" s="234"/>
      <c r="AQ57" s="234"/>
      <c r="AR57" s="234"/>
      <c r="AS57" s="234"/>
      <c r="AT57" s="234"/>
      <c r="AU57" s="234"/>
      <c r="AV57" s="234"/>
      <c r="AW57" s="234"/>
      <c r="AX57" s="234"/>
      <c r="AY57" s="234"/>
      <c r="AZ57" s="234"/>
      <c r="BA57" s="234"/>
      <c r="BB57" s="234"/>
      <c r="BC57" s="234"/>
      <c r="BD57" s="235">
        <f t="shared" si="8"/>
        <v>0.35754308273459473</v>
      </c>
      <c r="BE57" s="235">
        <f t="shared" si="8"/>
        <v>0.35524887731825938</v>
      </c>
      <c r="BF57" s="235">
        <f t="shared" si="8"/>
        <v>0.37530162948300116</v>
      </c>
      <c r="BG57" s="235">
        <f t="shared" si="8"/>
        <v>0.38287107368367357</v>
      </c>
      <c r="BH57" s="235">
        <f t="shared" si="8"/>
        <v>0.43524703482069793</v>
      </c>
      <c r="BI57" s="235">
        <f t="shared" si="8"/>
        <v>0.55284231475780854</v>
      </c>
      <c r="BJ57" s="235">
        <f t="shared" si="8"/>
        <v>0.55411500771659661</v>
      </c>
      <c r="BK57" s="235">
        <f t="shared" si="8"/>
        <v>0.58526326807673912</v>
      </c>
      <c r="BL57" s="235">
        <f t="shared" si="8"/>
        <v>0.76435835112149353</v>
      </c>
      <c r="BM57" s="235">
        <f t="shared" si="8"/>
        <v>0.78460294324615998</v>
      </c>
      <c r="BN57" s="235">
        <f t="shared" si="8"/>
        <v>0.77789533210530681</v>
      </c>
      <c r="BO57" s="235">
        <f t="shared" si="8"/>
        <v>0.76322688630946323</v>
      </c>
    </row>
    <row r="58" spans="1:67">
      <c r="A58" s="2" t="s">
        <v>73</v>
      </c>
      <c r="B58" s="237">
        <f>Exports!C$11</f>
        <v>0.21071501938275994</v>
      </c>
      <c r="C58" s="237">
        <f>Exports!D$11</f>
        <v>0.21665841746612</v>
      </c>
      <c r="D58" s="237">
        <f>Exports!E$11</f>
        <v>0.22169440050407996</v>
      </c>
      <c r="E58" s="237">
        <f>Exports!F$11</f>
        <v>0.20456480205213992</v>
      </c>
      <c r="F58" s="237">
        <f>Exports!G$11</f>
        <v>0.19625559721377997</v>
      </c>
      <c r="G58" s="237">
        <f>Exports!H$11</f>
        <v>0.18578798605716002</v>
      </c>
      <c r="H58" s="237">
        <f>Exports!I$11</f>
        <v>0.13556222371201998</v>
      </c>
      <c r="I58" s="237">
        <f>Exports!J$11</f>
        <v>0.12900710272533999</v>
      </c>
      <c r="J58" s="237">
        <f>Exports!K$11</f>
        <v>0.13308600876109999</v>
      </c>
      <c r="K58" s="237">
        <f>Exports!L$11</f>
        <v>7.5089132618879992E-2</v>
      </c>
      <c r="L58" s="237">
        <f>Exports!M$11</f>
        <v>7.6362077088339989E-2</v>
      </c>
      <c r="M58" s="237">
        <f>Exports!N$11</f>
        <v>5.6414607711260001E-2</v>
      </c>
      <c r="N58" s="237">
        <f>Exports!O$11</f>
        <v>5.3692198370979979E-2</v>
      </c>
      <c r="O58" s="237">
        <f>Exports!P$11</f>
        <v>5.3804439162499981E-2</v>
      </c>
      <c r="P58" s="237">
        <f>Exports!Q$11</f>
        <v>5.7944408678479997E-2</v>
      </c>
      <c r="Q58" s="237">
        <f>Exports!R$11</f>
        <v>5.3770073925205913E-2</v>
      </c>
      <c r="R58" s="237">
        <f>Exports!S$11</f>
        <v>4.0800930599999993E-2</v>
      </c>
      <c r="S58" s="237">
        <f>Exports!T$11</f>
        <v>3.5917522099999995E-2</v>
      </c>
      <c r="T58" s="237">
        <f>Exports!U$11</f>
        <v>3.1666625499999997E-2</v>
      </c>
      <c r="U58" s="237">
        <f>Exports!V$11</f>
        <v>3.1803094899999995E-2</v>
      </c>
      <c r="V58" s="237">
        <f>Exports!W$11</f>
        <v>0</v>
      </c>
      <c r="W58" s="237">
        <f>Exports!X$11</f>
        <v>0</v>
      </c>
      <c r="X58" s="237">
        <f>Exports!Y$11</f>
        <v>0</v>
      </c>
      <c r="Y58" s="237">
        <f>Exports!Z$11</f>
        <v>0</v>
      </c>
      <c r="Z58" s="237">
        <f>Exports!AA$11</f>
        <v>0</v>
      </c>
      <c r="AA58" s="237">
        <f>Exports!AB$11</f>
        <v>0</v>
      </c>
      <c r="AB58" s="234"/>
      <c r="AC58" s="234"/>
      <c r="AD58" s="234"/>
      <c r="AE58" s="234"/>
      <c r="AF58" s="234"/>
      <c r="AG58" s="234"/>
      <c r="AH58" s="234"/>
      <c r="AI58" s="234"/>
      <c r="AJ58" s="234"/>
      <c r="AK58" s="234"/>
      <c r="AL58" s="234"/>
      <c r="AM58" s="234"/>
      <c r="AN58" s="234"/>
      <c r="AO58" s="234"/>
      <c r="AP58" s="234"/>
      <c r="AQ58" s="234"/>
      <c r="AR58" s="234"/>
      <c r="AS58" s="234"/>
      <c r="AT58" s="234"/>
      <c r="AU58" s="234"/>
      <c r="AV58" s="234"/>
      <c r="AW58" s="234"/>
      <c r="AX58" s="234"/>
      <c r="AY58" s="234"/>
      <c r="AZ58" s="234"/>
      <c r="BA58" s="234"/>
      <c r="BB58" s="234"/>
      <c r="BC58" s="234"/>
      <c r="BD58" s="235">
        <f t="shared" si="8"/>
        <v>0.13661169861539199</v>
      </c>
      <c r="BE58" s="235">
        <f t="shared" si="8"/>
        <v>9.4284566369006867E-2</v>
      </c>
      <c r="BF58" s="235">
        <f t="shared" si="8"/>
        <v>9.8624702424009017E-2</v>
      </c>
      <c r="BG58" s="235">
        <f t="shared" si="8"/>
        <v>9.1625138359339955E-2</v>
      </c>
      <c r="BH58" s="235">
        <f t="shared" si="8"/>
        <v>0.10044030469422859</v>
      </c>
      <c r="BI58" s="235">
        <f t="shared" si="8"/>
        <v>0.1023583603531559</v>
      </c>
      <c r="BJ58" s="235">
        <f t="shared" si="8"/>
        <v>9.1987014974645148E-2</v>
      </c>
      <c r="BK58" s="235">
        <f t="shared" si="8"/>
        <v>8.3345517521806273E-2</v>
      </c>
      <c r="BL58" s="235">
        <f t="shared" si="8"/>
        <v>5.768057674519686E-2</v>
      </c>
      <c r="BM58" s="235">
        <f t="shared" si="8"/>
        <v>6.0169090598146388E-2</v>
      </c>
      <c r="BN58" s="235">
        <f t="shared" si="8"/>
        <v>5.3428734207467431E-2</v>
      </c>
      <c r="BO58" s="235">
        <f t="shared" si="8"/>
        <v>5.944668638734734E-2</v>
      </c>
    </row>
    <row r="59" spans="1:67">
      <c r="A59" s="2" t="s">
        <v>1</v>
      </c>
      <c r="B59" s="237">
        <f>Exports!C$12</f>
        <v>0.10761892969999998</v>
      </c>
      <c r="C59" s="237">
        <f>Exports!D$12</f>
        <v>0.12251660470000002</v>
      </c>
      <c r="D59" s="237">
        <f>Exports!E$12</f>
        <v>0.17294641619999995</v>
      </c>
      <c r="E59" s="237">
        <f>Exports!F$12</f>
        <v>0.18325098199999998</v>
      </c>
      <c r="F59" s="237">
        <f>Exports!G$12</f>
        <v>0.17127471640000003</v>
      </c>
      <c r="G59" s="237">
        <f>Exports!H$12</f>
        <v>0.1327201315</v>
      </c>
      <c r="H59" s="237">
        <f>Exports!I$12</f>
        <v>0.23897478859999999</v>
      </c>
      <c r="I59" s="237">
        <f>Exports!J$12</f>
        <v>0.29700195089999992</v>
      </c>
      <c r="J59" s="237">
        <f>Exports!K$12</f>
        <v>0.32118805629999991</v>
      </c>
      <c r="K59" s="237">
        <f>Exports!L$12</f>
        <v>0.34172907339999992</v>
      </c>
      <c r="L59" s="237">
        <f>Exports!M$12</f>
        <v>0.33117638129999988</v>
      </c>
      <c r="M59" s="237">
        <f>Exports!N$12</f>
        <v>0.25872040819999997</v>
      </c>
      <c r="N59" s="237">
        <f>Exports!O$12</f>
        <v>0.21032619789999996</v>
      </c>
      <c r="O59" s="237">
        <f>Exports!P$12</f>
        <v>0.13671741649999999</v>
      </c>
      <c r="P59" s="237">
        <f>Exports!Q$12</f>
        <v>0.13785795659999994</v>
      </c>
      <c r="Q59" s="237">
        <f>Exports!R$12</f>
        <v>0.12245261103830576</v>
      </c>
      <c r="R59" s="237">
        <f>Exports!S$12</f>
        <v>7.1605380199999999E-2</v>
      </c>
      <c r="S59" s="237">
        <f>Exports!T$12</f>
        <v>3.8056292199999994E-2</v>
      </c>
      <c r="T59" s="237">
        <f>Exports!U$12</f>
        <v>5.4248381900000003E-2</v>
      </c>
      <c r="U59" s="237">
        <f>Exports!V$12</f>
        <v>5.1972196099999993E-2</v>
      </c>
      <c r="V59" s="237">
        <f>Exports!W$12</f>
        <v>0</v>
      </c>
      <c r="W59" s="237">
        <f>Exports!X$12</f>
        <v>0</v>
      </c>
      <c r="X59" s="237">
        <f>Exports!Y$12</f>
        <v>0</v>
      </c>
      <c r="Y59" s="237">
        <f>Exports!Z$12</f>
        <v>0</v>
      </c>
      <c r="Z59" s="237">
        <f>Exports!AA$12</f>
        <v>0</v>
      </c>
      <c r="AA59" s="237">
        <f>Exports!AB$12</f>
        <v>0</v>
      </c>
      <c r="AB59" s="234"/>
      <c r="AC59" s="234"/>
      <c r="AD59" s="234"/>
      <c r="AE59" s="234"/>
      <c r="AF59" s="234"/>
      <c r="AG59" s="234"/>
      <c r="AH59" s="234"/>
      <c r="AI59" s="234"/>
      <c r="AJ59" s="234"/>
      <c r="AK59" s="234"/>
      <c r="AL59" s="234"/>
      <c r="AM59" s="234"/>
      <c r="AN59" s="234"/>
      <c r="AO59" s="234"/>
      <c r="AP59" s="234"/>
      <c r="AQ59" s="234"/>
      <c r="AR59" s="234"/>
      <c r="AS59" s="234"/>
      <c r="AT59" s="234"/>
      <c r="AU59" s="234"/>
      <c r="AV59" s="234"/>
      <c r="AW59" s="234"/>
      <c r="AX59" s="234"/>
      <c r="AY59" s="234"/>
      <c r="AZ59" s="234"/>
      <c r="BA59" s="234"/>
      <c r="BB59" s="234"/>
      <c r="BC59" s="234"/>
      <c r="BD59" s="235">
        <f t="shared" si="8"/>
        <v>0.3296969107014377</v>
      </c>
      <c r="BE59" s="235">
        <f t="shared" si="8"/>
        <v>0.42908709126705707</v>
      </c>
      <c r="BF59" s="235">
        <f t="shared" si="8"/>
        <v>0.4277276535810724</v>
      </c>
      <c r="BG59" s="235">
        <f t="shared" si="8"/>
        <v>0.4201977849254544</v>
      </c>
      <c r="BH59" s="235">
        <f t="shared" si="8"/>
        <v>0.39345059511797825</v>
      </c>
      <c r="BI59" s="235">
        <f t="shared" si="8"/>
        <v>0.26009323398752204</v>
      </c>
      <c r="BJ59" s="235">
        <f t="shared" si="8"/>
        <v>0.21885013942420006</v>
      </c>
      <c r="BK59" s="235">
        <f t="shared" si="8"/>
        <v>0.18980588074103075</v>
      </c>
      <c r="BL59" s="235">
        <f t="shared" si="8"/>
        <v>0.10122905451561195</v>
      </c>
      <c r="BM59" s="235">
        <f t="shared" si="8"/>
        <v>6.3751961698140971E-2</v>
      </c>
      <c r="BN59" s="235">
        <f t="shared" si="8"/>
        <v>9.1529246705503484E-2</v>
      </c>
      <c r="BO59" s="235">
        <f t="shared" si="8"/>
        <v>9.7146986861911241E-2</v>
      </c>
    </row>
    <row r="60" spans="1:67">
      <c r="A60" s="2" t="s">
        <v>74</v>
      </c>
      <c r="B60" s="237">
        <f>Exports!C$14</f>
        <v>4.9515123200000004E-2</v>
      </c>
      <c r="C60" s="237">
        <f>Exports!D$14</f>
        <v>7.0649735999999977E-2</v>
      </c>
      <c r="D60" s="237">
        <f>Exports!E$14</f>
        <v>0.11297096209999999</v>
      </c>
      <c r="E60" s="237">
        <f>Exports!F$14</f>
        <v>8.4651653499999993E-2</v>
      </c>
      <c r="F60" s="237">
        <f>Exports!G$14</f>
        <v>9.4588666899999979E-2</v>
      </c>
      <c r="G60" s="237">
        <f>Exports!H$14</f>
        <v>8.0768407399999978E-2</v>
      </c>
      <c r="H60" s="237">
        <f>Exports!I$14</f>
        <v>6.7373289000000003E-2</v>
      </c>
      <c r="I60" s="237">
        <f>Exports!J$14</f>
        <v>6.3403324499999997E-2</v>
      </c>
      <c r="J60" s="237">
        <f>Exports!K$14</f>
        <v>5.4276232899999985E-2</v>
      </c>
      <c r="K60" s="237">
        <f>Exports!L$14</f>
        <v>2.9941312699999997E-2</v>
      </c>
      <c r="L60" s="237">
        <f>Exports!M$14</f>
        <v>3.5901980599999994E-2</v>
      </c>
      <c r="M60" s="237">
        <f>Exports!N$14</f>
        <v>3.25163443E-2</v>
      </c>
      <c r="N60" s="237">
        <f>Exports!O$14</f>
        <v>2.5658632599999995E-2</v>
      </c>
      <c r="O60" s="237">
        <f>Exports!P$14</f>
        <v>2.5241700099999997E-2</v>
      </c>
      <c r="P60" s="237">
        <f>Exports!Q$14</f>
        <v>2.1578497999999998E-2</v>
      </c>
      <c r="Q60" s="237">
        <f>Exports!R$14</f>
        <v>2.7224800464247838E-2</v>
      </c>
      <c r="R60" s="237">
        <f>Exports!S$14</f>
        <v>1.7378006099999999E-2</v>
      </c>
      <c r="S60" s="237">
        <f>Exports!T$14</f>
        <v>1.8395039600000003E-2</v>
      </c>
      <c r="T60" s="237">
        <f>Exports!U$14</f>
        <v>1.48892873E-2</v>
      </c>
      <c r="U60" s="237">
        <f>Exports!V$14</f>
        <v>1.8160321599999991E-2</v>
      </c>
      <c r="V60" s="237">
        <f>Exports!W$14</f>
        <v>0</v>
      </c>
      <c r="W60" s="237">
        <f>Exports!X$14</f>
        <v>0</v>
      </c>
      <c r="X60" s="237">
        <f>Exports!Y$14</f>
        <v>0</v>
      </c>
      <c r="Y60" s="237">
        <f>Exports!Z$14</f>
        <v>0</v>
      </c>
      <c r="Z60" s="237">
        <f>Exports!AA$14</f>
        <v>0</v>
      </c>
      <c r="AA60" s="237">
        <f>Exports!AB$14</f>
        <v>0</v>
      </c>
      <c r="AB60" s="234"/>
      <c r="AC60" s="234"/>
      <c r="AD60" s="234"/>
      <c r="AE60" s="234"/>
      <c r="AF60" s="234"/>
      <c r="AG60" s="234"/>
      <c r="AH60" s="234"/>
      <c r="AI60" s="234"/>
      <c r="AJ60" s="234"/>
      <c r="AK60" s="234"/>
      <c r="AL60" s="234"/>
      <c r="AM60" s="234"/>
      <c r="AN60" s="234"/>
      <c r="AO60" s="234"/>
      <c r="AP60" s="234"/>
      <c r="AQ60" s="234"/>
      <c r="AR60" s="234"/>
      <c r="AS60" s="234"/>
      <c r="AT60" s="234"/>
      <c r="AU60" s="234"/>
      <c r="AV60" s="234"/>
      <c r="AW60" s="234"/>
      <c r="AX60" s="234"/>
      <c r="AY60" s="234"/>
      <c r="AZ60" s="234"/>
      <c r="BA60" s="234"/>
      <c r="BB60" s="234"/>
      <c r="BC60" s="234"/>
      <c r="BD60" s="235">
        <f t="shared" si="8"/>
        <v>5.5714108792786182E-2</v>
      </c>
      <c r="BE60" s="235">
        <f t="shared" si="8"/>
        <v>3.7595369475989092E-2</v>
      </c>
      <c r="BF60" s="235">
        <f t="shared" si="8"/>
        <v>4.6368855957274704E-2</v>
      </c>
      <c r="BG60" s="235">
        <f t="shared" si="8"/>
        <v>5.2811047817191197E-2</v>
      </c>
      <c r="BH60" s="235">
        <f t="shared" si="8"/>
        <v>4.7998795999647355E-2</v>
      </c>
      <c r="BI60" s="235">
        <f t="shared" si="8"/>
        <v>4.8020183371093449E-2</v>
      </c>
      <c r="BJ60" s="235">
        <f t="shared" si="8"/>
        <v>3.4255964706971613E-2</v>
      </c>
      <c r="BK60" s="235">
        <f t="shared" si="8"/>
        <v>4.2199404212776674E-2</v>
      </c>
      <c r="BL60" s="235">
        <f t="shared" si="8"/>
        <v>2.456741549246794E-2</v>
      </c>
      <c r="BM60" s="235">
        <f t="shared" si="8"/>
        <v>3.0815399825393046E-2</v>
      </c>
      <c r="BN60" s="235">
        <f t="shared" si="8"/>
        <v>2.5121583406173809E-2</v>
      </c>
      <c r="BO60" s="235">
        <f t="shared" si="8"/>
        <v>3.3945468082371109E-2</v>
      </c>
    </row>
    <row r="61" spans="1:67">
      <c r="A61" s="2" t="s">
        <v>23</v>
      </c>
      <c r="B61" s="237">
        <f t="shared" ref="B61:AA61" si="9">B$54-SUM(B56:B60)</f>
        <v>5.2551640000000344E-3</v>
      </c>
      <c r="C61" s="237">
        <f t="shared" si="9"/>
        <v>7.3699320000000235E-3</v>
      </c>
      <c r="D61" s="237">
        <f t="shared" si="9"/>
        <v>6.0038100000000538E-3</v>
      </c>
      <c r="E61" s="237">
        <f t="shared" si="9"/>
        <v>5.3532689999999938E-3</v>
      </c>
      <c r="F61" s="237">
        <f t="shared" si="9"/>
        <v>7.7906890000000173E-3</v>
      </c>
      <c r="G61" s="237">
        <f t="shared" si="9"/>
        <v>3.6665270000000305E-3</v>
      </c>
      <c r="H61" s="237">
        <f t="shared" si="9"/>
        <v>1.6356379999999948E-3</v>
      </c>
      <c r="I61" s="237">
        <f t="shared" si="9"/>
        <v>7.7751999999997601E-4</v>
      </c>
      <c r="J61" s="237">
        <f t="shared" si="9"/>
        <v>8.3174000000019177E-5</v>
      </c>
      <c r="K61" s="237">
        <f t="shared" si="9"/>
        <v>0</v>
      </c>
      <c r="L61" s="237">
        <f t="shared" si="9"/>
        <v>0</v>
      </c>
      <c r="M61" s="237">
        <f t="shared" si="9"/>
        <v>1.5656395999998907E-3</v>
      </c>
      <c r="N61" s="237">
        <f t="shared" si="9"/>
        <v>9.0480999999975609E-5</v>
      </c>
      <c r="O61" s="237">
        <f t="shared" si="9"/>
        <v>8.670922800000036E-3</v>
      </c>
      <c r="P61" s="237">
        <f t="shared" si="9"/>
        <v>5.1059700000000152E-4</v>
      </c>
      <c r="Q61" s="237">
        <f t="shared" si="9"/>
        <v>7.5171226835979432E-4</v>
      </c>
      <c r="R61" s="237">
        <f t="shared" si="9"/>
        <v>1.3359660000000773E-3</v>
      </c>
      <c r="S61" s="237">
        <f t="shared" si="9"/>
        <v>3.9371900000000348E-3</v>
      </c>
      <c r="T61" s="237">
        <f t="shared" si="9"/>
        <v>1.6400549999999736E-3</v>
      </c>
      <c r="U61" s="237">
        <f t="shared" si="9"/>
        <v>0</v>
      </c>
      <c r="V61" s="237">
        <f t="shared" si="9"/>
        <v>0</v>
      </c>
      <c r="W61" s="237">
        <f t="shared" si="9"/>
        <v>0</v>
      </c>
      <c r="X61" s="237">
        <f t="shared" si="9"/>
        <v>0</v>
      </c>
      <c r="Y61" s="237">
        <f t="shared" si="9"/>
        <v>0</v>
      </c>
      <c r="Z61" s="237">
        <f t="shared" si="9"/>
        <v>0</v>
      </c>
      <c r="AA61" s="237">
        <f t="shared" si="9"/>
        <v>0</v>
      </c>
      <c r="AB61" s="234"/>
      <c r="BD61" s="235">
        <f t="shared" si="8"/>
        <v>8.5377430177772492E-5</v>
      </c>
      <c r="BE61" s="235">
        <f t="shared" si="8"/>
        <v>0</v>
      </c>
      <c r="BF61" s="235">
        <f t="shared" si="8"/>
        <v>0</v>
      </c>
      <c r="BG61" s="235">
        <f t="shared" si="8"/>
        <v>2.5428156073523411E-3</v>
      </c>
      <c r="BH61" s="235">
        <f t="shared" si="8"/>
        <v>1.6925995740096152E-4</v>
      </c>
      <c r="BI61" s="235">
        <f t="shared" si="8"/>
        <v>1.6495691700758177E-2</v>
      </c>
      <c r="BJ61" s="235">
        <f t="shared" si="8"/>
        <v>8.1057508319094481E-4</v>
      </c>
      <c r="BK61" s="235">
        <f t="shared" si="8"/>
        <v>1.1651806192620564E-3</v>
      </c>
      <c r="BL61" s="235">
        <f t="shared" si="8"/>
        <v>1.8886649951062179E-3</v>
      </c>
      <c r="BM61" s="235">
        <f t="shared" si="8"/>
        <v>6.595586999363693E-3</v>
      </c>
      <c r="BN61" s="235">
        <f t="shared" si="8"/>
        <v>2.7671424187786157E-3</v>
      </c>
      <c r="BO61" s="235">
        <f t="shared" si="8"/>
        <v>0</v>
      </c>
    </row>
    <row r="65" spans="1:67">
      <c r="A65" s="2" t="str">
        <f t="shared" ref="A65:A70" si="10">A56</f>
        <v>Logs</v>
      </c>
      <c r="AC65" s="234">
        <f>Exports!AD$9</f>
        <v>19.113509783508775</v>
      </c>
      <c r="AD65" s="234">
        <f>Exports!AE$9</f>
        <v>7.7004025551639996</v>
      </c>
      <c r="AE65" s="234">
        <f>Exports!AF$9</f>
        <v>3.8474185387679993</v>
      </c>
      <c r="AF65" s="234">
        <f>Exports!AG$9</f>
        <v>5.1027127839520006</v>
      </c>
      <c r="AG65" s="234">
        <f>Exports!AH$9</f>
        <v>8.3846881662319994</v>
      </c>
      <c r="AH65" s="234">
        <f>Exports!AI$9</f>
        <v>8.4380229545039995</v>
      </c>
      <c r="AI65" s="234">
        <f>Exports!AJ$9</f>
        <v>11.126800882115999</v>
      </c>
      <c r="AJ65" s="234">
        <f>Exports!AK$9</f>
        <v>28.257047721520003</v>
      </c>
      <c r="AK65" s="234">
        <f>Exports!AL$9</f>
        <v>34.558064865436016</v>
      </c>
      <c r="AL65" s="234">
        <f>Exports!AM$9</f>
        <v>19.261225016131998</v>
      </c>
      <c r="AM65" s="234">
        <f>Exports!AN$9</f>
        <v>12.058322290182002</v>
      </c>
      <c r="AN65" s="234">
        <f>Exports!AO$9</f>
        <v>8.8717994011200041</v>
      </c>
      <c r="AO65" s="234">
        <f>Exports!AP$9</f>
        <v>4.1180313625439995</v>
      </c>
      <c r="AP65" s="234">
        <f>Exports!AQ$9</f>
        <v>4.170283870155</v>
      </c>
      <c r="AQ65" s="234">
        <f>Exports!AR$9</f>
        <v>14.787611138352998</v>
      </c>
      <c r="AR65" s="234">
        <f>Exports!AS$9</f>
        <v>20.452522098302858</v>
      </c>
      <c r="AS65" s="234">
        <f>Exports!AT$9</f>
        <v>13.029398390278999</v>
      </c>
      <c r="AT65" s="234">
        <f>Exports!AU$9</f>
        <v>12.301302057329998</v>
      </c>
      <c r="AU65" s="234">
        <f>Exports!AV$9</f>
        <v>13.216183313130001</v>
      </c>
      <c r="AV65" s="234">
        <f>Exports!AW$9</f>
        <v>10.170835691575002</v>
      </c>
      <c r="AW65" s="234">
        <f>Exports!AX$9</f>
        <v>0</v>
      </c>
      <c r="AX65" s="234">
        <f>Exports!AY$9</f>
        <v>0</v>
      </c>
      <c r="AY65" s="234">
        <f>Exports!AZ$9</f>
        <v>0</v>
      </c>
      <c r="AZ65" s="234">
        <f>Exports!BA$9</f>
        <v>0</v>
      </c>
      <c r="BA65" s="234">
        <f>Exports!BB$9</f>
        <v>0</v>
      </c>
      <c r="BB65" s="234">
        <f>Exports!BC$9</f>
        <v>0</v>
      </c>
      <c r="BC65" s="237"/>
      <c r="BD65" s="235">
        <f t="shared" ref="BD65:BO70" si="11">AK65/AK$54</f>
        <v>0.12575417024745489</v>
      </c>
      <c r="BE65" s="235">
        <f t="shared" si="11"/>
        <v>0.10769425569462328</v>
      </c>
      <c r="BF65" s="235">
        <f t="shared" si="11"/>
        <v>6.6071258344488112E-2</v>
      </c>
      <c r="BG65" s="235">
        <f t="shared" si="11"/>
        <v>5.8142593139231376E-2</v>
      </c>
      <c r="BH65" s="235">
        <f t="shared" si="11"/>
        <v>2.8532524372839877E-2</v>
      </c>
      <c r="BI65" s="235">
        <f t="shared" si="11"/>
        <v>2.6016159964344268E-2</v>
      </c>
      <c r="BJ65" s="235">
        <f t="shared" si="11"/>
        <v>8.0240997012690343E-2</v>
      </c>
      <c r="BK65" s="235">
        <f t="shared" si="11"/>
        <v>9.8406219913693707E-2</v>
      </c>
      <c r="BL65" s="235">
        <f t="shared" si="11"/>
        <v>5.2551034293679029E-2</v>
      </c>
      <c r="BM65" s="235">
        <f t="shared" si="11"/>
        <v>5.736234065649528E-2</v>
      </c>
      <c r="BN65" s="235">
        <f t="shared" si="11"/>
        <v>5.9969908417575643E-2</v>
      </c>
      <c r="BO65" s="235">
        <f t="shared" si="11"/>
        <v>6.0395622428219067E-2</v>
      </c>
    </row>
    <row r="66" spans="1:67">
      <c r="A66" s="2" t="str">
        <f t="shared" si="10"/>
        <v>Sawn wood</v>
      </c>
      <c r="AC66" s="234">
        <f>Exports!AD$10</f>
        <v>70.755634694137541</v>
      </c>
      <c r="AD66" s="234">
        <f>Exports!AE$10</f>
        <v>67.519049496096002</v>
      </c>
      <c r="AE66" s="234">
        <f>Exports!AF$10</f>
        <v>71.147978874096012</v>
      </c>
      <c r="AF66" s="234">
        <f>Exports!AG$10</f>
        <v>77.426509536319983</v>
      </c>
      <c r="AG66" s="234">
        <f>Exports!AH$10</f>
        <v>89.174672629552973</v>
      </c>
      <c r="AH66" s="234">
        <f>Exports!AI$10</f>
        <v>113.148056946639</v>
      </c>
      <c r="AI66" s="234">
        <f>Exports!AJ$10</f>
        <v>93.717083935695996</v>
      </c>
      <c r="AJ66" s="234">
        <f>Exports!AK$10</f>
        <v>99.80423198677498</v>
      </c>
      <c r="AK66" s="234">
        <f>Exports!AL$10</f>
        <v>99.073468451836007</v>
      </c>
      <c r="AL66" s="234">
        <f>Exports!AM$10</f>
        <v>58.543691693212004</v>
      </c>
      <c r="AM66" s="234">
        <f>Exports!AN$10</f>
        <v>64.301595890147993</v>
      </c>
      <c r="AN66" s="234">
        <f>Exports!AO$10</f>
        <v>52.957935119039988</v>
      </c>
      <c r="AO66" s="234">
        <f>Exports!AP$10</f>
        <v>67.179147512223977</v>
      </c>
      <c r="AP66" s="234">
        <f>Exports!AQ$10</f>
        <v>92.644559273493016</v>
      </c>
      <c r="AQ66" s="234">
        <f>Exports!AR$10</f>
        <v>105.74246804040749</v>
      </c>
      <c r="AR66" s="234">
        <f>Exports!AS$10</f>
        <v>132.96496682617988</v>
      </c>
      <c r="AS66" s="234">
        <f>Exports!AT$10</f>
        <v>195.87304638805699</v>
      </c>
      <c r="AT66" s="234">
        <f>Exports!AU$10</f>
        <v>168.89560019246204</v>
      </c>
      <c r="AU66" s="234">
        <f>Exports!AV$10</f>
        <v>173.66280657245997</v>
      </c>
      <c r="AV66" s="234">
        <f>Exports!AW$10</f>
        <v>128.79568508080825</v>
      </c>
      <c r="AW66" s="234">
        <f>Exports!AX$10</f>
        <v>0</v>
      </c>
      <c r="AX66" s="234">
        <f>Exports!AY$10</f>
        <v>0</v>
      </c>
      <c r="AY66" s="234">
        <f>Exports!AZ$10</f>
        <v>0</v>
      </c>
      <c r="AZ66" s="234">
        <f>Exports!BA$10</f>
        <v>0</v>
      </c>
      <c r="BA66" s="234">
        <f>Exports!BB$10</f>
        <v>0</v>
      </c>
      <c r="BB66" s="234">
        <f>Exports!BC$10</f>
        <v>0</v>
      </c>
      <c r="BC66" s="237"/>
      <c r="BD66" s="235">
        <f t="shared" si="11"/>
        <v>0.360520818142195</v>
      </c>
      <c r="BE66" s="235">
        <f t="shared" si="11"/>
        <v>0.3273322074393214</v>
      </c>
      <c r="BF66" s="235">
        <f t="shared" si="11"/>
        <v>0.35232823039404093</v>
      </c>
      <c r="BG66" s="235">
        <f t="shared" si="11"/>
        <v>0.34706732376426791</v>
      </c>
      <c r="BH66" s="235">
        <f t="shared" si="11"/>
        <v>0.4654628619814587</v>
      </c>
      <c r="BI66" s="235">
        <f t="shared" si="11"/>
        <v>0.57795961832108678</v>
      </c>
      <c r="BJ66" s="235">
        <f t="shared" si="11"/>
        <v>0.57378307982000831</v>
      </c>
      <c r="BK66" s="235">
        <f t="shared" si="11"/>
        <v>0.6397538505727759</v>
      </c>
      <c r="BL66" s="235">
        <f t="shared" si="11"/>
        <v>0.79000816995709</v>
      </c>
      <c r="BM66" s="235">
        <f t="shared" si="11"/>
        <v>0.78757898216557365</v>
      </c>
      <c r="BN66" s="235">
        <f t="shared" si="11"/>
        <v>0.78801438803765289</v>
      </c>
      <c r="BO66" s="235">
        <f t="shared" si="11"/>
        <v>0.7648039750526866</v>
      </c>
    </row>
    <row r="67" spans="1:67">
      <c r="A67" s="2" t="str">
        <f t="shared" si="10"/>
        <v>Veneer</v>
      </c>
      <c r="AC67" s="234">
        <f>Exports!AD$11</f>
        <v>44.943280223819436</v>
      </c>
      <c r="AD67" s="234">
        <f>Exports!AE$11</f>
        <v>45.278275057707994</v>
      </c>
      <c r="AE67" s="234">
        <f>Exports!AF$11</f>
        <v>52.012291671792006</v>
      </c>
      <c r="AF67" s="234">
        <f>Exports!AG$11</f>
        <v>54.263482894879999</v>
      </c>
      <c r="AG67" s="234">
        <f>Exports!AH$11</f>
        <v>58.161646413429992</v>
      </c>
      <c r="AH67" s="234">
        <f>Exports!AI$11</f>
        <v>59.355092207267994</v>
      </c>
      <c r="AI67" s="234">
        <f>Exports!AJ$11</f>
        <v>48.657243624115992</v>
      </c>
      <c r="AJ67" s="234">
        <f>Exports!AK$11</f>
        <v>55.492870437959994</v>
      </c>
      <c r="AK67" s="234">
        <f>Exports!AL$11</f>
        <v>60.303408778828008</v>
      </c>
      <c r="AL67" s="234">
        <f>Exports!AM$11</f>
        <v>32.108064086603996</v>
      </c>
      <c r="AM67" s="234">
        <f>Exports!AN$11</f>
        <v>34.884695977676984</v>
      </c>
      <c r="AN67" s="234">
        <f>Exports!AO$11</f>
        <v>28.08639929808</v>
      </c>
      <c r="AO67" s="234">
        <f>Exports!AP$11</f>
        <v>26.106829600895995</v>
      </c>
      <c r="AP67" s="234">
        <f>Exports!AQ$11</f>
        <v>25.393205502033005</v>
      </c>
      <c r="AQ67" s="234">
        <f>Exports!AR$11</f>
        <v>29.393361931567743</v>
      </c>
      <c r="AR67" s="234">
        <f>Exports!AS$11</f>
        <v>26.097649692632803</v>
      </c>
      <c r="AS67" s="234">
        <f>Exports!AT$11</f>
        <v>20.501658461758002</v>
      </c>
      <c r="AT67" s="234">
        <f>Exports!AU$11</f>
        <v>17.337972567773001</v>
      </c>
      <c r="AU67" s="234">
        <f>Exports!AV$11</f>
        <v>16.686141864410001</v>
      </c>
      <c r="AV67" s="234">
        <f>Exports!AW$11</f>
        <v>13.914950137470832</v>
      </c>
      <c r="AW67" s="234">
        <f>Exports!AX$11</f>
        <v>0</v>
      </c>
      <c r="AX67" s="234">
        <f>Exports!AY$11</f>
        <v>0</v>
      </c>
      <c r="AY67" s="234">
        <f>Exports!AZ$11</f>
        <v>0</v>
      </c>
      <c r="AZ67" s="234">
        <f>Exports!BA$11</f>
        <v>0</v>
      </c>
      <c r="BA67" s="234">
        <f>Exports!BB$11</f>
        <v>0</v>
      </c>
      <c r="BB67" s="234">
        <f>Exports!BC$11</f>
        <v>0</v>
      </c>
      <c r="BC67" s="237"/>
      <c r="BD67" s="235">
        <f t="shared" si="11"/>
        <v>0.21943951907038947</v>
      </c>
      <c r="BE67" s="235">
        <f t="shared" si="11"/>
        <v>0.17952409884137685</v>
      </c>
      <c r="BF67" s="235">
        <f t="shared" si="11"/>
        <v>0.19114398377680392</v>
      </c>
      <c r="BG67" s="235">
        <f t="shared" si="11"/>
        <v>0.18406819330564464</v>
      </c>
      <c r="BH67" s="235">
        <f t="shared" si="11"/>
        <v>0.180885886071778</v>
      </c>
      <c r="BI67" s="235">
        <f t="shared" si="11"/>
        <v>0.15841456287334305</v>
      </c>
      <c r="BJ67" s="235">
        <f t="shared" si="11"/>
        <v>0.1594951777455613</v>
      </c>
      <c r="BK67" s="235">
        <f t="shared" si="11"/>
        <v>0.12556745043668088</v>
      </c>
      <c r="BL67" s="235">
        <f t="shared" si="11"/>
        <v>8.2688649516232157E-2</v>
      </c>
      <c r="BM67" s="235">
        <f t="shared" si="11"/>
        <v>8.0848895839684132E-2</v>
      </c>
      <c r="BN67" s="235">
        <f t="shared" si="11"/>
        <v>7.5715233039874805E-2</v>
      </c>
      <c r="BO67" s="235">
        <f t="shared" si="11"/>
        <v>8.2628615788801832E-2</v>
      </c>
    </row>
    <row r="68" spans="1:67">
      <c r="A68" s="2" t="str">
        <f t="shared" si="10"/>
        <v>Plywood</v>
      </c>
      <c r="AC68" s="234">
        <f>Exports!AD$12</f>
        <v>11.162174076260973</v>
      </c>
      <c r="AD68" s="234">
        <f>Exports!AE$12</f>
        <v>12.089174894411999</v>
      </c>
      <c r="AE68" s="234">
        <f>Exports!AF$12</f>
        <v>17.510048428319998</v>
      </c>
      <c r="AF68" s="234">
        <f>Exports!AG$12</f>
        <v>22.330523462911998</v>
      </c>
      <c r="AG68" s="234">
        <f>Exports!AH$12</f>
        <v>22.271755220050004</v>
      </c>
      <c r="AH68" s="234">
        <f>Exports!AI$12</f>
        <v>19.538040309215997</v>
      </c>
      <c r="AI68" s="234">
        <f>Exports!AJ$12</f>
        <v>38.018568065272007</v>
      </c>
      <c r="AJ68" s="234">
        <f>Exports!AK$12</f>
        <v>47.546485689200004</v>
      </c>
      <c r="AK68" s="234">
        <f>Exports!AL$12</f>
        <v>60.850976264251997</v>
      </c>
      <c r="AL68" s="234">
        <f>Exports!AM$12</f>
        <v>57.889779604491999</v>
      </c>
      <c r="AM68" s="234">
        <f>Exports!AN$12</f>
        <v>58.407332475401986</v>
      </c>
      <c r="AN68" s="234">
        <f>Exports!AO$12</f>
        <v>46.963204058400002</v>
      </c>
      <c r="AO68" s="234">
        <f>Exports!AP$12</f>
        <v>36.935987784784004</v>
      </c>
      <c r="AP68" s="234">
        <f>Exports!AQ$12</f>
        <v>25.955107360013997</v>
      </c>
      <c r="AQ68" s="234">
        <f>Exports!AR$12</f>
        <v>26.032353789955494</v>
      </c>
      <c r="AR68" s="234">
        <f>Exports!AS$12</f>
        <v>22.06174848939418</v>
      </c>
      <c r="AS68" s="234">
        <f>Exports!AT$12</f>
        <v>12.144802474674998</v>
      </c>
      <c r="AT68" s="234">
        <f>Exports!AU$12</f>
        <v>6.7203603202449997</v>
      </c>
      <c r="AU68" s="234">
        <f>Exports!AV$12</f>
        <v>10.50789183947</v>
      </c>
      <c r="AV68" s="234">
        <f>Exports!AW$12</f>
        <v>8.6078341577625004</v>
      </c>
      <c r="AW68" s="234">
        <f>Exports!AX$12</f>
        <v>0</v>
      </c>
      <c r="AX68" s="234">
        <f>Exports!AY$12</f>
        <v>0</v>
      </c>
      <c r="AY68" s="234">
        <f>Exports!AZ$12</f>
        <v>0</v>
      </c>
      <c r="AZ68" s="234">
        <f>Exports!BA$12</f>
        <v>0</v>
      </c>
      <c r="BA68" s="234">
        <f>Exports!BB$12</f>
        <v>0</v>
      </c>
      <c r="BB68" s="234">
        <f>Exports!BC$12</f>
        <v>0</v>
      </c>
      <c r="BC68" s="237"/>
      <c r="BD68" s="235">
        <f t="shared" si="11"/>
        <v>0.22143207551277436</v>
      </c>
      <c r="BE68" s="235">
        <f t="shared" si="11"/>
        <v>0.32367602380482069</v>
      </c>
      <c r="BF68" s="235">
        <f t="shared" si="11"/>
        <v>0.32003174739629958</v>
      </c>
      <c r="BG68" s="235">
        <f t="shared" si="11"/>
        <v>0.30778000523067917</v>
      </c>
      <c r="BH68" s="235">
        <f t="shared" si="11"/>
        <v>0.25591766524410614</v>
      </c>
      <c r="BI68" s="235">
        <f t="shared" si="11"/>
        <v>0.1619199666004405</v>
      </c>
      <c r="BJ68" s="235">
        <f t="shared" si="11"/>
        <v>0.14125757048584173</v>
      </c>
      <c r="BK68" s="235">
        <f t="shared" si="11"/>
        <v>0.10614892691929047</v>
      </c>
      <c r="BL68" s="235">
        <f t="shared" si="11"/>
        <v>4.8983223339979357E-2</v>
      </c>
      <c r="BM68" s="235">
        <f t="shared" si="11"/>
        <v>3.1337788164837517E-2</v>
      </c>
      <c r="BN68" s="235">
        <f t="shared" si="11"/>
        <v>4.7680733260468497E-2</v>
      </c>
      <c r="BO68" s="235">
        <f t="shared" si="11"/>
        <v>5.1114334896550262E-2</v>
      </c>
    </row>
    <row r="69" spans="1:67">
      <c r="A69" s="2" t="str">
        <f t="shared" si="10"/>
        <v>Mouldings &amp; Joinery</v>
      </c>
      <c r="AC69" s="234">
        <f>Exports!AD$14</f>
        <v>9.8754470309449811</v>
      </c>
      <c r="AD69" s="234">
        <f>Exports!AE$14</f>
        <v>12.311274218963998</v>
      </c>
      <c r="AE69" s="234">
        <f>Exports!AF$14</f>
        <v>22.203849584496002</v>
      </c>
      <c r="AF69" s="234">
        <f>Exports!AG$14</f>
        <v>20.313758938927997</v>
      </c>
      <c r="AG69" s="234">
        <f>Exports!AH$14</f>
        <v>27.073831854194996</v>
      </c>
      <c r="AH69" s="234">
        <f>Exports!AI$14</f>
        <v>23.606175226062</v>
      </c>
      <c r="AI69" s="234">
        <f>Exports!AJ$14</f>
        <v>19.795487201296002</v>
      </c>
      <c r="AJ69" s="234">
        <f>Exports!AK$14</f>
        <v>20.240204745460005</v>
      </c>
      <c r="AK69" s="234">
        <f>Exports!AL$14</f>
        <v>19.911268265692005</v>
      </c>
      <c r="AL69" s="234">
        <f>Exports!AM$14</f>
        <v>10.998252648636001</v>
      </c>
      <c r="AM69" s="234">
        <f>Exports!AN$14</f>
        <v>12.852860938307998</v>
      </c>
      <c r="AN69" s="234">
        <f>Exports!AO$14</f>
        <v>12.622248102239995</v>
      </c>
      <c r="AO69" s="234">
        <f>Exports!AP$14</f>
        <v>9.9823763240960002</v>
      </c>
      <c r="AP69" s="234">
        <f>Exports!AQ$14</f>
        <v>9.9230781380370008</v>
      </c>
      <c r="AQ69" s="234">
        <f>Exports!AR$14</f>
        <v>8.2812389015722498</v>
      </c>
      <c r="AR69" s="234">
        <f>Exports!AS$14</f>
        <v>6.082788565811482</v>
      </c>
      <c r="AS69" s="234">
        <f>Exports!AT$14</f>
        <v>6.0813404565820015</v>
      </c>
      <c r="AT69" s="234">
        <f>Exports!AU$14</f>
        <v>5.6073620442489984</v>
      </c>
      <c r="AU69" s="234">
        <f>Exports!AV$14</f>
        <v>5.9041277606400016</v>
      </c>
      <c r="AV69" s="234">
        <f>Exports!AW$14</f>
        <v>6.9142196027875</v>
      </c>
      <c r="AW69" s="234">
        <f>Exports!AX$14</f>
        <v>0</v>
      </c>
      <c r="AX69" s="234">
        <f>Exports!AY$14</f>
        <v>0</v>
      </c>
      <c r="AY69" s="234">
        <f>Exports!AZ$14</f>
        <v>0</v>
      </c>
      <c r="AZ69" s="234">
        <f>Exports!BA$14</f>
        <v>0</v>
      </c>
      <c r="BA69" s="234">
        <f>Exports!BB$14</f>
        <v>0</v>
      </c>
      <c r="BB69" s="234">
        <f>Exports!BC$14</f>
        <v>0</v>
      </c>
      <c r="BC69" s="237"/>
      <c r="BD69" s="235">
        <f t="shared" si="11"/>
        <v>7.2455591164507949E-2</v>
      </c>
      <c r="BE69" s="235">
        <f t="shared" si="11"/>
        <v>6.1493940906886917E-2</v>
      </c>
      <c r="BF69" s="235">
        <f t="shared" si="11"/>
        <v>7.0424780088367528E-2</v>
      </c>
      <c r="BG69" s="235">
        <f t="shared" si="11"/>
        <v>8.2721689561457715E-2</v>
      </c>
      <c r="BH69" s="235">
        <f t="shared" si="11"/>
        <v>6.9164698053725826E-2</v>
      </c>
      <c r="BI69" s="235">
        <f t="shared" si="11"/>
        <v>6.1904751862434451E-2</v>
      </c>
      <c r="BJ69" s="235">
        <f t="shared" si="11"/>
        <v>4.493591694732943E-2</v>
      </c>
      <c r="BK69" s="235">
        <f t="shared" si="11"/>
        <v>2.9267012959023595E-2</v>
      </c>
      <c r="BL69" s="235">
        <f t="shared" si="11"/>
        <v>2.452766592230474E-2</v>
      </c>
      <c r="BM69" s="235">
        <f t="shared" si="11"/>
        <v>2.614775332460435E-2</v>
      </c>
      <c r="BN69" s="235">
        <f t="shared" si="11"/>
        <v>2.6790639377670084E-2</v>
      </c>
      <c r="BO69" s="235">
        <f t="shared" si="11"/>
        <v>4.1057451833742001E-2</v>
      </c>
    </row>
    <row r="70" spans="1:67">
      <c r="A70" s="2" t="str">
        <f t="shared" si="10"/>
        <v>Others</v>
      </c>
      <c r="AC70" s="234">
        <f t="shared" ref="AC70:BB70" si="12">AC$54-SUM(AC65:AC69)</f>
        <v>6.0075705177313807</v>
      </c>
      <c r="AD70" s="234">
        <f t="shared" si="12"/>
        <v>6.4615477254079963</v>
      </c>
      <c r="AE70" s="234">
        <f t="shared" si="12"/>
        <v>6.6691471404479898</v>
      </c>
      <c r="AF70" s="234">
        <f t="shared" si="12"/>
        <v>4.9404482071839766</v>
      </c>
      <c r="AG70" s="234">
        <f t="shared" si="12"/>
        <v>7.0026379578470426</v>
      </c>
      <c r="AH70" s="234">
        <f t="shared" si="12"/>
        <v>4.4282343744210095</v>
      </c>
      <c r="AI70" s="234">
        <f t="shared" si="12"/>
        <v>2.259742381715995</v>
      </c>
      <c r="AJ70" s="234">
        <f t="shared" si="12"/>
        <v>1.0081179131150009</v>
      </c>
      <c r="AK70" s="234">
        <f t="shared" si="12"/>
        <v>0.1093251376120179</v>
      </c>
      <c r="AL70" s="234">
        <f t="shared" si="12"/>
        <v>4.9984080696020783E-2</v>
      </c>
      <c r="AM70" s="234">
        <f t="shared" si="12"/>
        <v>0</v>
      </c>
      <c r="AN70" s="234">
        <f t="shared" si="12"/>
        <v>3.0853373438399956</v>
      </c>
      <c r="AO70" s="234">
        <f t="shared" si="12"/>
        <v>5.2483694559839478E-3</v>
      </c>
      <c r="AP70" s="234">
        <f t="shared" si="12"/>
        <v>2.2096694742679972</v>
      </c>
      <c r="AQ70" s="234">
        <f t="shared" si="12"/>
        <v>5.2938766833506179E-2</v>
      </c>
      <c r="AR70" s="234">
        <f t="shared" si="12"/>
        <v>0.1780211342481266</v>
      </c>
      <c r="AS70" s="234">
        <f t="shared" si="12"/>
        <v>0.30775477197596501</v>
      </c>
      <c r="AT70" s="234">
        <f t="shared" si="12"/>
        <v>3.5864981049390394</v>
      </c>
      <c r="AU70" s="234">
        <f t="shared" si="12"/>
        <v>0.40309704221002107</v>
      </c>
      <c r="AV70" s="234">
        <f t="shared" si="12"/>
        <v>0</v>
      </c>
      <c r="AW70" s="234">
        <f t="shared" si="12"/>
        <v>0</v>
      </c>
      <c r="AX70" s="234">
        <f t="shared" si="12"/>
        <v>0</v>
      </c>
      <c r="AY70" s="234">
        <f t="shared" si="12"/>
        <v>0</v>
      </c>
      <c r="AZ70" s="234">
        <f t="shared" si="12"/>
        <v>0</v>
      </c>
      <c r="BA70" s="234">
        <f t="shared" si="12"/>
        <v>0</v>
      </c>
      <c r="BB70" s="234">
        <f t="shared" si="12"/>
        <v>0</v>
      </c>
      <c r="BC70" s="237"/>
      <c r="BD70" s="235">
        <f t="shared" si="11"/>
        <v>3.9782586267839837E-4</v>
      </c>
      <c r="BE70" s="235">
        <f t="shared" si="11"/>
        <v>2.7947331297098092E-4</v>
      </c>
      <c r="BF70" s="235">
        <f t="shared" si="11"/>
        <v>0</v>
      </c>
      <c r="BG70" s="235">
        <f t="shared" si="11"/>
        <v>2.0220194998719087E-2</v>
      </c>
      <c r="BH70" s="235">
        <f t="shared" si="11"/>
        <v>3.6364276091384516E-5</v>
      </c>
      <c r="BI70" s="235">
        <f t="shared" si="11"/>
        <v>1.3784940378350803E-2</v>
      </c>
      <c r="BJ70" s="235">
        <f t="shared" si="11"/>
        <v>2.8725798856893626E-4</v>
      </c>
      <c r="BK70" s="235">
        <f t="shared" si="11"/>
        <v>8.5653919853532416E-4</v>
      </c>
      <c r="BL70" s="235">
        <f t="shared" si="11"/>
        <v>1.2412569707146699E-3</v>
      </c>
      <c r="BM70" s="235">
        <f t="shared" si="11"/>
        <v>1.6724239848805215E-2</v>
      </c>
      <c r="BN70" s="235">
        <f t="shared" si="11"/>
        <v>1.8290978667581382E-3</v>
      </c>
      <c r="BO70" s="235">
        <f t="shared" si="11"/>
        <v>0</v>
      </c>
    </row>
    <row r="71" spans="1:67">
      <c r="AC71" s="234"/>
      <c r="AD71" s="234"/>
      <c r="AE71" s="234"/>
      <c r="AF71" s="234"/>
      <c r="AG71" s="234"/>
      <c r="AH71" s="234"/>
      <c r="AI71" s="234"/>
      <c r="AJ71" s="234"/>
      <c r="AK71" s="234"/>
      <c r="AL71" s="234"/>
      <c r="AM71" s="234"/>
      <c r="AN71" s="234"/>
      <c r="AO71" s="234"/>
      <c r="AP71" s="234"/>
      <c r="AQ71" s="234"/>
      <c r="AR71" s="234"/>
      <c r="AS71" s="234"/>
      <c r="AT71" s="234"/>
      <c r="AU71" s="234"/>
      <c r="AV71" s="234"/>
      <c r="AW71" s="234"/>
      <c r="AX71" s="234"/>
      <c r="AY71" s="234"/>
      <c r="AZ71" s="234"/>
      <c r="BA71" s="234"/>
      <c r="BB71" s="234"/>
      <c r="BC71" s="234"/>
    </row>
    <row r="72" spans="1:67" ht="13">
      <c r="A72" s="1" t="s">
        <v>122</v>
      </c>
    </row>
    <row r="73" spans="1:67" ht="13">
      <c r="A73" s="1"/>
      <c r="B73" s="275" t="s">
        <v>37</v>
      </c>
      <c r="C73" s="275"/>
      <c r="D73" s="275"/>
      <c r="E73" s="275"/>
      <c r="F73" s="275"/>
      <c r="G73" s="275"/>
      <c r="H73" s="275"/>
      <c r="I73" s="275"/>
      <c r="J73" s="275"/>
      <c r="K73" s="275"/>
      <c r="L73" s="275"/>
      <c r="M73" s="275"/>
      <c r="N73" s="275"/>
      <c r="O73" s="275"/>
      <c r="P73" s="275"/>
      <c r="Q73" s="275"/>
      <c r="R73" s="275"/>
      <c r="S73" s="275"/>
      <c r="T73" s="275"/>
      <c r="U73" s="275"/>
      <c r="V73" s="275"/>
      <c r="W73" s="275"/>
      <c r="X73" s="275"/>
      <c r="Y73" s="275"/>
      <c r="Z73" s="275"/>
      <c r="AA73" s="275"/>
      <c r="AC73" s="275" t="s">
        <v>113</v>
      </c>
      <c r="AD73" s="275"/>
      <c r="AE73" s="275"/>
      <c r="AF73" s="275"/>
      <c r="AG73" s="275"/>
      <c r="AH73" s="275"/>
      <c r="AI73" s="275"/>
      <c r="AJ73" s="275"/>
      <c r="AK73" s="275"/>
      <c r="AL73" s="275"/>
      <c r="AM73" s="275"/>
      <c r="AN73" s="275"/>
      <c r="AO73" s="275"/>
      <c r="AP73" s="275"/>
      <c r="AQ73" s="275"/>
      <c r="AR73" s="275"/>
      <c r="AS73" s="275"/>
      <c r="AT73" s="275"/>
      <c r="AU73" s="275"/>
      <c r="AV73" s="275"/>
      <c r="AW73" s="275"/>
      <c r="AX73" s="275"/>
      <c r="AY73" s="275"/>
      <c r="AZ73" s="275"/>
      <c r="BA73" s="275"/>
      <c r="BB73" s="275"/>
      <c r="BC73" s="232"/>
    </row>
    <row r="74" spans="1:67">
      <c r="A74" s="231" t="s">
        <v>2</v>
      </c>
      <c r="B74" s="236">
        <f>ExportsCoreVPA!C$5</f>
        <v>0.83037979346276003</v>
      </c>
      <c r="C74" s="236">
        <f>ExportsCoreVPA!D$5</f>
        <v>0.80461053974611996</v>
      </c>
      <c r="D74" s="236">
        <f>ExportsCoreVPA!E$5</f>
        <v>0.78382412796407985</v>
      </c>
      <c r="E74" s="236">
        <f>ExportsCoreVPA!F$5</f>
        <v>0.76194114053214002</v>
      </c>
      <c r="F74" s="236">
        <f>ExportsCoreVPA!G$5</f>
        <v>0.76475540819377985</v>
      </c>
      <c r="G74" s="236">
        <f>ExportsCoreVPA!H$5</f>
        <v>0.79396456501715995</v>
      </c>
      <c r="H74" s="236">
        <f>ExportsCoreVPA!I$5</f>
        <v>0.78762163945201991</v>
      </c>
      <c r="I74" s="236">
        <f>ExportsCoreVPA!J$5</f>
        <v>0.89348219850533983</v>
      </c>
      <c r="J74" s="236">
        <f>ExportsCoreVPA!K$5</f>
        <v>0.91983248230110004</v>
      </c>
      <c r="K74" s="236">
        <f>ExportsCoreVPA!L$5</f>
        <v>0.76646827489887992</v>
      </c>
      <c r="L74" s="236">
        <f>ExportsCoreVPA!M$5</f>
        <v>0.73836729688833946</v>
      </c>
      <c r="M74" s="236">
        <f>ExportsCoreVPA!N$5</f>
        <v>0.58162903953125977</v>
      </c>
      <c r="N74" s="236">
        <f>ExportsCoreVPA!O$5</f>
        <v>0.50881914099097991</v>
      </c>
      <c r="O74" s="236">
        <f>ExportsCoreVPA!P$5</f>
        <v>0.49173510120249997</v>
      </c>
      <c r="P74" s="236">
        <f>ExportsCoreVPA!Q$5</f>
        <v>0.6078303419384804</v>
      </c>
      <c r="Q74" s="236">
        <f>ExportsCoreVPA!R$5</f>
        <v>0.61717004732249903</v>
      </c>
      <c r="R74" s="236">
        <f>ExportsCoreVPA!S$5</f>
        <v>0.68864599033999996</v>
      </c>
      <c r="S74" s="236">
        <f>ExportsCoreVPA!T$5</f>
        <v>0.57461084769999993</v>
      </c>
      <c r="T74" s="236">
        <f>ExportsCoreVPA!U$5</f>
        <v>0.57615970357999979</v>
      </c>
      <c r="U74" s="236">
        <f>ExportsCoreVPA!V$5</f>
        <v>0.51682483624000009</v>
      </c>
      <c r="V74" s="236">
        <f>ExportsCoreVPA!W$5</f>
        <v>0</v>
      </c>
      <c r="W74" s="236">
        <f>ExportsCoreVPA!X$5</f>
        <v>0</v>
      </c>
      <c r="X74" s="236">
        <f>ExportsCoreVPA!Y$5</f>
        <v>0</v>
      </c>
      <c r="Y74" s="236">
        <f>ExportsCoreVPA!Z$5</f>
        <v>0</v>
      </c>
      <c r="Z74" s="236">
        <f>ExportsCoreVPA!AA$5</f>
        <v>0</v>
      </c>
      <c r="AA74" s="236">
        <f>ExportsCoreVPA!AB$5</f>
        <v>0</v>
      </c>
      <c r="AB74" s="238"/>
      <c r="AC74" s="234">
        <f>ExportsCoreVPA!AD$5</f>
        <v>145.97459877772673</v>
      </c>
      <c r="AD74" s="234">
        <f>ExportsCoreVPA!AE$5</f>
        <v>132.58690200338</v>
      </c>
      <c r="AE74" s="234">
        <f>ExportsCoreVPA!AF$5</f>
        <v>144.51773751297597</v>
      </c>
      <c r="AF74" s="234">
        <f>ExportsCoreVPA!AG$5</f>
        <v>159.12322867806401</v>
      </c>
      <c r="AG74" s="234">
        <f>ExportsCoreVPA!AH$5</f>
        <v>177.99276242926504</v>
      </c>
      <c r="AH74" s="234">
        <f>ExportsCoreVPA!AI$5</f>
        <v>200.47921241762694</v>
      </c>
      <c r="AI74" s="234">
        <f>ExportsCoreVPA!AJ$5</f>
        <v>191.51969650719994</v>
      </c>
      <c r="AJ74" s="234">
        <f>ExportsCoreVPA!AK$5</f>
        <v>231.10063583545497</v>
      </c>
      <c r="AK74" s="234">
        <f>ExportsCoreVPA!AL$5</f>
        <v>254.78591836035199</v>
      </c>
      <c r="AL74" s="234">
        <f>ExportsCoreVPA!AM$5</f>
        <v>167.80276040043998</v>
      </c>
      <c r="AM74" s="234">
        <f>ExportsCoreVPA!AN$5</f>
        <v>169.65194663340901</v>
      </c>
      <c r="AN74" s="234">
        <f>ExportsCoreVPA!AO$5</f>
        <v>136.87933787663999</v>
      </c>
      <c r="AO74" s="234">
        <f>ExportsCoreVPA!AP$5</f>
        <v>134.33999626044798</v>
      </c>
      <c r="AP74" s="234">
        <f>ExportsCoreVPA!AQ$5</f>
        <v>148.16315600569499</v>
      </c>
      <c r="AQ74" s="234">
        <f>ExportsCoreVPA!AR$5</f>
        <v>175.95579490028371</v>
      </c>
      <c r="AR74" s="234">
        <f>ExportsCoreVPA!AS$5</f>
        <v>201.57688710650962</v>
      </c>
      <c r="AS74" s="234">
        <f>ExportsCoreVPA!AT$5</f>
        <v>241.54890571476895</v>
      </c>
      <c r="AT74" s="234">
        <f>ExportsCoreVPA!AU$5</f>
        <v>205.25523513781005</v>
      </c>
      <c r="AU74" s="234">
        <f>ExportsCoreVPA!AV$5</f>
        <v>214.07302358947004</v>
      </c>
      <c r="AV74" s="234">
        <f>ExportsCoreVPA!AW$5</f>
        <v>161.48930506761667</v>
      </c>
      <c r="AW74" s="234">
        <f>ExportsCoreVPA!AX$5</f>
        <v>0</v>
      </c>
      <c r="AX74" s="234">
        <f>ExportsCoreVPA!AY$5</f>
        <v>0</v>
      </c>
      <c r="AY74" s="234">
        <f>ExportsCoreVPA!AZ$5</f>
        <v>0</v>
      </c>
      <c r="AZ74" s="234">
        <f>ExportsCoreVPA!BA$5</f>
        <v>0</v>
      </c>
      <c r="BA74" s="234">
        <f>ExportsCoreVPA!BB$5</f>
        <v>0</v>
      </c>
      <c r="BB74" s="234">
        <f>ExportsCoreVPA!BC$5</f>
        <v>0</v>
      </c>
      <c r="BC74" s="234"/>
    </row>
    <row r="75" spans="1:67">
      <c r="B75" s="2">
        <v>2000</v>
      </c>
      <c r="C75" s="2">
        <f t="shared" ref="C75:AA75" si="13">1+B75</f>
        <v>2001</v>
      </c>
      <c r="D75" s="2">
        <f t="shared" si="13"/>
        <v>2002</v>
      </c>
      <c r="E75" s="2">
        <f t="shared" si="13"/>
        <v>2003</v>
      </c>
      <c r="F75" s="2">
        <f t="shared" si="13"/>
        <v>2004</v>
      </c>
      <c r="G75" s="2">
        <f t="shared" si="13"/>
        <v>2005</v>
      </c>
      <c r="H75" s="2">
        <f t="shared" si="13"/>
        <v>2006</v>
      </c>
      <c r="I75" s="2">
        <f t="shared" si="13"/>
        <v>2007</v>
      </c>
      <c r="J75" s="2">
        <f t="shared" si="13"/>
        <v>2008</v>
      </c>
      <c r="K75" s="2">
        <f t="shared" si="13"/>
        <v>2009</v>
      </c>
      <c r="L75" s="2">
        <f t="shared" si="13"/>
        <v>2010</v>
      </c>
      <c r="M75" s="2">
        <f t="shared" si="13"/>
        <v>2011</v>
      </c>
      <c r="N75" s="2">
        <f t="shared" si="13"/>
        <v>2012</v>
      </c>
      <c r="O75" s="2">
        <f t="shared" si="13"/>
        <v>2013</v>
      </c>
      <c r="P75" s="2">
        <f t="shared" si="13"/>
        <v>2014</v>
      </c>
      <c r="Q75" s="2">
        <f t="shared" si="13"/>
        <v>2015</v>
      </c>
      <c r="R75" s="2">
        <f t="shared" si="13"/>
        <v>2016</v>
      </c>
      <c r="S75" s="2">
        <f t="shared" si="13"/>
        <v>2017</v>
      </c>
      <c r="T75" s="2">
        <f t="shared" si="13"/>
        <v>2018</v>
      </c>
      <c r="U75" s="2">
        <f t="shared" si="13"/>
        <v>2019</v>
      </c>
      <c r="V75" s="2">
        <f t="shared" si="13"/>
        <v>2020</v>
      </c>
      <c r="W75" s="2">
        <f t="shared" si="13"/>
        <v>2021</v>
      </c>
      <c r="X75" s="2">
        <f t="shared" si="13"/>
        <v>2022</v>
      </c>
      <c r="Y75" s="2">
        <f t="shared" si="13"/>
        <v>2023</v>
      </c>
      <c r="Z75" s="2">
        <f t="shared" si="13"/>
        <v>2024</v>
      </c>
      <c r="AA75" s="2">
        <f t="shared" si="13"/>
        <v>2025</v>
      </c>
      <c r="AC75" s="2">
        <v>2000</v>
      </c>
      <c r="AD75" s="2">
        <f t="shared" ref="AD75:BB75" si="14">1+AC75</f>
        <v>2001</v>
      </c>
      <c r="AE75" s="2">
        <f t="shared" si="14"/>
        <v>2002</v>
      </c>
      <c r="AF75" s="2">
        <f t="shared" si="14"/>
        <v>2003</v>
      </c>
      <c r="AG75" s="2">
        <f t="shared" si="14"/>
        <v>2004</v>
      </c>
      <c r="AH75" s="2">
        <f t="shared" si="14"/>
        <v>2005</v>
      </c>
      <c r="AI75" s="2">
        <f t="shared" si="14"/>
        <v>2006</v>
      </c>
      <c r="AJ75" s="2">
        <f t="shared" si="14"/>
        <v>2007</v>
      </c>
      <c r="AK75" s="2">
        <f t="shared" si="14"/>
        <v>2008</v>
      </c>
      <c r="AL75" s="2">
        <f t="shared" si="14"/>
        <v>2009</v>
      </c>
      <c r="AM75" s="2">
        <f t="shared" si="14"/>
        <v>2010</v>
      </c>
      <c r="AN75" s="2">
        <f t="shared" si="14"/>
        <v>2011</v>
      </c>
      <c r="AO75" s="2">
        <f t="shared" si="14"/>
        <v>2012</v>
      </c>
      <c r="AP75" s="2">
        <f t="shared" si="14"/>
        <v>2013</v>
      </c>
      <c r="AQ75" s="2">
        <f t="shared" si="14"/>
        <v>2014</v>
      </c>
      <c r="AR75" s="2">
        <f t="shared" si="14"/>
        <v>2015</v>
      </c>
      <c r="AS75" s="2">
        <f t="shared" si="14"/>
        <v>2016</v>
      </c>
      <c r="AT75" s="2">
        <f t="shared" si="14"/>
        <v>2017</v>
      </c>
      <c r="AU75" s="2">
        <f t="shared" si="14"/>
        <v>2018</v>
      </c>
      <c r="AV75" s="2">
        <f t="shared" si="14"/>
        <v>2019</v>
      </c>
      <c r="AW75" s="2">
        <f t="shared" si="14"/>
        <v>2020</v>
      </c>
      <c r="AX75" s="2">
        <f t="shared" si="14"/>
        <v>2021</v>
      </c>
      <c r="AY75" s="2">
        <f t="shared" si="14"/>
        <v>2022</v>
      </c>
      <c r="AZ75" s="2">
        <f t="shared" si="14"/>
        <v>2023</v>
      </c>
      <c r="BA75" s="2">
        <f t="shared" si="14"/>
        <v>2024</v>
      </c>
      <c r="BB75" s="2">
        <f t="shared" si="14"/>
        <v>2025</v>
      </c>
    </row>
    <row r="76" spans="1:67">
      <c r="A76" s="231" t="s">
        <v>132</v>
      </c>
      <c r="B76" s="238">
        <f>ExportsCoreVPA!C$26</f>
        <v>0.48909644660486001</v>
      </c>
      <c r="C76" s="238">
        <f>ExportsCoreVPA!D$26</f>
        <v>0.46028612451670003</v>
      </c>
      <c r="D76" s="238">
        <f>ExportsCoreVPA!E$26</f>
        <v>0.37537714896417984</v>
      </c>
      <c r="E76" s="238">
        <f>ExportsCoreVPA!F$26</f>
        <v>0.37112666872687994</v>
      </c>
      <c r="F76" s="238">
        <f>ExportsCoreVPA!G$26</f>
        <v>0.33507815823522002</v>
      </c>
      <c r="G76" s="238">
        <f>ExportsCoreVPA!H$26</f>
        <v>0.30794828351203996</v>
      </c>
      <c r="H76" s="238">
        <f>ExportsCoreVPA!I$26</f>
        <v>0.23143486484327999</v>
      </c>
      <c r="I76" s="238">
        <f>ExportsCoreVPA!J$26</f>
        <v>0.22522016232923997</v>
      </c>
      <c r="J76" s="238">
        <f>ExportsCoreVPA!K$26</f>
        <v>0.20507018358026005</v>
      </c>
      <c r="K76" s="238">
        <f>ExportsCoreVPA!L$26</f>
        <v>0.11473317068703999</v>
      </c>
      <c r="L76" s="238">
        <f>ExportsCoreVPA!M$26</f>
        <v>0.11860733251126002</v>
      </c>
      <c r="M76" s="238">
        <f>ExportsCoreVPA!N$26</f>
        <v>9.2935463209199987E-2</v>
      </c>
      <c r="N76" s="238">
        <f>ExportsCoreVPA!O$26</f>
        <v>0.1017852503543</v>
      </c>
      <c r="O76" s="238">
        <f>ExportsCoreVPA!P$26</f>
        <v>6.8387812306679993E-2</v>
      </c>
      <c r="P76" s="238">
        <f>ExportsCoreVPA!Q$26</f>
        <v>6.6466796201739994E-2</v>
      </c>
      <c r="Q76" s="238">
        <f>ExportsCoreVPA!R$26</f>
        <v>6.4886958390460006E-2</v>
      </c>
      <c r="R76" s="238">
        <f>ExportsCoreVPA!S$26</f>
        <v>5.9007470279999974E-2</v>
      </c>
      <c r="S76" s="238">
        <f>ExportsCoreVPA!T$26</f>
        <v>5.2358376620000001E-2</v>
      </c>
      <c r="T76" s="238">
        <f>ExportsCoreVPA!U$26</f>
        <v>5.8993838119999989E-2</v>
      </c>
      <c r="U76" s="238">
        <f>ExportsCoreVPA!V$26</f>
        <v>6.4024421080000005E-2</v>
      </c>
      <c r="V76" s="238">
        <f>ExportsCoreVPA!W$26</f>
        <v>0</v>
      </c>
      <c r="W76" s="238">
        <f>ExportsCoreVPA!X$26</f>
        <v>0</v>
      </c>
      <c r="X76" s="238">
        <f>ExportsCoreVPA!Y$26</f>
        <v>0</v>
      </c>
      <c r="Y76" s="238">
        <f>ExportsCoreVPA!Z$26</f>
        <v>0</v>
      </c>
      <c r="Z76" s="238">
        <f>ExportsCoreVPA!AA$26</f>
        <v>0</v>
      </c>
      <c r="AA76" s="238">
        <f>ExportsCoreVPA!AB$26</f>
        <v>0</v>
      </c>
      <c r="AB76" s="238"/>
      <c r="BD76" s="235">
        <f t="shared" ref="BD76:BO83" si="15">J76/J$74</f>
        <v>0.22294296790568427</v>
      </c>
      <c r="BE76" s="235">
        <f t="shared" si="15"/>
        <v>0.14969069750757358</v>
      </c>
      <c r="BF76" s="235">
        <f t="shared" si="15"/>
        <v>0.16063459610291564</v>
      </c>
      <c r="BG76" s="235">
        <f t="shared" si="15"/>
        <v>0.15978477155146437</v>
      </c>
      <c r="BH76" s="235">
        <f t="shared" si="15"/>
        <v>0.20004210171036862</v>
      </c>
      <c r="BI76" s="235">
        <f t="shared" si="15"/>
        <v>0.13907449791451315</v>
      </c>
      <c r="BJ76" s="235">
        <f t="shared" si="15"/>
        <v>0.10935090207863828</v>
      </c>
      <c r="BK76" s="235">
        <f t="shared" si="15"/>
        <v>0.10513627268847942</v>
      </c>
      <c r="BL76" s="235">
        <f t="shared" si="15"/>
        <v>8.5686217748638396E-2</v>
      </c>
      <c r="BM76" s="235">
        <f t="shared" si="15"/>
        <v>9.1119714898483653E-2</v>
      </c>
      <c r="BN76" s="235">
        <f t="shared" si="15"/>
        <v>0.10239146846514699</v>
      </c>
      <c r="BO76" s="235">
        <f t="shared" si="15"/>
        <v>0.12388031029195493</v>
      </c>
    </row>
    <row r="77" spans="1:67">
      <c r="A77" s="233" t="str">
        <f>ExportsCoreVPA!B$22</f>
        <v xml:space="preserve">China </v>
      </c>
      <c r="B77" s="233">
        <f>ExportsCoreVPA!C$22</f>
        <v>1.2877910500000001E-2</v>
      </c>
      <c r="C77" s="233">
        <f>ExportsCoreVPA!D$22</f>
        <v>1.48739358E-2</v>
      </c>
      <c r="D77" s="233">
        <f>ExportsCoreVPA!E$22</f>
        <v>9.5284091378000004E-3</v>
      </c>
      <c r="E77" s="233">
        <f>ExportsCoreVPA!F$22</f>
        <v>4.8583889754000003E-3</v>
      </c>
      <c r="F77" s="233">
        <f>ExportsCoreVPA!G$22</f>
        <v>3.7831899564000002E-3</v>
      </c>
      <c r="G77" s="233">
        <f>ExportsCoreVPA!H$22</f>
        <v>7.9203159352000015E-3</v>
      </c>
      <c r="H77" s="233">
        <f>ExportsCoreVPA!I$22</f>
        <v>1.0509379232799999E-2</v>
      </c>
      <c r="I77" s="233">
        <f>ExportsCoreVPA!J$22</f>
        <v>1.0671586939E-2</v>
      </c>
      <c r="J77" s="233">
        <f>ExportsCoreVPA!K$22</f>
        <v>1.1729268016199999E-2</v>
      </c>
      <c r="K77" s="233">
        <f>ExportsCoreVPA!L$22</f>
        <v>1.0231377373839999E-2</v>
      </c>
      <c r="L77" s="233">
        <f>ExportsCoreVPA!M$22</f>
        <v>2.5028464321799997E-2</v>
      </c>
      <c r="M77" s="233">
        <f>ExportsCoreVPA!N$22</f>
        <v>2.2896387661199998E-2</v>
      </c>
      <c r="N77" s="233">
        <f>ExportsCoreVPA!O$22</f>
        <v>4.0435391236599991E-2</v>
      </c>
      <c r="O77" s="233">
        <f>ExportsCoreVPA!P$22</f>
        <v>0.10413667124608</v>
      </c>
      <c r="P77" s="233">
        <f>ExportsCoreVPA!Q$22</f>
        <v>9.1613516516800012E-2</v>
      </c>
      <c r="Q77" s="233">
        <f>ExportsCoreVPA!R$22</f>
        <v>9.0278725710312521E-2</v>
      </c>
      <c r="R77" s="233">
        <f>ExportsCoreVPA!S$22</f>
        <v>0.25159897263999997</v>
      </c>
      <c r="S77" s="233">
        <f>ExportsCoreVPA!T$22</f>
        <v>0.18194263812000003</v>
      </c>
      <c r="T77" s="233">
        <f>ExportsCoreVPA!U$22</f>
        <v>0.13244279202000001</v>
      </c>
      <c r="U77" s="233">
        <f>ExportsCoreVPA!V$22</f>
        <v>5.8129944720000007E-2</v>
      </c>
      <c r="V77" s="233">
        <f>ExportsCoreVPA!W$22</f>
        <v>0</v>
      </c>
      <c r="W77" s="233">
        <f>ExportsCoreVPA!X$22</f>
        <v>0</v>
      </c>
      <c r="X77" s="233">
        <f>ExportsCoreVPA!Y$22</f>
        <v>0</v>
      </c>
      <c r="Y77" s="233">
        <f>ExportsCoreVPA!Z$22</f>
        <v>0</v>
      </c>
      <c r="Z77" s="233">
        <f>ExportsCoreVPA!AA$22</f>
        <v>0</v>
      </c>
      <c r="AA77" s="233">
        <f>ExportsCoreVPA!AB$22</f>
        <v>0</v>
      </c>
      <c r="AB77" s="238"/>
      <c r="BD77" s="235">
        <f t="shared" si="15"/>
        <v>1.2751526220141151E-2</v>
      </c>
      <c r="BE77" s="235">
        <f t="shared" si="15"/>
        <v>1.3348729111051364E-2</v>
      </c>
      <c r="BF77" s="235">
        <f t="shared" si="15"/>
        <v>3.3897038001650497E-2</v>
      </c>
      <c r="BG77" s="235">
        <f t="shared" si="15"/>
        <v>3.936596370712922E-2</v>
      </c>
      <c r="BH77" s="235">
        <f t="shared" si="15"/>
        <v>7.946908435450703E-2</v>
      </c>
      <c r="BI77" s="235">
        <f t="shared" si="15"/>
        <v>0.21177392256811009</v>
      </c>
      <c r="BJ77" s="235">
        <f t="shared" si="15"/>
        <v>0.15072218379988733</v>
      </c>
      <c r="BK77" s="235">
        <f t="shared" si="15"/>
        <v>0.14627852745280401</v>
      </c>
      <c r="BL77" s="235">
        <f t="shared" si="15"/>
        <v>0.36535313669042047</v>
      </c>
      <c r="BM77" s="235">
        <f t="shared" si="15"/>
        <v>0.31663627452955939</v>
      </c>
      <c r="BN77" s="235">
        <f t="shared" si="15"/>
        <v>0.22987166786753652</v>
      </c>
      <c r="BO77" s="235">
        <f t="shared" si="15"/>
        <v>0.11247513788792837</v>
      </c>
    </row>
    <row r="78" spans="1:67">
      <c r="A78" s="231" t="s">
        <v>75</v>
      </c>
      <c r="B78" s="233">
        <f>ExportsCoreVPA!C$44</f>
        <v>4.3390408301800007E-2</v>
      </c>
      <c r="C78" s="233">
        <f>ExportsCoreVPA!D$44</f>
        <v>3.5893808993000001E-2</v>
      </c>
      <c r="D78" s="233">
        <f>ExportsCoreVPA!E$44</f>
        <v>4.8165393059999999E-2</v>
      </c>
      <c r="E78" s="233">
        <f>ExportsCoreVPA!F$44</f>
        <v>2.8522194259999998E-2</v>
      </c>
      <c r="F78" s="233">
        <f>ExportsCoreVPA!G$44</f>
        <v>6.0067350796000001E-2</v>
      </c>
      <c r="G78" s="233">
        <f>ExportsCoreVPA!H$44</f>
        <v>0.13771804841079999</v>
      </c>
      <c r="H78" s="233">
        <f>ExportsCoreVPA!I$44</f>
        <v>0.10737440669079999</v>
      </c>
      <c r="I78" s="233">
        <f>ExportsCoreVPA!J$44</f>
        <v>0.15930229916760003</v>
      </c>
      <c r="J78" s="233">
        <f>ExportsCoreVPA!K$44</f>
        <v>0.16801721644519998</v>
      </c>
      <c r="K78" s="233">
        <f>ExportsCoreVPA!L$44</f>
        <v>0.1051532259855</v>
      </c>
      <c r="L78" s="233">
        <f>ExportsCoreVPA!M$44</f>
        <v>7.8419079005400003E-2</v>
      </c>
      <c r="M78" s="233">
        <f>ExportsCoreVPA!N$44</f>
        <v>6.6578497566799982E-2</v>
      </c>
      <c r="N78" s="233">
        <f>ExportsCoreVPA!O$44</f>
        <v>6.3833005317119995E-2</v>
      </c>
      <c r="O78" s="233">
        <f>ExportsCoreVPA!P$44</f>
        <v>7.8303584979199994E-2</v>
      </c>
      <c r="P78" s="233">
        <f>ExportsCoreVPA!Q$44</f>
        <v>0.19983152287640002</v>
      </c>
      <c r="Q78" s="233">
        <f>ExportsCoreVPA!R$44</f>
        <v>0.21857310927548226</v>
      </c>
      <c r="R78" s="233">
        <f>ExportsCoreVPA!S$44</f>
        <v>0.21718490669999999</v>
      </c>
      <c r="S78" s="233">
        <f>ExportsCoreVPA!T$44</f>
        <v>0.2177695727</v>
      </c>
      <c r="T78" s="233">
        <f>ExportsCoreVPA!U$44</f>
        <v>0.24963548231999999</v>
      </c>
      <c r="U78" s="233">
        <f>ExportsCoreVPA!V$44</f>
        <v>0.28059415685999994</v>
      </c>
      <c r="V78" s="233">
        <f>ExportsCoreVPA!W$44</f>
        <v>0</v>
      </c>
      <c r="W78" s="233">
        <f>ExportsCoreVPA!X$44</f>
        <v>0</v>
      </c>
      <c r="X78" s="233">
        <f>ExportsCoreVPA!Y$44</f>
        <v>0</v>
      </c>
      <c r="Y78" s="233">
        <f>ExportsCoreVPA!Z$44</f>
        <v>0</v>
      </c>
      <c r="Z78" s="233">
        <f>ExportsCoreVPA!AA$44</f>
        <v>0</v>
      </c>
      <c r="AA78" s="233">
        <f>ExportsCoreVPA!AB$44</f>
        <v>0</v>
      </c>
      <c r="AB78" s="238"/>
      <c r="BD78" s="235">
        <f t="shared" si="15"/>
        <v>0.18266066884796187</v>
      </c>
      <c r="BE78" s="235">
        <f t="shared" si="15"/>
        <v>0.13719188312050209</v>
      </c>
      <c r="BF78" s="235">
        <f t="shared" si="15"/>
        <v>0.1062060567090081</v>
      </c>
      <c r="BG78" s="235">
        <f t="shared" si="15"/>
        <v>0.11446900522789613</v>
      </c>
      <c r="BH78" s="235">
        <f t="shared" si="15"/>
        <v>0.12545323116736207</v>
      </c>
      <c r="BI78" s="235">
        <f t="shared" si="15"/>
        <v>0.1592393644214429</v>
      </c>
      <c r="BJ78" s="235">
        <f t="shared" si="15"/>
        <v>0.32876200658081878</v>
      </c>
      <c r="BK78" s="235">
        <f t="shared" si="15"/>
        <v>0.35415378666500325</v>
      </c>
      <c r="BL78" s="235">
        <f t="shared" si="15"/>
        <v>0.31537961412186677</v>
      </c>
      <c r="BM78" s="235">
        <f t="shared" si="15"/>
        <v>0.37898618442667459</v>
      </c>
      <c r="BN78" s="235">
        <f t="shared" si="15"/>
        <v>0.43327480344230301</v>
      </c>
      <c r="BO78" s="235">
        <f t="shared" si="15"/>
        <v>0.54291925848876832</v>
      </c>
    </row>
    <row r="79" spans="1:67">
      <c r="A79" s="231" t="s">
        <v>79</v>
      </c>
      <c r="B79" s="233">
        <f>ExportsCoreVPA!C$11</f>
        <v>0</v>
      </c>
      <c r="C79" s="233">
        <f>ExportsCoreVPA!D$11</f>
        <v>4.7516533799999988E-5</v>
      </c>
      <c r="D79" s="233">
        <f>ExportsCoreVPA!E$11</f>
        <v>4.6699538599999997E-4</v>
      </c>
      <c r="E79" s="233">
        <f>ExportsCoreVPA!F$11</f>
        <v>4.0184293599999997E-2</v>
      </c>
      <c r="F79" s="233">
        <f>ExportsCoreVPA!G$11</f>
        <v>3.9332618749999992E-2</v>
      </c>
      <c r="G79" s="233">
        <f>ExportsCoreVPA!H$11</f>
        <v>5.1648607384799997E-2</v>
      </c>
      <c r="H79" s="233">
        <f>ExportsCoreVPA!I$11</f>
        <v>0.1408468457</v>
      </c>
      <c r="I79" s="233">
        <f>ExportsCoreVPA!J$11</f>
        <v>0.17143902379999995</v>
      </c>
      <c r="J79" s="233">
        <f>ExportsCoreVPA!K$11</f>
        <v>0.21820708030599995</v>
      </c>
      <c r="K79" s="233">
        <f>ExportsCoreVPA!L$11</f>
        <v>0.25253577529999993</v>
      </c>
      <c r="L79" s="233">
        <f>ExportsCoreVPA!M$11</f>
        <v>0.26069457689999992</v>
      </c>
      <c r="M79" s="233">
        <f>ExportsCoreVPA!N$11</f>
        <v>0.19208055965999998</v>
      </c>
      <c r="N79" s="233">
        <f>ExportsCoreVPA!O$11</f>
        <v>0.15748515049999998</v>
      </c>
      <c r="O79" s="233">
        <f>ExportsCoreVPA!P$11</f>
        <v>9.4223950299999998E-2</v>
      </c>
      <c r="P79" s="233">
        <f>ExportsCoreVPA!Q$11</f>
        <v>8.6844526999999977E-2</v>
      </c>
      <c r="Q79" s="233">
        <f>ExportsCoreVPA!R$11</f>
        <v>5.3399221320516735E-2</v>
      </c>
      <c r="R79" s="233">
        <f>ExportsCoreVPA!S$11</f>
        <v>1.7496219599999994E-2</v>
      </c>
      <c r="S79" s="233">
        <f>ExportsCoreVPA!T$11</f>
        <v>4.5905101999999991E-3</v>
      </c>
      <c r="T79" s="233">
        <f>ExportsCoreVPA!U$11</f>
        <v>1.6831262000000001E-3</v>
      </c>
      <c r="U79" s="233">
        <f>ExportsCoreVPA!V$11</f>
        <v>1.3678697999999999E-3</v>
      </c>
      <c r="V79" s="233">
        <f>ExportsCoreVPA!W$11</f>
        <v>0</v>
      </c>
      <c r="W79" s="233">
        <f>ExportsCoreVPA!X$11</f>
        <v>0</v>
      </c>
      <c r="X79" s="233">
        <f>ExportsCoreVPA!Y$11</f>
        <v>0</v>
      </c>
      <c r="Y79" s="233">
        <f>ExportsCoreVPA!Z$11</f>
        <v>0</v>
      </c>
      <c r="Z79" s="233">
        <f>ExportsCoreVPA!AA$11</f>
        <v>0</v>
      </c>
      <c r="AA79" s="233">
        <f>ExportsCoreVPA!AB$11</f>
        <v>0</v>
      </c>
      <c r="AB79" s="238"/>
      <c r="BD79" s="235">
        <f t="shared" si="15"/>
        <v>0.23722480397748288</v>
      </c>
      <c r="BE79" s="235">
        <f t="shared" si="15"/>
        <v>0.32947974961301163</v>
      </c>
      <c r="BF79" s="235">
        <f t="shared" si="15"/>
        <v>0.35306896445526592</v>
      </c>
      <c r="BG79" s="235">
        <f t="shared" si="15"/>
        <v>0.33024582097001121</v>
      </c>
      <c r="BH79" s="235">
        <f t="shared" si="15"/>
        <v>0.309511057687965</v>
      </c>
      <c r="BI79" s="235">
        <f t="shared" si="15"/>
        <v>0.19161526209860277</v>
      </c>
      <c r="BJ79" s="235">
        <f t="shared" si="15"/>
        <v>0.14287626169341455</v>
      </c>
      <c r="BK79" s="235">
        <f t="shared" si="15"/>
        <v>8.6522703997352693E-2</v>
      </c>
      <c r="BL79" s="235">
        <f t="shared" si="15"/>
        <v>2.5406696394705962E-2</v>
      </c>
      <c r="BM79" s="235">
        <f t="shared" si="15"/>
        <v>7.9889027824213144E-3</v>
      </c>
      <c r="BN79" s="235">
        <f t="shared" si="15"/>
        <v>2.9212841327531298E-3</v>
      </c>
      <c r="BO79" s="235">
        <f t="shared" si="15"/>
        <v>2.6466796951004046E-3</v>
      </c>
    </row>
    <row r="80" spans="1:67">
      <c r="A80" s="231" t="s">
        <v>76</v>
      </c>
      <c r="B80" s="233">
        <f>ExportsCoreVPA!C$39</f>
        <v>3.5954485840000001E-2</v>
      </c>
      <c r="C80" s="233">
        <f>ExportsCoreVPA!D$39</f>
        <v>2.163007938E-2</v>
      </c>
      <c r="D80" s="233">
        <f>ExportsCoreVPA!E$39</f>
        <v>3.50415433842E-2</v>
      </c>
      <c r="E80" s="233">
        <f>ExportsCoreVPA!F$39</f>
        <v>2.7449930654600004E-2</v>
      </c>
      <c r="F80" s="233">
        <f>ExportsCoreVPA!G$39</f>
        <v>2.3522986426999997E-2</v>
      </c>
      <c r="G80" s="233">
        <f>ExportsCoreVPA!H$39</f>
        <v>2.7010771942399994E-2</v>
      </c>
      <c r="H80" s="233">
        <f>ExportsCoreVPA!I$39</f>
        <v>2.9221474230599995E-2</v>
      </c>
      <c r="I80" s="233">
        <f>ExportsCoreVPA!J$39</f>
        <v>2.6649353190599998E-2</v>
      </c>
      <c r="J80" s="233">
        <f>ExportsCoreVPA!K$39</f>
        <v>2.0424145113199999E-2</v>
      </c>
      <c r="K80" s="233">
        <f>ExportsCoreVPA!L$39</f>
        <v>1.6562976844800001E-2</v>
      </c>
      <c r="L80" s="233">
        <f>ExportsCoreVPA!M$39</f>
        <v>1.0542642925800001E-2</v>
      </c>
      <c r="M80" s="233">
        <f>ExportsCoreVPA!N$39</f>
        <v>5.9520442799999998E-3</v>
      </c>
      <c r="N80" s="233">
        <f>ExportsCoreVPA!O$39</f>
        <v>7.0074309827999996E-3</v>
      </c>
      <c r="O80" s="233">
        <f>ExportsCoreVPA!P$39</f>
        <v>9.999632986E-3</v>
      </c>
      <c r="P80" s="233">
        <f>ExportsCoreVPA!Q$39</f>
        <v>1.8628955451999998E-3</v>
      </c>
      <c r="Q80" s="233">
        <f>ExportsCoreVPA!R$39</f>
        <v>2.9988425470196304E-3</v>
      </c>
      <c r="R80" s="233">
        <f>ExportsCoreVPA!S$39</f>
        <v>4.6265866800000001E-3</v>
      </c>
      <c r="S80" s="233">
        <f>ExportsCoreVPA!T$39</f>
        <v>4.1956387199999995E-3</v>
      </c>
      <c r="T80" s="233">
        <f>ExportsCoreVPA!U$39</f>
        <v>1.2310115999999999E-3</v>
      </c>
      <c r="U80" s="233">
        <f>ExportsCoreVPA!V$39</f>
        <v>2.9232821799999999E-3</v>
      </c>
      <c r="V80" s="233">
        <f>ExportsCoreVPA!W$39</f>
        <v>0</v>
      </c>
      <c r="W80" s="233">
        <f>ExportsCoreVPA!X$39</f>
        <v>0</v>
      </c>
      <c r="X80" s="233">
        <f>ExportsCoreVPA!Y$39</f>
        <v>0</v>
      </c>
      <c r="Y80" s="233">
        <f>ExportsCoreVPA!Z$39</f>
        <v>0</v>
      </c>
      <c r="Z80" s="233">
        <f>ExportsCoreVPA!AA$39</f>
        <v>0</v>
      </c>
      <c r="AA80" s="233">
        <f>ExportsCoreVPA!AB$39</f>
        <v>0</v>
      </c>
      <c r="AB80" s="238"/>
      <c r="BD80" s="235">
        <f t="shared" si="15"/>
        <v>2.2204200771542566E-2</v>
      </c>
      <c r="BE80" s="235">
        <f t="shared" si="15"/>
        <v>2.1609474765260379E-2</v>
      </c>
      <c r="BF80" s="235">
        <f t="shared" si="15"/>
        <v>1.4278317810430227E-2</v>
      </c>
      <c r="BG80" s="235">
        <f t="shared" si="15"/>
        <v>1.0233402865848664E-2</v>
      </c>
      <c r="BH80" s="235">
        <f t="shared" si="15"/>
        <v>1.3771948455304326E-2</v>
      </c>
      <c r="BI80" s="235">
        <f t="shared" si="15"/>
        <v>2.0335406119161872E-2</v>
      </c>
      <c r="BJ80" s="235">
        <f t="shared" si="15"/>
        <v>3.064828154611187E-3</v>
      </c>
      <c r="BK80" s="235">
        <f t="shared" si="15"/>
        <v>4.8590215290415751E-3</v>
      </c>
      <c r="BL80" s="235">
        <f t="shared" si="15"/>
        <v>6.7183817881750112E-3</v>
      </c>
      <c r="BM80" s="235">
        <f t="shared" si="15"/>
        <v>7.3017046872573344E-3</v>
      </c>
      <c r="BN80" s="235">
        <f t="shared" si="15"/>
        <v>2.1365805216002477E-3</v>
      </c>
      <c r="BO80" s="235">
        <f t="shared" si="15"/>
        <v>5.6562339404341308E-3</v>
      </c>
    </row>
    <row r="81" spans="1:67">
      <c r="A81" s="231" t="s">
        <v>77</v>
      </c>
      <c r="B81" s="233">
        <f>ExportsCoreVPA!C$12</f>
        <v>2.7268050400000004E-2</v>
      </c>
      <c r="C81" s="233">
        <f>ExportsCoreVPA!D$12</f>
        <v>4.2067074679999997E-2</v>
      </c>
      <c r="D81" s="233">
        <f>ExportsCoreVPA!E$12</f>
        <v>5.16966632E-2</v>
      </c>
      <c r="E81" s="233">
        <f>ExportsCoreVPA!F$12</f>
        <v>4.7508277948399999E-2</v>
      </c>
      <c r="F81" s="233">
        <f>ExportsCoreVPA!G$12</f>
        <v>4.7900825799999998E-2</v>
      </c>
      <c r="G81" s="233">
        <f>ExportsCoreVPA!H$12</f>
        <v>4.1928944539999999E-2</v>
      </c>
      <c r="H81" s="233">
        <f>ExportsCoreVPA!I$12</f>
        <v>2.701656832E-2</v>
      </c>
      <c r="I81" s="233">
        <f>ExportsCoreVPA!J$12</f>
        <v>2.3078301359999998E-2</v>
      </c>
      <c r="J81" s="233">
        <f>ExportsCoreVPA!K$12</f>
        <v>2.7134445520000001E-2</v>
      </c>
      <c r="K81" s="233">
        <f>ExportsCoreVPA!L$12</f>
        <v>2.4526340019999999E-2</v>
      </c>
      <c r="L81" s="233">
        <f>ExportsCoreVPA!M$12</f>
        <v>1.9803896840000002E-2</v>
      </c>
      <c r="M81" s="233">
        <f>ExportsCoreVPA!N$12</f>
        <v>1.048019518E-2</v>
      </c>
      <c r="N81" s="233">
        <f>ExportsCoreVPA!O$12</f>
        <v>1.0964023980000001E-2</v>
      </c>
      <c r="O81" s="233">
        <f>ExportsCoreVPA!P$12</f>
        <v>8.3384427400000002E-3</v>
      </c>
      <c r="P81" s="233">
        <f>ExportsCoreVPA!Q$12</f>
        <v>9.5570053800000006E-3</v>
      </c>
      <c r="Q81" s="233">
        <f>ExportsCoreVPA!R$12</f>
        <v>4.1860619068487624E-3</v>
      </c>
      <c r="R81" s="233">
        <f>ExportsCoreVPA!S$12</f>
        <v>4.2591658199999998E-3</v>
      </c>
      <c r="S81" s="233">
        <f>ExportsCoreVPA!T$12</f>
        <v>2.8523898399999996E-3</v>
      </c>
      <c r="T81" s="233">
        <f>ExportsCoreVPA!U$12</f>
        <v>6.0650560400000008E-3</v>
      </c>
      <c r="U81" s="233">
        <f>ExportsCoreVPA!V$12</f>
        <v>9.8229062000000002E-3</v>
      </c>
      <c r="V81" s="233">
        <f>ExportsCoreVPA!W$12</f>
        <v>0</v>
      </c>
      <c r="W81" s="233">
        <f>ExportsCoreVPA!X$12</f>
        <v>0</v>
      </c>
      <c r="X81" s="233">
        <f>ExportsCoreVPA!Y$12</f>
        <v>0</v>
      </c>
      <c r="Y81" s="233">
        <f>ExportsCoreVPA!Z$12</f>
        <v>0</v>
      </c>
      <c r="Z81" s="233">
        <f>ExportsCoreVPA!AA$12</f>
        <v>0</v>
      </c>
      <c r="AA81" s="233">
        <f>ExportsCoreVPA!AB$12</f>
        <v>0</v>
      </c>
      <c r="AB81" s="238"/>
      <c r="BD81" s="235">
        <f t="shared" si="15"/>
        <v>2.9499333891883316E-2</v>
      </c>
      <c r="BE81" s="235">
        <f t="shared" si="15"/>
        <v>3.1999158769142479E-2</v>
      </c>
      <c r="BF81" s="235">
        <f t="shared" si="15"/>
        <v>2.6821199860094659E-2</v>
      </c>
      <c r="BG81" s="235">
        <f t="shared" si="15"/>
        <v>1.8018693132045276E-2</v>
      </c>
      <c r="BH81" s="235">
        <f t="shared" si="15"/>
        <v>2.1547978636665254E-2</v>
      </c>
      <c r="BI81" s="235">
        <f t="shared" si="15"/>
        <v>1.6957184304331716E-2</v>
      </c>
      <c r="BJ81" s="235">
        <f t="shared" si="15"/>
        <v>1.5723146280458771E-2</v>
      </c>
      <c r="BK81" s="235">
        <f t="shared" si="15"/>
        <v>6.782671850342337E-3</v>
      </c>
      <c r="BL81" s="235">
        <f t="shared" si="15"/>
        <v>6.1848408031783559E-3</v>
      </c>
      <c r="BM81" s="235">
        <f t="shared" si="15"/>
        <v>4.9640375767657126E-3</v>
      </c>
      <c r="BN81" s="235">
        <f t="shared" si="15"/>
        <v>1.0526692516527004E-2</v>
      </c>
      <c r="BO81" s="235">
        <f t="shared" si="15"/>
        <v>1.9006258041822311E-2</v>
      </c>
    </row>
    <row r="82" spans="1:67">
      <c r="A82" s="231" t="s">
        <v>78</v>
      </c>
      <c r="B82" s="233">
        <f>ExportsCoreVPA!C$19</f>
        <v>0.11935862347079999</v>
      </c>
      <c r="C82" s="233">
        <f>ExportsCoreVPA!D$19</f>
        <v>0.15243643039939997</v>
      </c>
      <c r="D82" s="233">
        <f>ExportsCoreVPA!E$19</f>
        <v>0.19189190726681998</v>
      </c>
      <c r="E82" s="233">
        <f>ExportsCoreVPA!F$19</f>
        <v>0.15263318155099997</v>
      </c>
      <c r="F82" s="233">
        <f>ExportsCoreVPA!G$19</f>
        <v>0.14602978438977998</v>
      </c>
      <c r="G82" s="233">
        <f>ExportsCoreVPA!H$19</f>
        <v>0.1268179718496</v>
      </c>
      <c r="H82" s="233">
        <f>ExportsCoreVPA!I$19</f>
        <v>9.4109622380799979E-2</v>
      </c>
      <c r="I82" s="233">
        <f>ExportsCoreVPA!J$19</f>
        <v>9.7392780481099991E-2</v>
      </c>
      <c r="J82" s="233">
        <f>ExportsCoreVPA!K$19</f>
        <v>8.8800889098200012E-2</v>
      </c>
      <c r="K82" s="233">
        <f>ExportsCoreVPA!L$19</f>
        <v>3.0180801724399998E-2</v>
      </c>
      <c r="L82" s="233">
        <f>ExportsCoreVPA!M$19</f>
        <v>3.6533439854119998E-2</v>
      </c>
      <c r="M82" s="233">
        <f>ExportsCoreVPA!N$19</f>
        <v>2.4802608797519998E-2</v>
      </c>
      <c r="N82" s="233">
        <f>ExportsCoreVPA!O$19</f>
        <v>2.4037682794179997E-2</v>
      </c>
      <c r="O82" s="233">
        <f>ExportsCoreVPA!P$19</f>
        <v>3.1222136381039996E-2</v>
      </c>
      <c r="P82" s="233">
        <f>ExportsCoreVPA!Q$19</f>
        <v>3.3040099466199999E-2</v>
      </c>
      <c r="Q82" s="233">
        <f>ExportsCoreVPA!R$19</f>
        <v>3.3558113842902415E-2</v>
      </c>
      <c r="R82" s="233">
        <f>ExportsCoreVPA!S$19</f>
        <v>1.8996490759999998E-2</v>
      </c>
      <c r="S82" s="233">
        <f>ExportsCoreVPA!T$19</f>
        <v>1.5375229959999999E-2</v>
      </c>
      <c r="T82" s="233">
        <f>ExportsCoreVPA!U$19</f>
        <v>1.7607750759999999E-2</v>
      </c>
      <c r="U82" s="233">
        <f>ExportsCoreVPA!V$19</f>
        <v>1.6769569200000001E-2</v>
      </c>
      <c r="V82" s="233">
        <f>ExportsCoreVPA!W$19</f>
        <v>0</v>
      </c>
      <c r="W82" s="233">
        <f>ExportsCoreVPA!X$19</f>
        <v>0</v>
      </c>
      <c r="X82" s="233">
        <f>ExportsCoreVPA!Y$19</f>
        <v>0</v>
      </c>
      <c r="Y82" s="233">
        <f>ExportsCoreVPA!Z$19</f>
        <v>0</v>
      </c>
      <c r="Z82" s="233">
        <f>ExportsCoreVPA!AA$19</f>
        <v>0</v>
      </c>
      <c r="AA82" s="233">
        <f>ExportsCoreVPA!AB$19</f>
        <v>0</v>
      </c>
      <c r="AB82" s="238"/>
      <c r="BD82" s="235">
        <f t="shared" si="15"/>
        <v>9.6540284026555748E-2</v>
      </c>
      <c r="BE82" s="235">
        <f t="shared" si="15"/>
        <v>3.9376452637105888E-2</v>
      </c>
      <c r="BF82" s="235">
        <f t="shared" si="15"/>
        <v>4.947868087885373E-2</v>
      </c>
      <c r="BG82" s="235">
        <f t="shared" si="15"/>
        <v>4.2643346724071156E-2</v>
      </c>
      <c r="BH82" s="235">
        <f t="shared" si="15"/>
        <v>4.72420961746133E-2</v>
      </c>
      <c r="BI82" s="235">
        <f t="shared" si="15"/>
        <v>6.3493812633445709E-2</v>
      </c>
      <c r="BJ82" s="235">
        <f t="shared" si="15"/>
        <v>5.4357436913776258E-2</v>
      </c>
      <c r="BK82" s="235">
        <f t="shared" si="15"/>
        <v>5.4374177730253319E-2</v>
      </c>
      <c r="BL82" s="235">
        <f t="shared" si="15"/>
        <v>2.7585277524989297E-2</v>
      </c>
      <c r="BM82" s="235">
        <f t="shared" si="15"/>
        <v>2.6757639577363657E-2</v>
      </c>
      <c r="BN82" s="235">
        <f t="shared" si="15"/>
        <v>3.0560538424664684E-2</v>
      </c>
      <c r="BO82" s="235">
        <f t="shared" si="15"/>
        <v>3.2447297467362128E-2</v>
      </c>
    </row>
    <row r="83" spans="1:67">
      <c r="A83" s="231" t="s">
        <v>23</v>
      </c>
      <c r="B83" s="233">
        <f t="shared" ref="B83:AA83" si="16">B74-SUM(B76:B82)</f>
        <v>0.10243386834529999</v>
      </c>
      <c r="C83" s="233">
        <f t="shared" si="16"/>
        <v>7.7375569443219994E-2</v>
      </c>
      <c r="D83" s="233">
        <f t="shared" si="16"/>
        <v>7.1656067565079917E-2</v>
      </c>
      <c r="E83" s="233">
        <f t="shared" si="16"/>
        <v>8.9658204815860176E-2</v>
      </c>
      <c r="F83" s="233">
        <f t="shared" si="16"/>
        <v>0.10904049383937986</v>
      </c>
      <c r="G83" s="233">
        <f t="shared" si="16"/>
        <v>9.2971621442320074E-2</v>
      </c>
      <c r="H83" s="233">
        <f t="shared" si="16"/>
        <v>0.14710847805373994</v>
      </c>
      <c r="I83" s="233">
        <f t="shared" si="16"/>
        <v>0.17972869123779989</v>
      </c>
      <c r="J83" s="233">
        <f t="shared" si="16"/>
        <v>0.18044925422204006</v>
      </c>
      <c r="K83" s="233">
        <f t="shared" si="16"/>
        <v>0.21254460696330002</v>
      </c>
      <c r="L83" s="233">
        <f t="shared" si="16"/>
        <v>0.18873786452995955</v>
      </c>
      <c r="M83" s="233">
        <f t="shared" si="16"/>
        <v>0.1659032831765398</v>
      </c>
      <c r="N83" s="233">
        <f t="shared" si="16"/>
        <v>0.10327120582597993</v>
      </c>
      <c r="O83" s="233">
        <f t="shared" si="16"/>
        <v>9.7122870263499972E-2</v>
      </c>
      <c r="P83" s="233">
        <f t="shared" si="16"/>
        <v>0.11861397895214038</v>
      </c>
      <c r="Q83" s="233">
        <f t="shared" si="16"/>
        <v>0.14928901432895664</v>
      </c>
      <c r="R83" s="233">
        <f t="shared" si="16"/>
        <v>0.11547617785999997</v>
      </c>
      <c r="S83" s="233">
        <f t="shared" si="16"/>
        <v>9.5526491539999814E-2</v>
      </c>
      <c r="T83" s="233">
        <f t="shared" si="16"/>
        <v>0.1085006465199998</v>
      </c>
      <c r="U83" s="233">
        <f t="shared" si="16"/>
        <v>8.3192686200000199E-2</v>
      </c>
      <c r="V83" s="233">
        <f t="shared" si="16"/>
        <v>0</v>
      </c>
      <c r="W83" s="233">
        <f t="shared" si="16"/>
        <v>0</v>
      </c>
      <c r="X83" s="233">
        <f t="shared" si="16"/>
        <v>0</v>
      </c>
      <c r="Y83" s="233">
        <f t="shared" si="16"/>
        <v>0</v>
      </c>
      <c r="Z83" s="233">
        <f t="shared" si="16"/>
        <v>0</v>
      </c>
      <c r="AA83" s="233">
        <f t="shared" si="16"/>
        <v>0</v>
      </c>
      <c r="BD83" s="235">
        <f t="shared" si="15"/>
        <v>0.19617621435874819</v>
      </c>
      <c r="BE83" s="235">
        <f t="shared" si="15"/>
        <v>0.27730385447635258</v>
      </c>
      <c r="BF83" s="235">
        <f t="shared" si="15"/>
        <v>0.25561514618178122</v>
      </c>
      <c r="BG83" s="235">
        <f t="shared" si="15"/>
        <v>0.28523899582153395</v>
      </c>
      <c r="BH83" s="235">
        <f t="shared" si="15"/>
        <v>0.20296250181321435</v>
      </c>
      <c r="BI83" s="235">
        <f t="shared" si="15"/>
        <v>0.19751054994039177</v>
      </c>
      <c r="BJ83" s="235">
        <f t="shared" si="15"/>
        <v>0.1951432344983948</v>
      </c>
      <c r="BK83" s="235">
        <f t="shared" si="15"/>
        <v>0.24189283808672335</v>
      </c>
      <c r="BL83" s="235">
        <f t="shared" si="15"/>
        <v>0.16768583492802563</v>
      </c>
      <c r="BM83" s="235">
        <f t="shared" si="15"/>
        <v>0.16624554152147417</v>
      </c>
      <c r="BN83" s="235">
        <f t="shared" si="15"/>
        <v>0.18831696462946837</v>
      </c>
      <c r="BO83" s="235">
        <f t="shared" si="15"/>
        <v>0.16096882418662958</v>
      </c>
    </row>
    <row r="84" spans="1:67">
      <c r="A84" s="231"/>
      <c r="B84" s="238"/>
      <c r="C84" s="238"/>
      <c r="D84" s="238"/>
      <c r="E84" s="238"/>
      <c r="F84" s="238"/>
      <c r="G84" s="238"/>
      <c r="H84" s="238"/>
      <c r="I84" s="238"/>
      <c r="J84" s="238"/>
      <c r="K84" s="238"/>
      <c r="L84" s="238"/>
      <c r="M84" s="238"/>
      <c r="N84" s="238"/>
      <c r="O84" s="238"/>
      <c r="P84" s="238"/>
      <c r="Q84" s="238"/>
      <c r="R84" s="238"/>
      <c r="S84" s="238"/>
      <c r="T84" s="238"/>
      <c r="U84" s="238"/>
      <c r="V84" s="238"/>
      <c r="W84" s="238"/>
      <c r="X84" s="238"/>
      <c r="Y84" s="238"/>
      <c r="Z84" s="238"/>
      <c r="AA84" s="238"/>
    </row>
    <row r="85" spans="1:67">
      <c r="A85" s="231"/>
      <c r="B85" s="238"/>
      <c r="C85" s="238"/>
      <c r="D85" s="238"/>
      <c r="E85" s="238"/>
      <c r="F85" s="238"/>
      <c r="G85" s="238"/>
      <c r="H85" s="238"/>
      <c r="I85" s="238"/>
      <c r="J85" s="238"/>
      <c r="K85" s="238"/>
      <c r="L85" s="238"/>
      <c r="M85" s="238"/>
      <c r="N85" s="238"/>
      <c r="O85" s="238"/>
      <c r="P85" s="238"/>
      <c r="Q85" s="238"/>
      <c r="R85" s="238"/>
      <c r="S85" s="238"/>
      <c r="T85" s="238"/>
      <c r="U85" s="238"/>
      <c r="V85" s="238"/>
      <c r="W85" s="238"/>
      <c r="X85" s="238"/>
      <c r="Y85" s="238"/>
      <c r="Z85" s="238"/>
      <c r="AA85" s="238"/>
      <c r="AB85" s="238"/>
    </row>
    <row r="86" spans="1:67">
      <c r="AB86" s="238"/>
    </row>
    <row r="87" spans="1:67">
      <c r="A87" s="234"/>
      <c r="B87" s="234"/>
      <c r="C87" s="234"/>
      <c r="D87" s="234"/>
      <c r="E87" s="234"/>
      <c r="F87" s="234"/>
      <c r="G87" s="234"/>
      <c r="H87" s="234"/>
      <c r="I87" s="234"/>
      <c r="J87" s="234"/>
      <c r="K87" s="234"/>
      <c r="L87" s="234"/>
      <c r="M87" s="234"/>
      <c r="N87" s="234"/>
      <c r="O87" s="234"/>
      <c r="P87" s="234"/>
      <c r="Q87" s="234"/>
      <c r="R87" s="234"/>
      <c r="S87" s="234"/>
      <c r="T87" s="234"/>
      <c r="U87" s="234"/>
      <c r="V87" s="234"/>
      <c r="W87" s="234"/>
      <c r="X87" s="234"/>
      <c r="Y87" s="234"/>
      <c r="Z87" s="234"/>
      <c r="AA87" s="234"/>
      <c r="AB87" s="234"/>
      <c r="AC87" s="234"/>
      <c r="AD87" s="234"/>
      <c r="AE87" s="234"/>
      <c r="AF87" s="234"/>
      <c r="AG87" s="234"/>
      <c r="AH87" s="234"/>
      <c r="AI87" s="234"/>
      <c r="AJ87" s="234"/>
      <c r="AK87" s="234"/>
      <c r="AL87" s="234"/>
      <c r="AM87" s="234"/>
      <c r="AN87" s="234"/>
      <c r="AO87" s="234"/>
      <c r="AP87" s="234"/>
      <c r="AQ87" s="234"/>
      <c r="AR87" s="234"/>
      <c r="AS87" s="234"/>
      <c r="AT87" s="234"/>
      <c r="AU87" s="234"/>
      <c r="AV87" s="234"/>
      <c r="AW87" s="234"/>
      <c r="AX87" s="234"/>
      <c r="AY87" s="234"/>
      <c r="AZ87" s="234"/>
      <c r="BA87" s="234"/>
      <c r="BB87" s="234"/>
      <c r="BC87" s="234"/>
    </row>
    <row r="88" spans="1:67">
      <c r="A88" s="234" t="str">
        <f t="shared" ref="A88:A95" si="17">A76</f>
        <v>EU-28</v>
      </c>
      <c r="B88" s="234"/>
      <c r="C88" s="234"/>
      <c r="D88" s="234"/>
      <c r="E88" s="234"/>
      <c r="F88" s="234"/>
      <c r="G88" s="234"/>
      <c r="H88" s="234"/>
      <c r="I88" s="234"/>
      <c r="J88" s="234"/>
      <c r="K88" s="234"/>
      <c r="L88" s="234"/>
      <c r="M88" s="234"/>
      <c r="N88" s="234"/>
      <c r="O88" s="234"/>
      <c r="P88" s="234"/>
      <c r="Q88" s="234"/>
      <c r="R88" s="234"/>
      <c r="S88" s="234"/>
      <c r="T88" s="234"/>
      <c r="U88" s="234"/>
      <c r="V88" s="234"/>
      <c r="W88" s="234"/>
      <c r="X88" s="234"/>
      <c r="Y88" s="234"/>
      <c r="Z88" s="234"/>
      <c r="AA88" s="234"/>
      <c r="AB88" s="234"/>
      <c r="AC88" s="234">
        <f>ExportsCoreVPA!AD$26</f>
        <v>88.927767989026364</v>
      </c>
      <c r="AD88" s="234">
        <f>ExportsCoreVPA!AE$26</f>
        <v>82.02244678408799</v>
      </c>
      <c r="AE88" s="234">
        <f>ExportsCoreVPA!AF$26</f>
        <v>80.155790355167994</v>
      </c>
      <c r="AF88" s="234">
        <f>ExportsCoreVPA!AG$26</f>
        <v>90.459672202031996</v>
      </c>
      <c r="AG88" s="234">
        <f>ExportsCoreVPA!AH$26</f>
        <v>94.703767068413981</v>
      </c>
      <c r="AH88" s="234">
        <f>ExportsCoreVPA!AI$26</f>
        <v>94.459372988409001</v>
      </c>
      <c r="AI88" s="234">
        <f>ExportsCoreVPA!AJ$26</f>
        <v>74.011517419875986</v>
      </c>
      <c r="AJ88" s="234">
        <f>ExportsCoreVPA!AK$26</f>
        <v>82.744165633430001</v>
      </c>
      <c r="AK88" s="234">
        <f>ExportsCoreVPA!AL$26</f>
        <v>80.842435664040025</v>
      </c>
      <c r="AL88" s="234">
        <f>ExportsCoreVPA!AM$26</f>
        <v>41.114132459312003</v>
      </c>
      <c r="AM88" s="234">
        <f>ExportsCoreVPA!AN$26</f>
        <v>43.173820931732998</v>
      </c>
      <c r="AN88" s="234">
        <f>ExportsCoreVPA!AO$26</f>
        <v>36.519968577119997</v>
      </c>
      <c r="AO88" s="234">
        <f>ExportsCoreVPA!AP$26</f>
        <v>39.036809117152004</v>
      </c>
      <c r="AP88" s="234">
        <f>ExportsCoreVPA!AQ$26</f>
        <v>27.065577894927006</v>
      </c>
      <c r="AQ88" s="234">
        <f>ExportsCoreVPA!AR$26</f>
        <v>29.127863347691992</v>
      </c>
      <c r="AR88" s="234">
        <f>ExportsCoreVPA!AS$26</f>
        <v>24.65248922151472</v>
      </c>
      <c r="AS88" s="234">
        <f>ExportsCoreVPA!AT$26</f>
        <v>22.034276895013996</v>
      </c>
      <c r="AT88" s="234">
        <f>ExportsCoreVPA!AU$26</f>
        <v>19.270789006897996</v>
      </c>
      <c r="AU88" s="234">
        <f>ExportsCoreVPA!AV$26</f>
        <v>22.041975187390005</v>
      </c>
      <c r="AV88" s="234">
        <f>ExportsCoreVPA!AW$26</f>
        <v>22.575879963829166</v>
      </c>
      <c r="AW88" s="234">
        <f>ExportsCoreVPA!AX$26</f>
        <v>0</v>
      </c>
      <c r="AX88" s="234">
        <f>ExportsCoreVPA!AY$26</f>
        <v>0</v>
      </c>
      <c r="AY88" s="234">
        <f>ExportsCoreVPA!AZ$26</f>
        <v>0</v>
      </c>
      <c r="AZ88" s="234">
        <f>ExportsCoreVPA!BA$26</f>
        <v>0</v>
      </c>
      <c r="BA88" s="234">
        <f>ExportsCoreVPA!BB$26</f>
        <v>0</v>
      </c>
      <c r="BB88" s="234">
        <f>ExportsCoreVPA!BC$26</f>
        <v>0</v>
      </c>
      <c r="BC88" s="234"/>
      <c r="BD88" s="235">
        <f t="shared" ref="BD88:BO95" si="18">AK88/AK$74</f>
        <v>0.31729554044545721</v>
      </c>
      <c r="BE88" s="235">
        <f t="shared" si="18"/>
        <v>0.24501463719189331</v>
      </c>
      <c r="BF88" s="235">
        <f t="shared" si="18"/>
        <v>0.25448467753231729</v>
      </c>
      <c r="BG88" s="235">
        <f t="shared" si="18"/>
        <v>0.26680410019248452</v>
      </c>
      <c r="BH88" s="235">
        <f t="shared" si="18"/>
        <v>0.29058218106147971</v>
      </c>
      <c r="BI88" s="235">
        <f t="shared" si="18"/>
        <v>0.18267414534478923</v>
      </c>
      <c r="BJ88" s="235">
        <f t="shared" si="18"/>
        <v>0.16554080167805277</v>
      </c>
      <c r="BK88" s="235">
        <f t="shared" si="18"/>
        <v>0.12229819388216262</v>
      </c>
      <c r="BL88" s="235">
        <f t="shared" si="18"/>
        <v>9.122076885346353E-2</v>
      </c>
      <c r="BM88" s="235">
        <f t="shared" si="18"/>
        <v>9.3886954912304338E-2</v>
      </c>
      <c r="BN88" s="235">
        <f t="shared" si="18"/>
        <v>0.10296474921408182</v>
      </c>
      <c r="BO88" s="235">
        <f t="shared" si="18"/>
        <v>0.13979798819727715</v>
      </c>
    </row>
    <row r="89" spans="1:67">
      <c r="A89" s="234" t="str">
        <f t="shared" si="17"/>
        <v xml:space="preserve">China </v>
      </c>
      <c r="B89" s="234"/>
      <c r="C89" s="234"/>
      <c r="D89" s="234"/>
      <c r="E89" s="234"/>
      <c r="F89" s="234"/>
      <c r="G89" s="234"/>
      <c r="H89" s="234"/>
      <c r="I89" s="234"/>
      <c r="J89" s="234"/>
      <c r="K89" s="234"/>
      <c r="L89" s="234"/>
      <c r="M89" s="234"/>
      <c r="N89" s="234"/>
      <c r="O89" s="234"/>
      <c r="P89" s="234"/>
      <c r="Q89" s="234"/>
      <c r="R89" s="234"/>
      <c r="S89" s="234"/>
      <c r="T89" s="234"/>
      <c r="U89" s="234"/>
      <c r="V89" s="234"/>
      <c r="W89" s="234"/>
      <c r="X89" s="234"/>
      <c r="Y89" s="234"/>
      <c r="Z89" s="234"/>
      <c r="AA89" s="234"/>
      <c r="AB89" s="234"/>
      <c r="AC89" s="234">
        <f>ExportsCoreVPA!AD$22</f>
        <v>1.8589228936436402</v>
      </c>
      <c r="AD89" s="234">
        <f>ExportsCoreVPA!AE$22</f>
        <v>2.2613768257240001</v>
      </c>
      <c r="AE89" s="234">
        <f>ExportsCoreVPA!AF$22</f>
        <v>1.6112210689440001</v>
      </c>
      <c r="AF89" s="234">
        <f>ExportsCoreVPA!AG$22</f>
        <v>0.99593399987199993</v>
      </c>
      <c r="AG89" s="234">
        <f>ExportsCoreVPA!AH$22</f>
        <v>0.9863827220100001</v>
      </c>
      <c r="AH89" s="234">
        <f>ExportsCoreVPA!AI$22</f>
        <v>1.2590809047959999</v>
      </c>
      <c r="AI89" s="234">
        <f>ExportsCoreVPA!AJ$22</f>
        <v>2.4269483736359998</v>
      </c>
      <c r="AJ89" s="234">
        <f>ExportsCoreVPA!AK$22</f>
        <v>2.73109939836</v>
      </c>
      <c r="AK89" s="234">
        <f>ExportsCoreVPA!AL$22</f>
        <v>4.0521608683280004</v>
      </c>
      <c r="AL89" s="234">
        <f>ExportsCoreVPA!AM$22</f>
        <v>2.5873754380760001</v>
      </c>
      <c r="AM89" s="234">
        <f>ExportsCoreVPA!AN$22</f>
        <v>6.2909004329370006</v>
      </c>
      <c r="AN89" s="234">
        <f>ExportsCoreVPA!AO$22</f>
        <v>5.8544471798399984</v>
      </c>
      <c r="AO89" s="234">
        <f>ExportsCoreVPA!AP$22</f>
        <v>11.669318454287998</v>
      </c>
      <c r="AP89" s="234">
        <f>ExportsCoreVPA!AQ$22</f>
        <v>35.369617612680003</v>
      </c>
      <c r="AQ89" s="234">
        <f>ExportsCoreVPA!AR$22</f>
        <v>30.871505322498248</v>
      </c>
      <c r="AR89" s="234">
        <f>ExportsCoreVPA!AS$22</f>
        <v>38.469893969757074</v>
      </c>
      <c r="AS89" s="234">
        <f>ExportsCoreVPA!AT$22</f>
        <v>104.83504450245799</v>
      </c>
      <c r="AT89" s="234">
        <f>ExportsCoreVPA!AU$22</f>
        <v>78.869480020044975</v>
      </c>
      <c r="AU89" s="234">
        <f>ExportsCoreVPA!AV$22</f>
        <v>60.978736166959997</v>
      </c>
      <c r="AV89" s="234">
        <f>ExportsCoreVPA!AW$22</f>
        <v>22.078849922054168</v>
      </c>
      <c r="AW89" s="234">
        <f>ExportsCoreVPA!AX$22</f>
        <v>0</v>
      </c>
      <c r="AX89" s="234">
        <f>ExportsCoreVPA!AY$22</f>
        <v>0</v>
      </c>
      <c r="AY89" s="234">
        <f>ExportsCoreVPA!AZ$22</f>
        <v>0</v>
      </c>
      <c r="AZ89" s="234">
        <f>ExportsCoreVPA!BA$22</f>
        <v>0</v>
      </c>
      <c r="BA89" s="234">
        <f>ExportsCoreVPA!BB$22</f>
        <v>0</v>
      </c>
      <c r="BB89" s="234">
        <f>ExportsCoreVPA!BC$22</f>
        <v>0</v>
      </c>
      <c r="BC89" s="234"/>
      <c r="BD89" s="235">
        <f t="shared" si="18"/>
        <v>1.5904179062976698E-2</v>
      </c>
      <c r="BE89" s="235">
        <f t="shared" si="18"/>
        <v>1.5419147050391527E-2</v>
      </c>
      <c r="BF89" s="235">
        <f t="shared" si="18"/>
        <v>3.708121573476926E-2</v>
      </c>
      <c r="BG89" s="235">
        <f t="shared" si="18"/>
        <v>4.2770861334208175E-2</v>
      </c>
      <c r="BH89" s="235">
        <f t="shared" si="18"/>
        <v>8.6864067136524462E-2</v>
      </c>
      <c r="BI89" s="235">
        <f t="shared" si="18"/>
        <v>0.23872073574971966</v>
      </c>
      <c r="BJ89" s="235">
        <f t="shared" si="18"/>
        <v>0.17545034728747358</v>
      </c>
      <c r="BK89" s="235">
        <f t="shared" si="18"/>
        <v>0.19084476658988325</v>
      </c>
      <c r="BL89" s="235">
        <f t="shared" si="18"/>
        <v>0.43401167226255871</v>
      </c>
      <c r="BM89" s="235">
        <f t="shared" si="18"/>
        <v>0.38425075963149663</v>
      </c>
      <c r="BN89" s="235">
        <f t="shared" si="18"/>
        <v>0.28485016535245244</v>
      </c>
      <c r="BO89" s="235">
        <f t="shared" si="18"/>
        <v>0.13672019898041918</v>
      </c>
    </row>
    <row r="90" spans="1:67">
      <c r="A90" s="234" t="str">
        <f t="shared" si="17"/>
        <v>India</v>
      </c>
      <c r="AC90" s="234">
        <f>ExportsCoreVPA!AD$44</f>
        <v>12.75898416239712</v>
      </c>
      <c r="AD90" s="234">
        <f>ExportsCoreVPA!AE$44</f>
        <v>8.8564936634319995</v>
      </c>
      <c r="AE90" s="234">
        <f>ExportsCoreVPA!AF$44</f>
        <v>11.857034319984001</v>
      </c>
      <c r="AF90" s="234">
        <f>ExportsCoreVPA!AG$44</f>
        <v>6.7792120651359991</v>
      </c>
      <c r="AG90" s="234">
        <f>ExportsCoreVPA!AH$44</f>
        <v>12.927880687750001</v>
      </c>
      <c r="AH90" s="234">
        <f>ExportsCoreVPA!AI$44</f>
        <v>31.078647567395997</v>
      </c>
      <c r="AI90" s="234">
        <f>ExportsCoreVPA!AJ$44</f>
        <v>22.939391901351993</v>
      </c>
      <c r="AJ90" s="234">
        <f>ExportsCoreVPA!AK$44</f>
        <v>37.660286030679998</v>
      </c>
      <c r="AK90" s="234">
        <f>ExportsCoreVPA!AL$44</f>
        <v>41.490139558116006</v>
      </c>
      <c r="AL90" s="234">
        <f>ExportsCoreVPA!AM$44</f>
        <v>26.655784512367998</v>
      </c>
      <c r="AM90" s="234">
        <f>ExportsCoreVPA!AN$44</f>
        <v>19.495869041169001</v>
      </c>
      <c r="AN90" s="234">
        <f>ExportsCoreVPA!AO$44</f>
        <v>15.837923268479999</v>
      </c>
      <c r="AO90" s="234">
        <f>ExportsCoreVPA!AP$44</f>
        <v>18.187838980431998</v>
      </c>
      <c r="AP90" s="234">
        <f>ExportsCoreVPA!AQ$44</f>
        <v>25.242002140454996</v>
      </c>
      <c r="AQ90" s="234">
        <f>ExportsCoreVPA!AR$44</f>
        <v>49.509167177137492</v>
      </c>
      <c r="AR90" s="234">
        <f>ExportsCoreVPA!AS$44</f>
        <v>63.792480491067145</v>
      </c>
      <c r="AS90" s="234">
        <f>ExportsCoreVPA!AT$44</f>
        <v>62.663413036688993</v>
      </c>
      <c r="AT90" s="234">
        <f>ExportsCoreVPA!AU$44</f>
        <v>64.47174170651499</v>
      </c>
      <c r="AU90" s="234">
        <f>ExportsCoreVPA!AV$44</f>
        <v>81.417300757779998</v>
      </c>
      <c r="AV90" s="234">
        <f>ExportsCoreVPA!AW$44</f>
        <v>81.012816634049997</v>
      </c>
      <c r="AW90" s="234">
        <f>ExportsCoreVPA!AX$44</f>
        <v>0</v>
      </c>
      <c r="AX90" s="234">
        <f>ExportsCoreVPA!AY$44</f>
        <v>0</v>
      </c>
      <c r="AY90" s="234">
        <f>ExportsCoreVPA!AZ$44</f>
        <v>0</v>
      </c>
      <c r="AZ90" s="234">
        <f>ExportsCoreVPA!BA$44</f>
        <v>0</v>
      </c>
      <c r="BA90" s="234">
        <f>ExportsCoreVPA!BB$44</f>
        <v>0</v>
      </c>
      <c r="BB90" s="234">
        <f>ExportsCoreVPA!BC$44</f>
        <v>0</v>
      </c>
      <c r="BC90" s="234"/>
      <c r="BD90" s="235">
        <f t="shared" si="18"/>
        <v>0.16284314229421093</v>
      </c>
      <c r="BE90" s="235">
        <f t="shared" si="18"/>
        <v>0.158851883298924</v>
      </c>
      <c r="BF90" s="235">
        <f t="shared" si="18"/>
        <v>0.11491686024267371</v>
      </c>
      <c r="BG90" s="235">
        <f t="shared" si="18"/>
        <v>0.11570718790847483</v>
      </c>
      <c r="BH90" s="235">
        <f t="shared" si="18"/>
        <v>0.1353866271156568</v>
      </c>
      <c r="BI90" s="235">
        <f t="shared" si="18"/>
        <v>0.17036625582870793</v>
      </c>
      <c r="BJ90" s="235">
        <f t="shared" si="18"/>
        <v>0.28137275731779643</v>
      </c>
      <c r="BK90" s="235">
        <f t="shared" si="18"/>
        <v>0.3164672369276163</v>
      </c>
      <c r="BL90" s="235">
        <f t="shared" si="18"/>
        <v>0.25942329505182926</v>
      </c>
      <c r="BM90" s="235">
        <f t="shared" si="18"/>
        <v>0.31410522446956413</v>
      </c>
      <c r="BN90" s="235">
        <f t="shared" si="18"/>
        <v>0.38032489751681542</v>
      </c>
      <c r="BO90" s="235">
        <f t="shared" si="18"/>
        <v>0.50166056879202858</v>
      </c>
    </row>
    <row r="91" spans="1:67">
      <c r="A91" s="234" t="str">
        <f t="shared" si="17"/>
        <v>Nigeria</v>
      </c>
      <c r="AB91" s="234"/>
      <c r="AC91" s="234">
        <f>ExportsCoreVPA!AD$11</f>
        <v>0</v>
      </c>
      <c r="AD91" s="234">
        <f>ExportsCoreVPA!AE$11</f>
        <v>1.7404750072E-2</v>
      </c>
      <c r="AE91" s="234">
        <f>ExportsCoreVPA!AF$11</f>
        <v>5.5459638575999996E-2</v>
      </c>
      <c r="AF91" s="234">
        <f>ExportsCoreVPA!AG$11</f>
        <v>5.3502759831359992</v>
      </c>
      <c r="AG91" s="234">
        <f>ExportsCoreVPA!AH$11</f>
        <v>5.6883290507820004</v>
      </c>
      <c r="AH91" s="234">
        <f>ExportsCoreVPA!AI$11</f>
        <v>8.4349312540349999</v>
      </c>
      <c r="AI91" s="234">
        <f>ExportsCoreVPA!AJ$11</f>
        <v>24.437819755724004</v>
      </c>
      <c r="AJ91" s="234">
        <f>ExportsCoreVPA!AK$11</f>
        <v>30.908617237864998</v>
      </c>
      <c r="AK91" s="234">
        <f>ExportsCoreVPA!AL$11</f>
        <v>44.560012747384008</v>
      </c>
      <c r="AL91" s="234">
        <f>ExportsCoreVPA!AM$11</f>
        <v>45.495943175891995</v>
      </c>
      <c r="AM91" s="234">
        <f>ExportsCoreVPA!AN$11</f>
        <v>47.339776600856993</v>
      </c>
      <c r="AN91" s="234">
        <f>ExportsCoreVPA!AO$11</f>
        <v>35.882285762879995</v>
      </c>
      <c r="AO91" s="234">
        <f>ExportsCoreVPA!AP$11</f>
        <v>27.886861349775998</v>
      </c>
      <c r="AP91" s="234">
        <f>ExportsCoreVPA!AQ$11</f>
        <v>17.701916022597</v>
      </c>
      <c r="AQ91" s="234">
        <f>ExportsCoreVPA!AR$11</f>
        <v>16.344458030212749</v>
      </c>
      <c r="AR91" s="234">
        <f>ExportsCoreVPA!AS$11</f>
        <v>11.862907110079282</v>
      </c>
      <c r="AS91" s="234">
        <f>ExportsCoreVPA!AT$11</f>
        <v>3.4841393305689996</v>
      </c>
      <c r="AT91" s="234">
        <f>ExportsCoreVPA!AU$11</f>
        <v>1.0106999551219999</v>
      </c>
      <c r="AU91" s="234">
        <f>ExportsCoreVPA!AV$11</f>
        <v>0.44612911559000001</v>
      </c>
      <c r="AV91" s="234">
        <f>ExportsCoreVPA!AW$11</f>
        <v>0.30562427257916669</v>
      </c>
      <c r="AW91" s="234">
        <f>ExportsCoreVPA!AX$11</f>
        <v>0</v>
      </c>
      <c r="AX91" s="234">
        <f>ExportsCoreVPA!AY$11</f>
        <v>0</v>
      </c>
      <c r="AY91" s="234">
        <f>ExportsCoreVPA!AZ$11</f>
        <v>0</v>
      </c>
      <c r="AZ91" s="234">
        <f>ExportsCoreVPA!BA$11</f>
        <v>0</v>
      </c>
      <c r="BA91" s="234">
        <f>ExportsCoreVPA!BB$11</f>
        <v>0</v>
      </c>
      <c r="BB91" s="234">
        <f>ExportsCoreVPA!BC$11</f>
        <v>0</v>
      </c>
      <c r="BC91" s="234"/>
      <c r="BD91" s="235">
        <f t="shared" si="18"/>
        <v>0.17489197611133805</v>
      </c>
      <c r="BE91" s="235">
        <f t="shared" si="18"/>
        <v>0.27112750152215437</v>
      </c>
      <c r="BF91" s="235">
        <f t="shared" si="18"/>
        <v>0.27904057418893491</v>
      </c>
      <c r="BG91" s="235">
        <f t="shared" si="18"/>
        <v>0.26214537796214538</v>
      </c>
      <c r="BH91" s="235">
        <f t="shared" si="18"/>
        <v>0.20758420519612872</v>
      </c>
      <c r="BI91" s="235">
        <f t="shared" si="18"/>
        <v>0.11947582988794182</v>
      </c>
      <c r="BJ91" s="235">
        <f t="shared" si="18"/>
        <v>9.2889569448254619E-2</v>
      </c>
      <c r="BK91" s="235">
        <f t="shared" si="18"/>
        <v>5.8850532322245533E-2</v>
      </c>
      <c r="BL91" s="235">
        <f t="shared" si="18"/>
        <v>1.4424156964234883E-2</v>
      </c>
      <c r="BM91" s="235">
        <f t="shared" si="18"/>
        <v>4.9241129194264287E-3</v>
      </c>
      <c r="BN91" s="235">
        <f t="shared" si="18"/>
        <v>2.0840043650037208E-3</v>
      </c>
      <c r="BO91" s="235">
        <f t="shared" si="18"/>
        <v>1.8925356849557296E-3</v>
      </c>
    </row>
    <row r="92" spans="1:67">
      <c r="A92" s="234" t="str">
        <f t="shared" si="17"/>
        <v>Saudi Arabia</v>
      </c>
      <c r="AC92" s="234">
        <f>ExportsCoreVPA!AD$39</f>
        <v>5.2507040226349506</v>
      </c>
      <c r="AD92" s="234">
        <f>ExportsCoreVPA!AE$39</f>
        <v>3.0059660019399996</v>
      </c>
      <c r="AE92" s="234">
        <f>ExportsCoreVPA!AF$39</f>
        <v>4.9215715254719985</v>
      </c>
      <c r="AF92" s="234">
        <f>ExportsCoreVPA!AG$39</f>
        <v>4.6112286007199996</v>
      </c>
      <c r="AG92" s="234">
        <f>ExportsCoreVPA!AH$39</f>
        <v>4.0174382468009995</v>
      </c>
      <c r="AH92" s="234">
        <f>ExportsCoreVPA!AI$39</f>
        <v>4.8171473870520005</v>
      </c>
      <c r="AI92" s="234">
        <f>ExportsCoreVPA!AJ$39</f>
        <v>5.0525345255599996</v>
      </c>
      <c r="AJ92" s="234">
        <f>ExportsCoreVPA!AK$39</f>
        <v>5.0907228393150001</v>
      </c>
      <c r="AK92" s="234">
        <f>ExportsCoreVPA!AL$39</f>
        <v>4.6530749610280004</v>
      </c>
      <c r="AL92" s="234">
        <f>ExportsCoreVPA!AM$39</f>
        <v>3.2795765721399999</v>
      </c>
      <c r="AM92" s="234">
        <f>ExportsCoreVPA!AN$39</f>
        <v>2.0493000169020004</v>
      </c>
      <c r="AN92" s="234">
        <f>ExportsCoreVPA!AO$39</f>
        <v>1.213579008</v>
      </c>
      <c r="AO92" s="234">
        <f>ExportsCoreVPA!AP$39</f>
        <v>1.486875309744</v>
      </c>
      <c r="AP92" s="234">
        <f>ExportsCoreVPA!AQ$39</f>
        <v>2.1782117897819999</v>
      </c>
      <c r="AQ92" s="234">
        <f>ExportsCoreVPA!AR$39</f>
        <v>0.44627018282675002</v>
      </c>
      <c r="AR92" s="234">
        <f>ExportsCoreVPA!AS$39</f>
        <v>0.99592918264913377</v>
      </c>
      <c r="AS92" s="234">
        <f>ExportsCoreVPA!AT$39</f>
        <v>1.3707572764309999</v>
      </c>
      <c r="AT92" s="234">
        <f>ExportsCoreVPA!AU$39</f>
        <v>1.2042783994669997</v>
      </c>
      <c r="AU92" s="234">
        <f>ExportsCoreVPA!AV$39</f>
        <v>0.43724177171999995</v>
      </c>
      <c r="AV92" s="234">
        <f>ExportsCoreVPA!AW$39</f>
        <v>0.94555358703750003</v>
      </c>
      <c r="AW92" s="234">
        <f>ExportsCoreVPA!AX$39</f>
        <v>0</v>
      </c>
      <c r="AX92" s="234">
        <f>ExportsCoreVPA!AY$39</f>
        <v>0</v>
      </c>
      <c r="AY92" s="234">
        <f>ExportsCoreVPA!AZ$39</f>
        <v>0</v>
      </c>
      <c r="AZ92" s="234">
        <f>ExportsCoreVPA!BA$39</f>
        <v>0</v>
      </c>
      <c r="BA92" s="234">
        <f>ExportsCoreVPA!BB$39</f>
        <v>0</v>
      </c>
      <c r="BB92" s="234">
        <f>ExportsCoreVPA!BC$39</f>
        <v>0</v>
      </c>
      <c r="BC92" s="234"/>
      <c r="BD92" s="235">
        <f t="shared" si="18"/>
        <v>1.8262684966941563E-2</v>
      </c>
      <c r="BE92" s="235">
        <f t="shared" si="18"/>
        <v>1.9544234935788343E-2</v>
      </c>
      <c r="BF92" s="235">
        <f t="shared" si="18"/>
        <v>1.2079437092049485E-2</v>
      </c>
      <c r="BG92" s="235">
        <f t="shared" si="18"/>
        <v>8.8660496669973367E-3</v>
      </c>
      <c r="BH92" s="235">
        <f t="shared" si="18"/>
        <v>1.1068001720510407E-2</v>
      </c>
      <c r="BI92" s="235">
        <f t="shared" si="18"/>
        <v>1.4701440280458628E-2</v>
      </c>
      <c r="BJ92" s="235">
        <f t="shared" si="18"/>
        <v>2.5362630601604044E-3</v>
      </c>
      <c r="BK92" s="235">
        <f t="shared" si="18"/>
        <v>4.9406913508040365E-3</v>
      </c>
      <c r="BL92" s="235">
        <f t="shared" si="18"/>
        <v>5.6748643608000747E-3</v>
      </c>
      <c r="BM92" s="235">
        <f t="shared" si="18"/>
        <v>5.8672237941138862E-3</v>
      </c>
      <c r="BN92" s="235">
        <f t="shared" si="18"/>
        <v>2.0424888871495685E-3</v>
      </c>
      <c r="BO92" s="235">
        <f t="shared" si="18"/>
        <v>5.8552087188782588E-3</v>
      </c>
    </row>
    <row r="93" spans="1:67">
      <c r="A93" s="234" t="str">
        <f t="shared" si="17"/>
        <v>Senegal</v>
      </c>
      <c r="AC93" s="234">
        <f>ExportsCoreVPA!AD$12</f>
        <v>2.4315975244782302</v>
      </c>
      <c r="AD93" s="234">
        <f>ExportsCoreVPA!AE$12</f>
        <v>3.7610113439799999</v>
      </c>
      <c r="AE93" s="234">
        <f>ExportsCoreVPA!AF$12</f>
        <v>5.7754886458559991</v>
      </c>
      <c r="AF93" s="234">
        <f>ExportsCoreVPA!AG$12</f>
        <v>6.4980947364479995</v>
      </c>
      <c r="AG93" s="234">
        <f>ExportsCoreVPA!AH$12</f>
        <v>7.4066058396539995</v>
      </c>
      <c r="AH93" s="234">
        <f>ExportsCoreVPA!AI$12</f>
        <v>6.7041994240649991</v>
      </c>
      <c r="AI93" s="234">
        <f>ExportsCoreVPA!AJ$12</f>
        <v>4.3145937204639999</v>
      </c>
      <c r="AJ93" s="234">
        <f>ExportsCoreVPA!AK$12</f>
        <v>4.1629381679049997</v>
      </c>
      <c r="AK93" s="234">
        <f>ExportsCoreVPA!AL$12</f>
        <v>5.4720207398879994</v>
      </c>
      <c r="AL93" s="234">
        <f>ExportsCoreVPA!AM$12</f>
        <v>4.5194549087160008</v>
      </c>
      <c r="AM93" s="234">
        <f>ExportsCoreVPA!AN$12</f>
        <v>3.5543523790619997</v>
      </c>
      <c r="AN93" s="234">
        <f>ExportsCoreVPA!AO$12</f>
        <v>2.0791431911999996</v>
      </c>
      <c r="AO93" s="234">
        <f>ExportsCoreVPA!AP$12</f>
        <v>2.1550466375679997</v>
      </c>
      <c r="AP93" s="234">
        <f>ExportsCoreVPA!AQ$12</f>
        <v>1.7704631230079999</v>
      </c>
      <c r="AQ93" s="234">
        <f>ExportsCoreVPA!AR$12</f>
        <v>2.372127870441</v>
      </c>
      <c r="AR93" s="234">
        <f>ExportsCoreVPA!AS$12</f>
        <v>0.80470421391633762</v>
      </c>
      <c r="AS93" s="234">
        <f>ExportsCoreVPA!AT$12</f>
        <v>0.8368485001</v>
      </c>
      <c r="AT93" s="234">
        <f>ExportsCoreVPA!AU$12</f>
        <v>0.59571303119899999</v>
      </c>
      <c r="AU93" s="234">
        <f>ExportsCoreVPA!AV$12</f>
        <v>1.3740974445400003</v>
      </c>
      <c r="AV93" s="234">
        <f>ExportsCoreVPA!AW$12</f>
        <v>1.8791871942416667</v>
      </c>
      <c r="AW93" s="234">
        <f>ExportsCoreVPA!AX$12</f>
        <v>0</v>
      </c>
      <c r="AX93" s="234">
        <f>ExportsCoreVPA!AY$12</f>
        <v>0</v>
      </c>
      <c r="AY93" s="234">
        <f>ExportsCoreVPA!AZ$12</f>
        <v>0</v>
      </c>
      <c r="AZ93" s="234">
        <f>ExportsCoreVPA!BA$12</f>
        <v>0</v>
      </c>
      <c r="BA93" s="234">
        <f>ExportsCoreVPA!BB$12</f>
        <v>0</v>
      </c>
      <c r="BB93" s="234">
        <f>ExportsCoreVPA!BC$12</f>
        <v>0</v>
      </c>
      <c r="BC93" s="234"/>
      <c r="BD93" s="235">
        <f t="shared" si="18"/>
        <v>2.1476935519445559E-2</v>
      </c>
      <c r="BE93" s="235">
        <f t="shared" si="18"/>
        <v>2.6933138036173514E-2</v>
      </c>
      <c r="BF93" s="235">
        <f t="shared" si="18"/>
        <v>2.0950849368928211E-2</v>
      </c>
      <c r="BG93" s="235">
        <f t="shared" si="18"/>
        <v>1.5189605848866609E-2</v>
      </c>
      <c r="BH93" s="235">
        <f t="shared" si="18"/>
        <v>1.6041735131434441E-2</v>
      </c>
      <c r="BI93" s="235">
        <f t="shared" si="18"/>
        <v>1.1949415568199345E-2</v>
      </c>
      <c r="BJ93" s="235">
        <f t="shared" si="18"/>
        <v>1.3481385320587558E-2</v>
      </c>
      <c r="BK93" s="235">
        <f t="shared" si="18"/>
        <v>3.992046039936842E-3</v>
      </c>
      <c r="BL93" s="235">
        <f t="shared" si="18"/>
        <v>3.464509589160324E-3</v>
      </c>
      <c r="BM93" s="235">
        <f t="shared" si="18"/>
        <v>2.9023037137105583E-3</v>
      </c>
      <c r="BN93" s="235">
        <f t="shared" si="18"/>
        <v>6.418825788975264E-3</v>
      </c>
      <c r="BO93" s="235">
        <f t="shared" si="18"/>
        <v>1.1636604625023547E-2</v>
      </c>
    </row>
    <row r="94" spans="1:67">
      <c r="A94" s="234" t="str">
        <f t="shared" si="17"/>
        <v>USA</v>
      </c>
      <c r="AC94" s="234">
        <f>ExportsCoreVPA!AD$19</f>
        <v>19.116671246154873</v>
      </c>
      <c r="AD94" s="234">
        <f>ExportsCoreVPA!AE$19</f>
        <v>21.572873913915998</v>
      </c>
      <c r="AE94" s="234">
        <f>ExportsCoreVPA!AF$19</f>
        <v>27.833689154976</v>
      </c>
      <c r="AF94" s="234">
        <f>ExportsCoreVPA!AG$19</f>
        <v>26.283803678383997</v>
      </c>
      <c r="AG94" s="234">
        <f>ExportsCoreVPA!AH$19</f>
        <v>28.175273161819</v>
      </c>
      <c r="AH94" s="234">
        <f>ExportsCoreVPA!AI$19</f>
        <v>31.782539304944997</v>
      </c>
      <c r="AI94" s="234">
        <f>ExportsCoreVPA!AJ$19</f>
        <v>27.899196537332003</v>
      </c>
      <c r="AJ94" s="234">
        <f>ExportsCoreVPA!AK$19</f>
        <v>30.780734347905003</v>
      </c>
      <c r="AK94" s="234">
        <f>ExportsCoreVPA!AL$19</f>
        <v>31.576365871424006</v>
      </c>
      <c r="AL94" s="234">
        <f>ExportsCoreVPA!AM$19</f>
        <v>10.088129148151999</v>
      </c>
      <c r="AM94" s="234">
        <f>ExportsCoreVPA!AN$19</f>
        <v>13.970101440662999</v>
      </c>
      <c r="AN94" s="234">
        <f>ExportsCoreVPA!AO$19</f>
        <v>9.9993512639999995</v>
      </c>
      <c r="AO94" s="234">
        <f>ExportsCoreVPA!AP$19</f>
        <v>9.681592746847997</v>
      </c>
      <c r="AP94" s="234">
        <f>ExportsCoreVPA!AQ$19</f>
        <v>13.603216091672998</v>
      </c>
      <c r="AQ94" s="234">
        <f>ExportsCoreVPA!AR$19</f>
        <v>14.383157364091998</v>
      </c>
      <c r="AR94" s="234">
        <f>ExportsCoreVPA!AS$19</f>
        <v>17.911544796445007</v>
      </c>
      <c r="AS94" s="234">
        <f>ExportsCoreVPA!AT$19</f>
        <v>10.640200831595001</v>
      </c>
      <c r="AT94" s="234">
        <f>ExportsCoreVPA!AU$19</f>
        <v>8.7727415186839988</v>
      </c>
      <c r="AU94" s="234">
        <f>ExportsCoreVPA!AV$19</f>
        <v>11.757124421529999</v>
      </c>
      <c r="AV94" s="234">
        <f>ExportsCoreVPA!AW$19</f>
        <v>9.9603261920666668</v>
      </c>
      <c r="AW94" s="234">
        <f>ExportsCoreVPA!AX$19</f>
        <v>0</v>
      </c>
      <c r="AX94" s="234">
        <f>ExportsCoreVPA!AY$19</f>
        <v>0</v>
      </c>
      <c r="AY94" s="234">
        <f>ExportsCoreVPA!AZ$19</f>
        <v>0</v>
      </c>
      <c r="AZ94" s="234">
        <f>ExportsCoreVPA!BA$19</f>
        <v>0</v>
      </c>
      <c r="BA94" s="234">
        <f>ExportsCoreVPA!BB$19</f>
        <v>0</v>
      </c>
      <c r="BB94" s="234">
        <f>ExportsCoreVPA!BC$19</f>
        <v>0</v>
      </c>
      <c r="BC94" s="234"/>
      <c r="BD94" s="235">
        <f t="shared" si="18"/>
        <v>0.12393293190860151</v>
      </c>
      <c r="BE94" s="235">
        <f t="shared" si="18"/>
        <v>6.0118970177117231E-2</v>
      </c>
      <c r="BF94" s="235">
        <f t="shared" si="18"/>
        <v>8.2345659557035183E-2</v>
      </c>
      <c r="BG94" s="235">
        <f t="shared" si="18"/>
        <v>7.3052305914949212E-2</v>
      </c>
      <c r="BH94" s="235">
        <f t="shared" si="18"/>
        <v>7.2067835464860924E-2</v>
      </c>
      <c r="BI94" s="235">
        <f t="shared" si="18"/>
        <v>9.1812407742921778E-2</v>
      </c>
      <c r="BJ94" s="235">
        <f t="shared" si="18"/>
        <v>8.1743016035607741E-2</v>
      </c>
      <c r="BK94" s="235">
        <f t="shared" si="18"/>
        <v>8.8857135624784533E-2</v>
      </c>
      <c r="BL94" s="235">
        <f t="shared" si="18"/>
        <v>4.4049882155787513E-2</v>
      </c>
      <c r="BM94" s="235">
        <f t="shared" si="18"/>
        <v>4.2740646847783968E-2</v>
      </c>
      <c r="BN94" s="235">
        <f t="shared" si="18"/>
        <v>5.4921092926107092E-2</v>
      </c>
      <c r="BO94" s="235">
        <f t="shared" si="18"/>
        <v>6.1677930856759898E-2</v>
      </c>
    </row>
    <row r="95" spans="1:67">
      <c r="A95" s="234" t="str">
        <f t="shared" si="17"/>
        <v>Others</v>
      </c>
      <c r="B95" s="238"/>
      <c r="C95" s="238"/>
      <c r="D95" s="238"/>
      <c r="E95" s="238"/>
      <c r="F95" s="238"/>
      <c r="G95" s="238"/>
      <c r="H95" s="238"/>
      <c r="I95" s="238"/>
      <c r="J95" s="238"/>
      <c r="K95" s="238"/>
      <c r="L95" s="238"/>
      <c r="M95" s="238"/>
      <c r="N95" s="238"/>
      <c r="O95" s="238"/>
      <c r="P95" s="238"/>
      <c r="Q95" s="238"/>
      <c r="R95" s="238"/>
      <c r="S95" s="238"/>
      <c r="T95" s="238"/>
      <c r="U95" s="238"/>
      <c r="V95" s="238"/>
      <c r="W95" s="238"/>
      <c r="X95" s="238"/>
      <c r="Y95" s="238"/>
      <c r="Z95" s="238"/>
      <c r="AA95" s="238"/>
      <c r="AC95" s="234">
        <f t="shared" ref="AC95:BB95" si="19">AC74-SUM(AC88:AC94)</f>
        <v>15.629950939391534</v>
      </c>
      <c r="AD95" s="234">
        <f t="shared" si="19"/>
        <v>11.089328720228011</v>
      </c>
      <c r="AE95" s="234">
        <f t="shared" si="19"/>
        <v>12.307482803999989</v>
      </c>
      <c r="AF95" s="234">
        <f t="shared" si="19"/>
        <v>18.145007412336042</v>
      </c>
      <c r="AG95" s="234">
        <f t="shared" si="19"/>
        <v>24.087085652035057</v>
      </c>
      <c r="AH95" s="234">
        <f t="shared" si="19"/>
        <v>21.943293586928945</v>
      </c>
      <c r="AI95" s="234">
        <f t="shared" si="19"/>
        <v>30.437694273255971</v>
      </c>
      <c r="AJ95" s="234">
        <f t="shared" si="19"/>
        <v>37.022072179994979</v>
      </c>
      <c r="AK95" s="234">
        <f t="shared" si="19"/>
        <v>42.139707950143929</v>
      </c>
      <c r="AL95" s="234">
        <f t="shared" si="19"/>
        <v>34.062364185783991</v>
      </c>
      <c r="AM95" s="234">
        <f t="shared" si="19"/>
        <v>33.777825790086041</v>
      </c>
      <c r="AN95" s="234">
        <f t="shared" si="19"/>
        <v>29.492639625120006</v>
      </c>
      <c r="AO95" s="234">
        <f t="shared" si="19"/>
        <v>24.235653664639983</v>
      </c>
      <c r="AP95" s="234">
        <f t="shared" si="19"/>
        <v>25.232151330572975</v>
      </c>
      <c r="AQ95" s="234">
        <f t="shared" si="19"/>
        <v>32.90124560538348</v>
      </c>
      <c r="AR95" s="234">
        <f t="shared" si="19"/>
        <v>43.086938121080948</v>
      </c>
      <c r="AS95" s="234">
        <f t="shared" si="19"/>
        <v>35.684225341912963</v>
      </c>
      <c r="AT95" s="234">
        <f t="shared" si="19"/>
        <v>31.059791499880077</v>
      </c>
      <c r="AU95" s="234">
        <f t="shared" si="19"/>
        <v>35.620418723960029</v>
      </c>
      <c r="AV95" s="234">
        <f t="shared" si="19"/>
        <v>22.731067301758344</v>
      </c>
      <c r="AW95" s="234">
        <f t="shared" si="19"/>
        <v>0</v>
      </c>
      <c r="AX95" s="234">
        <f t="shared" si="19"/>
        <v>0</v>
      </c>
      <c r="AY95" s="234">
        <f t="shared" si="19"/>
        <v>0</v>
      </c>
      <c r="AZ95" s="234">
        <f t="shared" si="19"/>
        <v>0</v>
      </c>
      <c r="BA95" s="234">
        <f t="shared" si="19"/>
        <v>0</v>
      </c>
      <c r="BB95" s="234">
        <f t="shared" si="19"/>
        <v>0</v>
      </c>
      <c r="BC95" s="234"/>
      <c r="BD95" s="235">
        <f t="shared" si="18"/>
        <v>0.16539260969102842</v>
      </c>
      <c r="BE95" s="235">
        <f t="shared" si="18"/>
        <v>0.20299048778755777</v>
      </c>
      <c r="BF95" s="235">
        <f t="shared" si="18"/>
        <v>0.19910072628329206</v>
      </c>
      <c r="BG95" s="235">
        <f t="shared" si="18"/>
        <v>0.21546451117187393</v>
      </c>
      <c r="BH95" s="235">
        <f t="shared" si="18"/>
        <v>0.18040534717340453</v>
      </c>
      <c r="BI95" s="235">
        <f t="shared" si="18"/>
        <v>0.17029976959726156</v>
      </c>
      <c r="BJ95" s="235">
        <f t="shared" si="18"/>
        <v>0.18698585985206692</v>
      </c>
      <c r="BK95" s="235">
        <f t="shared" si="18"/>
        <v>0.21374939726256703</v>
      </c>
      <c r="BL95" s="235">
        <f t="shared" si="18"/>
        <v>0.14773085076216569</v>
      </c>
      <c r="BM95" s="235">
        <f t="shared" si="18"/>
        <v>0.15132277371159999</v>
      </c>
      <c r="BN95" s="235">
        <f t="shared" si="18"/>
        <v>0.16639377594941462</v>
      </c>
      <c r="BO95" s="235">
        <f t="shared" si="18"/>
        <v>0.14075896414465769</v>
      </c>
    </row>
    <row r="96" spans="1:67">
      <c r="AC96" s="234"/>
      <c r="AD96" s="234"/>
      <c r="AE96" s="234"/>
      <c r="AF96" s="234"/>
      <c r="AG96" s="234"/>
      <c r="AH96" s="234"/>
      <c r="AI96" s="234"/>
      <c r="AJ96" s="234"/>
      <c r="AK96" s="234"/>
      <c r="AL96" s="234"/>
      <c r="AM96" s="234"/>
      <c r="AN96" s="234"/>
      <c r="AO96" s="234"/>
      <c r="AP96" s="234"/>
      <c r="AQ96" s="234"/>
      <c r="AR96" s="234"/>
      <c r="AS96" s="234"/>
      <c r="AT96" s="234"/>
      <c r="AU96" s="234"/>
      <c r="AV96" s="234"/>
      <c r="AW96" s="234"/>
      <c r="AX96" s="234"/>
      <c r="AY96" s="234"/>
      <c r="AZ96" s="234"/>
      <c r="BA96" s="234"/>
      <c r="BB96" s="234"/>
      <c r="BC96" s="234"/>
    </row>
    <row r="97" spans="1:67" ht="13">
      <c r="A97" s="1" t="s">
        <v>123</v>
      </c>
    </row>
    <row r="98" spans="1:67" ht="13">
      <c r="A98" s="1"/>
      <c r="B98" s="275" t="s">
        <v>129</v>
      </c>
      <c r="C98" s="275"/>
      <c r="D98" s="275"/>
      <c r="E98" s="275"/>
      <c r="F98" s="275"/>
      <c r="G98" s="275"/>
      <c r="H98" s="275"/>
      <c r="I98" s="275"/>
      <c r="J98" s="275"/>
      <c r="K98" s="275"/>
      <c r="L98" s="275"/>
      <c r="M98" s="275"/>
      <c r="N98" s="275"/>
      <c r="O98" s="275"/>
      <c r="P98" s="275"/>
      <c r="Q98" s="275"/>
      <c r="R98" s="275"/>
      <c r="S98" s="275"/>
      <c r="T98" s="275"/>
      <c r="U98" s="275"/>
      <c r="V98" s="275"/>
      <c r="W98" s="275"/>
      <c r="X98" s="275"/>
      <c r="Y98" s="275"/>
      <c r="Z98" s="275"/>
      <c r="AA98" s="275"/>
      <c r="AC98" s="275" t="s">
        <v>113</v>
      </c>
      <c r="AD98" s="275"/>
      <c r="AE98" s="275"/>
      <c r="AF98" s="275"/>
      <c r="AG98" s="275"/>
      <c r="AH98" s="275"/>
      <c r="AI98" s="275"/>
      <c r="AJ98" s="275"/>
      <c r="AK98" s="275"/>
      <c r="AL98" s="275"/>
      <c r="AM98" s="275"/>
      <c r="AN98" s="275"/>
      <c r="AO98" s="275"/>
      <c r="AP98" s="275"/>
      <c r="AQ98" s="275"/>
      <c r="AR98" s="275"/>
      <c r="AS98" s="275"/>
      <c r="AT98" s="275"/>
      <c r="AU98" s="275"/>
      <c r="AV98" s="275"/>
      <c r="AW98" s="275"/>
      <c r="AX98" s="275"/>
      <c r="AY98" s="275"/>
      <c r="AZ98" s="275"/>
      <c r="BA98" s="275"/>
      <c r="BB98" s="275"/>
      <c r="BC98" s="232"/>
    </row>
    <row r="99" spans="1:67">
      <c r="A99" s="231" t="s">
        <v>2</v>
      </c>
      <c r="B99" s="234">
        <f>ExportsLogs!C$5</f>
        <v>70.666434999999993</v>
      </c>
      <c r="C99" s="234">
        <f>ExportsLogs!D$5</f>
        <v>29.747412000000001</v>
      </c>
      <c r="D99" s="234">
        <f>ExportsLogs!E$5</f>
        <v>11.765191999999999</v>
      </c>
      <c r="E99" s="234">
        <f>ExportsLogs!F$5</f>
        <v>11.981640000000002</v>
      </c>
      <c r="F99" s="234">
        <f>ExportsLogs!G$5</f>
        <v>15.342468</v>
      </c>
      <c r="G99" s="234">
        <f>ExportsLogs!H$5</f>
        <v>14.112194999999998</v>
      </c>
      <c r="H99" s="234">
        <f>ExportsLogs!I$5</f>
        <v>31.686197</v>
      </c>
      <c r="I99" s="234">
        <f>ExportsLogs!J$5</f>
        <v>93.20245899999999</v>
      </c>
      <c r="J99" s="234">
        <f>ExportsLogs!K$5</f>
        <v>117.24284599999999</v>
      </c>
      <c r="K99" s="234">
        <f>ExportsLogs!L$5</f>
        <v>66.726456999999996</v>
      </c>
      <c r="L99" s="234">
        <f>ExportsLogs!M$5</f>
        <v>40.244317000000002</v>
      </c>
      <c r="M99" s="234">
        <f>ExportsLogs!N$5</f>
        <v>30.756083</v>
      </c>
      <c r="N99" s="234">
        <f>ExportsLogs!O$5</f>
        <v>12.131497</v>
      </c>
      <c r="O99" s="234">
        <f>ExportsLogs!P$5</f>
        <v>10.612941000000001</v>
      </c>
      <c r="P99" s="234">
        <f>ExportsLogs!Q$5</f>
        <v>62.98016299999999</v>
      </c>
      <c r="Q99" s="234">
        <f>ExportsLogs!R$5</f>
        <v>63.366778232669269</v>
      </c>
      <c r="R99" s="234">
        <f>ExportsLogs!S$5</f>
        <v>35.563185000000004</v>
      </c>
      <c r="S99" s="234">
        <f>ExportsLogs!T$5</f>
        <v>32.273738000000002</v>
      </c>
      <c r="T99" s="234">
        <f>ExportsLogs!U$5</f>
        <v>29.194653999999996</v>
      </c>
      <c r="U99" s="234">
        <f>ExportsLogs!V$5</f>
        <v>24.734489</v>
      </c>
      <c r="V99" s="234">
        <f>ExportsLogs!W$5</f>
        <v>0</v>
      </c>
      <c r="W99" s="234">
        <f>ExportsLogs!X$5</f>
        <v>0</v>
      </c>
      <c r="X99" s="234">
        <f>ExportsLogs!Y$5</f>
        <v>0</v>
      </c>
      <c r="Y99" s="234">
        <f>ExportsLogs!Z$5</f>
        <v>0</v>
      </c>
      <c r="Z99" s="234">
        <f>ExportsLogs!AA$5</f>
        <v>0</v>
      </c>
      <c r="AA99" s="234">
        <f>ExportsLogs!AB$5</f>
        <v>0</v>
      </c>
      <c r="AB99" s="234"/>
      <c r="AC99" s="234">
        <f>ExportsLogs!AD$5</f>
        <v>19.113509783508775</v>
      </c>
      <c r="AD99" s="234">
        <f>ExportsLogs!AE$5</f>
        <v>7.7004025551639996</v>
      </c>
      <c r="AE99" s="234">
        <f>ExportsLogs!AF$5</f>
        <v>3.8474185387679993</v>
      </c>
      <c r="AF99" s="234">
        <f>ExportsLogs!AG$5</f>
        <v>5.1027127839520006</v>
      </c>
      <c r="AG99" s="234">
        <f>ExportsLogs!AH$5</f>
        <v>8.3846881662319994</v>
      </c>
      <c r="AH99" s="234">
        <f>ExportsLogs!AI$5</f>
        <v>8.4380229545039995</v>
      </c>
      <c r="AI99" s="234">
        <f>ExportsLogs!AJ$5</f>
        <v>11.126800882115999</v>
      </c>
      <c r="AJ99" s="234">
        <f>ExportsLogs!AK$5</f>
        <v>28.257047721520003</v>
      </c>
      <c r="AK99" s="234">
        <f>ExportsLogs!AL$5</f>
        <v>34.558064865436016</v>
      </c>
      <c r="AL99" s="234">
        <f>ExportsLogs!AM$5</f>
        <v>19.261225016131998</v>
      </c>
      <c r="AM99" s="234">
        <f>ExportsLogs!AN$5</f>
        <v>12.058322290182002</v>
      </c>
      <c r="AN99" s="234">
        <f>ExportsLogs!AO$5</f>
        <v>8.8717994011200041</v>
      </c>
      <c r="AO99" s="234">
        <f>ExportsLogs!AP$5</f>
        <v>4.1180313625439995</v>
      </c>
      <c r="AP99" s="234">
        <f>ExportsLogs!AQ$5</f>
        <v>4.170283870155</v>
      </c>
      <c r="AQ99" s="234">
        <f>ExportsLogs!AR$5</f>
        <v>14.787611138352998</v>
      </c>
      <c r="AR99" s="234">
        <f>ExportsLogs!AS$5</f>
        <v>20.452522098302858</v>
      </c>
      <c r="AS99" s="234">
        <f>ExportsLogs!AT$5</f>
        <v>13.029398390278999</v>
      </c>
      <c r="AT99" s="234">
        <f>ExportsLogs!AU$5</f>
        <v>12.301302057329998</v>
      </c>
      <c r="AU99" s="234">
        <f>ExportsLogs!AV$5</f>
        <v>13.216183313130001</v>
      </c>
      <c r="AV99" s="234">
        <f>ExportsLogs!AW$5</f>
        <v>10.170835691575002</v>
      </c>
      <c r="AW99" s="234">
        <f>ExportsLogs!AX$5</f>
        <v>0</v>
      </c>
      <c r="AX99" s="234">
        <f>ExportsLogs!AY$5</f>
        <v>0</v>
      </c>
      <c r="AY99" s="234">
        <f>ExportsLogs!AZ$5</f>
        <v>0</v>
      </c>
      <c r="AZ99" s="234">
        <f>ExportsLogs!BA$5</f>
        <v>0</v>
      </c>
      <c r="BA99" s="234">
        <f>ExportsLogs!BB$5</f>
        <v>0</v>
      </c>
      <c r="BB99" s="234">
        <f>ExportsLogs!BC$5</f>
        <v>0</v>
      </c>
      <c r="BC99" s="234"/>
    </row>
    <row r="100" spans="1:67">
      <c r="B100" s="2">
        <v>2000</v>
      </c>
      <c r="C100" s="2">
        <f t="shared" ref="C100:AA100" si="20">1+B100</f>
        <v>2001</v>
      </c>
      <c r="D100" s="2">
        <f t="shared" si="20"/>
        <v>2002</v>
      </c>
      <c r="E100" s="2">
        <f t="shared" si="20"/>
        <v>2003</v>
      </c>
      <c r="F100" s="2">
        <f t="shared" si="20"/>
        <v>2004</v>
      </c>
      <c r="G100" s="2">
        <f t="shared" si="20"/>
        <v>2005</v>
      </c>
      <c r="H100" s="2">
        <f t="shared" si="20"/>
        <v>2006</v>
      </c>
      <c r="I100" s="2">
        <f t="shared" si="20"/>
        <v>2007</v>
      </c>
      <c r="J100" s="2">
        <f t="shared" si="20"/>
        <v>2008</v>
      </c>
      <c r="K100" s="2">
        <f t="shared" si="20"/>
        <v>2009</v>
      </c>
      <c r="L100" s="2">
        <f t="shared" si="20"/>
        <v>2010</v>
      </c>
      <c r="M100" s="2">
        <f t="shared" si="20"/>
        <v>2011</v>
      </c>
      <c r="N100" s="2">
        <f t="shared" si="20"/>
        <v>2012</v>
      </c>
      <c r="O100" s="2">
        <f t="shared" si="20"/>
        <v>2013</v>
      </c>
      <c r="P100" s="2">
        <f t="shared" si="20"/>
        <v>2014</v>
      </c>
      <c r="Q100" s="2">
        <f t="shared" si="20"/>
        <v>2015</v>
      </c>
      <c r="R100" s="2">
        <f t="shared" si="20"/>
        <v>2016</v>
      </c>
      <c r="S100" s="2">
        <f t="shared" si="20"/>
        <v>2017</v>
      </c>
      <c r="T100" s="2">
        <f t="shared" si="20"/>
        <v>2018</v>
      </c>
      <c r="U100" s="2">
        <f t="shared" si="20"/>
        <v>2019</v>
      </c>
      <c r="V100" s="2">
        <f t="shared" si="20"/>
        <v>2020</v>
      </c>
      <c r="W100" s="2">
        <f t="shared" si="20"/>
        <v>2021</v>
      </c>
      <c r="X100" s="2">
        <f t="shared" si="20"/>
        <v>2022</v>
      </c>
      <c r="Y100" s="2">
        <f t="shared" si="20"/>
        <v>2023</v>
      </c>
      <c r="Z100" s="2">
        <f t="shared" si="20"/>
        <v>2024</v>
      </c>
      <c r="AA100" s="2">
        <f t="shared" si="20"/>
        <v>2025</v>
      </c>
      <c r="AC100" s="2">
        <v>2000</v>
      </c>
      <c r="AD100" s="2">
        <f t="shared" ref="AD100:BB100" si="21">1+AC100</f>
        <v>2001</v>
      </c>
      <c r="AE100" s="2">
        <f t="shared" si="21"/>
        <v>2002</v>
      </c>
      <c r="AF100" s="2">
        <f t="shared" si="21"/>
        <v>2003</v>
      </c>
      <c r="AG100" s="2">
        <f t="shared" si="21"/>
        <v>2004</v>
      </c>
      <c r="AH100" s="2">
        <f t="shared" si="21"/>
        <v>2005</v>
      </c>
      <c r="AI100" s="2">
        <f t="shared" si="21"/>
        <v>2006</v>
      </c>
      <c r="AJ100" s="2">
        <f t="shared" si="21"/>
        <v>2007</v>
      </c>
      <c r="AK100" s="2">
        <f t="shared" si="21"/>
        <v>2008</v>
      </c>
      <c r="AL100" s="2">
        <f t="shared" si="21"/>
        <v>2009</v>
      </c>
      <c r="AM100" s="2">
        <f t="shared" si="21"/>
        <v>2010</v>
      </c>
      <c r="AN100" s="2">
        <f t="shared" si="21"/>
        <v>2011</v>
      </c>
      <c r="AO100" s="2">
        <f t="shared" si="21"/>
        <v>2012</v>
      </c>
      <c r="AP100" s="2">
        <f t="shared" si="21"/>
        <v>2013</v>
      </c>
      <c r="AQ100" s="2">
        <f t="shared" si="21"/>
        <v>2014</v>
      </c>
      <c r="AR100" s="2">
        <f t="shared" si="21"/>
        <v>2015</v>
      </c>
      <c r="AS100" s="2">
        <f t="shared" si="21"/>
        <v>2016</v>
      </c>
      <c r="AT100" s="2">
        <f t="shared" si="21"/>
        <v>2017</v>
      </c>
      <c r="AU100" s="2">
        <f t="shared" si="21"/>
        <v>2018</v>
      </c>
      <c r="AV100" s="2">
        <f t="shared" si="21"/>
        <v>2019</v>
      </c>
      <c r="AW100" s="2">
        <f t="shared" si="21"/>
        <v>2020</v>
      </c>
      <c r="AX100" s="2">
        <f t="shared" si="21"/>
        <v>2021</v>
      </c>
      <c r="AY100" s="2">
        <f t="shared" si="21"/>
        <v>2022</v>
      </c>
      <c r="AZ100" s="2">
        <f t="shared" si="21"/>
        <v>2023</v>
      </c>
      <c r="BA100" s="2">
        <f t="shared" si="21"/>
        <v>2024</v>
      </c>
      <c r="BB100" s="2">
        <f t="shared" si="21"/>
        <v>2025</v>
      </c>
    </row>
    <row r="101" spans="1:67">
      <c r="A101" s="231" t="s">
        <v>132</v>
      </c>
      <c r="B101" s="239">
        <f>ExportsLogs!C$10</f>
        <v>27.845748</v>
      </c>
      <c r="C101" s="239">
        <f>ExportsLogs!D$10</f>
        <v>14.489552</v>
      </c>
      <c r="D101" s="239">
        <f>ExportsLogs!E$10</f>
        <v>11.568454999999998</v>
      </c>
      <c r="E101" s="239">
        <f>ExportsLogs!F$10</f>
        <v>11.868272000000001</v>
      </c>
      <c r="F101" s="239">
        <f>ExportsLogs!G$10</f>
        <v>15.289208</v>
      </c>
      <c r="G101" s="239">
        <f>ExportsLogs!H$10</f>
        <v>13.592018999999999</v>
      </c>
      <c r="H101" s="239">
        <f>ExportsLogs!I$10</f>
        <v>7.710939999999999</v>
      </c>
      <c r="I101" s="239">
        <f>ExportsLogs!J$10</f>
        <v>7.481412999999999</v>
      </c>
      <c r="J101" s="239">
        <f>ExportsLogs!K$10</f>
        <v>5.5001100000000003</v>
      </c>
      <c r="K101" s="239">
        <f>ExportsLogs!L$10</f>
        <v>2.5821649999999998</v>
      </c>
      <c r="L101" s="239">
        <f>ExportsLogs!M$10</f>
        <v>5.0125450000000011</v>
      </c>
      <c r="M101" s="239">
        <f>ExportsLogs!N$10</f>
        <v>3.2039969999999998</v>
      </c>
      <c r="N101" s="239">
        <f>ExportsLogs!O$10</f>
        <v>1.234483</v>
      </c>
      <c r="O101" s="239">
        <f>ExportsLogs!P$10</f>
        <v>1.5162320000000002</v>
      </c>
      <c r="P101" s="239">
        <f>ExportsLogs!Q$10</f>
        <v>3.6332039999999997</v>
      </c>
      <c r="Q101" s="239">
        <f>ExportsLogs!R$10</f>
        <v>1.9416307397976427</v>
      </c>
      <c r="R101" s="239">
        <f>ExportsLogs!S$10</f>
        <v>0.4030649999999999</v>
      </c>
      <c r="S101" s="239">
        <f>ExportsLogs!T$10</f>
        <v>0</v>
      </c>
      <c r="T101" s="239">
        <f>ExportsLogs!U$10</f>
        <v>0</v>
      </c>
      <c r="U101" s="239">
        <f>ExportsLogs!V$10</f>
        <v>5.8698999999999994E-2</v>
      </c>
      <c r="V101" s="239">
        <f>ExportsLogs!W$10</f>
        <v>0</v>
      </c>
      <c r="W101" s="239">
        <f>ExportsLogs!X$10</f>
        <v>0</v>
      </c>
      <c r="X101" s="239">
        <f>ExportsLogs!Y$10</f>
        <v>0</v>
      </c>
      <c r="Y101" s="239">
        <f>ExportsLogs!Z$10</f>
        <v>0</v>
      </c>
      <c r="Z101" s="239">
        <f>ExportsLogs!AA$10</f>
        <v>0</v>
      </c>
      <c r="AA101" s="239">
        <f>ExportsLogs!AB$10</f>
        <v>0</v>
      </c>
      <c r="AB101" s="239"/>
      <c r="BD101" s="235">
        <f t="shared" ref="BD101:BO103" si="22">J101/J$99</f>
        <v>4.6912116070604436E-2</v>
      </c>
      <c r="BE101" s="235">
        <f t="shared" si="22"/>
        <v>3.8697768712641224E-2</v>
      </c>
      <c r="BF101" s="235">
        <f t="shared" si="22"/>
        <v>0.12455286543936131</v>
      </c>
      <c r="BG101" s="235">
        <f t="shared" si="22"/>
        <v>0.10417441648860161</v>
      </c>
      <c r="BH101" s="235">
        <f t="shared" si="22"/>
        <v>0.10175850515398059</v>
      </c>
      <c r="BI101" s="235">
        <f t="shared" si="22"/>
        <v>0.14286633648486316</v>
      </c>
      <c r="BJ101" s="235">
        <f t="shared" si="22"/>
        <v>5.7688069178226803E-2</v>
      </c>
      <c r="BK101" s="235">
        <f t="shared" si="22"/>
        <v>3.064114657476177E-2</v>
      </c>
      <c r="BL101" s="235">
        <f t="shared" si="22"/>
        <v>1.1333771145638386E-2</v>
      </c>
      <c r="BM101" s="235">
        <f t="shared" si="22"/>
        <v>0</v>
      </c>
      <c r="BN101" s="235">
        <f t="shared" si="22"/>
        <v>0</v>
      </c>
      <c r="BO101" s="235">
        <f t="shared" si="22"/>
        <v>2.373164046364572E-3</v>
      </c>
    </row>
    <row r="102" spans="1:67">
      <c r="A102" s="231" t="s">
        <v>75</v>
      </c>
      <c r="B102" s="239">
        <f>ExportsLogs!C$15</f>
        <v>41.616906</v>
      </c>
      <c r="C102" s="239">
        <f>ExportsLogs!D$15</f>
        <v>15.098720000000002</v>
      </c>
      <c r="D102" s="239">
        <f>ExportsLogs!E$15</f>
        <v>0</v>
      </c>
      <c r="E102" s="239">
        <f>ExportsLogs!F$15</f>
        <v>0</v>
      </c>
      <c r="F102" s="239">
        <f>ExportsLogs!G$15</f>
        <v>0</v>
      </c>
      <c r="G102" s="239">
        <f>ExportsLogs!H$15</f>
        <v>0.119768</v>
      </c>
      <c r="H102" s="239">
        <f>ExportsLogs!I$15</f>
        <v>20.916604999999997</v>
      </c>
      <c r="I102" s="239">
        <f>ExportsLogs!J$15</f>
        <v>75.770912999999993</v>
      </c>
      <c r="J102" s="239">
        <f>ExportsLogs!K$15</f>
        <v>102.827783</v>
      </c>
      <c r="K102" s="239">
        <f>ExportsLogs!L$15</f>
        <v>63.622304000000007</v>
      </c>
      <c r="L102" s="239">
        <f>ExportsLogs!M$15</f>
        <v>34.461233999999997</v>
      </c>
      <c r="M102" s="239">
        <f>ExportsLogs!N$15</f>
        <v>27.158308999999999</v>
      </c>
      <c r="N102" s="239">
        <f>ExportsLogs!O$15</f>
        <v>10.666123000000001</v>
      </c>
      <c r="O102" s="239">
        <f>ExportsLogs!P$15</f>
        <v>8.563308000000001</v>
      </c>
      <c r="P102" s="239">
        <f>ExportsLogs!Q$15</f>
        <v>57.217709999999997</v>
      </c>
      <c r="Q102" s="239">
        <f>ExportsLogs!R$15</f>
        <v>58.277298103879581</v>
      </c>
      <c r="R102" s="239">
        <f>ExportsLogs!S$15</f>
        <v>33.460099</v>
      </c>
      <c r="S102" s="239">
        <f>ExportsLogs!T$15</f>
        <v>32.089537999999997</v>
      </c>
      <c r="T102" s="239">
        <f>ExportsLogs!U$15</f>
        <v>28.869746999999997</v>
      </c>
      <c r="U102" s="239">
        <f>ExportsLogs!V$15</f>
        <v>24.241206999999996</v>
      </c>
      <c r="V102" s="239">
        <f>ExportsLogs!W$15</f>
        <v>0</v>
      </c>
      <c r="W102" s="239">
        <f>ExportsLogs!X$15</f>
        <v>0</v>
      </c>
      <c r="X102" s="239">
        <f>ExportsLogs!Y$15</f>
        <v>0</v>
      </c>
      <c r="Y102" s="239">
        <f>ExportsLogs!Z$15</f>
        <v>0</v>
      </c>
      <c r="Z102" s="239">
        <f>ExportsLogs!AA$15</f>
        <v>0</v>
      </c>
      <c r="AA102" s="239">
        <f>ExportsLogs!AB$15</f>
        <v>0</v>
      </c>
      <c r="AB102" s="239"/>
      <c r="BD102" s="235">
        <f t="shared" si="22"/>
        <v>0.87704953016920117</v>
      </c>
      <c r="BE102" s="235">
        <f t="shared" si="22"/>
        <v>0.95347942720831125</v>
      </c>
      <c r="BF102" s="235">
        <f t="shared" si="22"/>
        <v>0.85630062997466194</v>
      </c>
      <c r="BG102" s="235">
        <f t="shared" si="22"/>
        <v>0.88302236016205315</v>
      </c>
      <c r="BH102" s="235">
        <f t="shared" si="22"/>
        <v>0.87920913634978448</v>
      </c>
      <c r="BI102" s="235">
        <f t="shared" si="22"/>
        <v>0.80687417370924797</v>
      </c>
      <c r="BJ102" s="235">
        <f t="shared" si="22"/>
        <v>0.90850368234200995</v>
      </c>
      <c r="BK102" s="235">
        <f t="shared" si="22"/>
        <v>0.91968220145101576</v>
      </c>
      <c r="BL102" s="235">
        <f t="shared" si="22"/>
        <v>0.94086339567167554</v>
      </c>
      <c r="BM102" s="235">
        <f t="shared" si="22"/>
        <v>0.99429257311316077</v>
      </c>
      <c r="BN102" s="235">
        <f t="shared" si="22"/>
        <v>0.98887101042540182</v>
      </c>
      <c r="BO102" s="235">
        <f t="shared" si="22"/>
        <v>0.9800569156694523</v>
      </c>
    </row>
    <row r="103" spans="1:67">
      <c r="A103" s="234" t="s">
        <v>23</v>
      </c>
      <c r="B103" s="239">
        <f t="shared" ref="B103:AA103" si="23">B99-SUM(B101:B102)</f>
        <v>1.2037809999999922</v>
      </c>
      <c r="C103" s="239">
        <f t="shared" si="23"/>
        <v>0.15913999999999717</v>
      </c>
      <c r="D103" s="239">
        <f t="shared" si="23"/>
        <v>0.19673700000000061</v>
      </c>
      <c r="E103" s="239">
        <f t="shared" si="23"/>
        <v>0.11336800000000125</v>
      </c>
      <c r="F103" s="239">
        <f t="shared" si="23"/>
        <v>5.3259999999999863E-2</v>
      </c>
      <c r="G103" s="239">
        <f t="shared" si="23"/>
        <v>0.40040799999999876</v>
      </c>
      <c r="H103" s="239">
        <f t="shared" si="23"/>
        <v>3.0586520000000021</v>
      </c>
      <c r="I103" s="239">
        <f t="shared" si="23"/>
        <v>9.9501329999999939</v>
      </c>
      <c r="J103" s="239">
        <f t="shared" si="23"/>
        <v>8.9149529999999828</v>
      </c>
      <c r="K103" s="239">
        <f t="shared" si="23"/>
        <v>0.52198799999999324</v>
      </c>
      <c r="L103" s="239">
        <f t="shared" si="23"/>
        <v>0.77053800000000194</v>
      </c>
      <c r="M103" s="239">
        <f t="shared" si="23"/>
        <v>0.39377700000000004</v>
      </c>
      <c r="N103" s="239">
        <f t="shared" si="23"/>
        <v>0.23089099999999974</v>
      </c>
      <c r="O103" s="239">
        <f t="shared" si="23"/>
        <v>0.53340099999999957</v>
      </c>
      <c r="P103" s="239">
        <f t="shared" si="23"/>
        <v>2.1292489999999944</v>
      </c>
      <c r="Q103" s="239">
        <f t="shared" si="23"/>
        <v>3.1478493889920429</v>
      </c>
      <c r="R103" s="239">
        <f t="shared" si="23"/>
        <v>1.7000210000000067</v>
      </c>
      <c r="S103" s="239">
        <f t="shared" si="23"/>
        <v>0.18420000000000414</v>
      </c>
      <c r="T103" s="239">
        <f t="shared" si="23"/>
        <v>0.32490699999999961</v>
      </c>
      <c r="U103" s="239">
        <f t="shared" si="23"/>
        <v>0.43458300000000349</v>
      </c>
      <c r="V103" s="239">
        <f t="shared" si="23"/>
        <v>0</v>
      </c>
      <c r="W103" s="239">
        <f t="shared" si="23"/>
        <v>0</v>
      </c>
      <c r="X103" s="239">
        <f t="shared" si="23"/>
        <v>0</v>
      </c>
      <c r="Y103" s="239">
        <f t="shared" si="23"/>
        <v>0</v>
      </c>
      <c r="Z103" s="239">
        <f t="shared" si="23"/>
        <v>0</v>
      </c>
      <c r="AA103" s="239">
        <f t="shared" si="23"/>
        <v>0</v>
      </c>
      <c r="AB103" s="239"/>
      <c r="AC103" s="237"/>
      <c r="AD103" s="237"/>
      <c r="AE103" s="237"/>
      <c r="AF103" s="237"/>
      <c r="AG103" s="237"/>
      <c r="AH103" s="237"/>
      <c r="AI103" s="237"/>
      <c r="AJ103" s="237"/>
      <c r="AK103" s="237"/>
      <c r="AL103" s="237"/>
      <c r="AM103" s="237"/>
      <c r="AN103" s="237"/>
      <c r="AO103" s="237"/>
      <c r="AP103" s="237"/>
      <c r="AQ103" s="237"/>
      <c r="AR103" s="237"/>
      <c r="AS103" s="237"/>
      <c r="AT103" s="237"/>
      <c r="AU103" s="237"/>
      <c r="AV103" s="237"/>
      <c r="AW103" s="237"/>
      <c r="AX103" s="237"/>
      <c r="AY103" s="237"/>
      <c r="AZ103" s="237"/>
      <c r="BA103" s="237"/>
      <c r="BB103" s="237"/>
      <c r="BC103" s="237"/>
      <c r="BD103" s="235">
        <f t="shared" si="22"/>
        <v>7.6038353760194327E-2</v>
      </c>
      <c r="BE103" s="235">
        <f t="shared" si="22"/>
        <v>7.8228040790475854E-3</v>
      </c>
      <c r="BF103" s="235">
        <f t="shared" si="22"/>
        <v>1.9146504585976745E-2</v>
      </c>
      <c r="BG103" s="235">
        <f t="shared" si="22"/>
        <v>1.2803223349345236E-2</v>
      </c>
      <c r="BH103" s="235">
        <f t="shared" si="22"/>
        <v>1.9032358496235028E-2</v>
      </c>
      <c r="BI103" s="235">
        <f t="shared" si="22"/>
        <v>5.0259489805888818E-2</v>
      </c>
      <c r="BJ103" s="235">
        <f t="shared" si="22"/>
        <v>3.3808248479763298E-2</v>
      </c>
      <c r="BK103" s="235">
        <f t="shared" si="22"/>
        <v>4.9676651974222399E-2</v>
      </c>
      <c r="BL103" s="235">
        <f t="shared" si="22"/>
        <v>4.7802833182686154E-2</v>
      </c>
      <c r="BM103" s="235">
        <f t="shared" si="22"/>
        <v>5.7074268868392043E-3</v>
      </c>
      <c r="BN103" s="235">
        <f t="shared" si="22"/>
        <v>1.1128989574598132E-2</v>
      </c>
      <c r="BO103" s="235">
        <f t="shared" si="22"/>
        <v>1.756992028418309E-2</v>
      </c>
    </row>
    <row r="104" spans="1:67">
      <c r="A104" s="234"/>
      <c r="B104" s="234"/>
      <c r="C104" s="234"/>
      <c r="D104" s="234"/>
      <c r="E104" s="234"/>
      <c r="F104" s="234"/>
      <c r="G104" s="234"/>
      <c r="H104" s="234"/>
      <c r="I104" s="234"/>
      <c r="J104" s="234"/>
      <c r="K104" s="234"/>
      <c r="L104" s="234"/>
      <c r="M104" s="234"/>
      <c r="N104" s="234"/>
      <c r="O104" s="234"/>
      <c r="P104" s="234"/>
      <c r="Q104" s="234"/>
      <c r="R104" s="234"/>
      <c r="S104" s="234"/>
      <c r="T104" s="234"/>
      <c r="U104" s="234"/>
      <c r="V104" s="234"/>
      <c r="W104" s="234"/>
      <c r="X104" s="234"/>
      <c r="Y104" s="234"/>
      <c r="Z104" s="234"/>
      <c r="AA104" s="234"/>
      <c r="AB104" s="234"/>
      <c r="AC104" s="234"/>
      <c r="AD104" s="234"/>
      <c r="AE104" s="234"/>
      <c r="AF104" s="234"/>
      <c r="AG104" s="234"/>
      <c r="AH104" s="234"/>
      <c r="AI104" s="234"/>
      <c r="AJ104" s="234"/>
      <c r="AK104" s="234"/>
      <c r="AL104" s="234"/>
      <c r="AM104" s="234"/>
      <c r="AN104" s="234"/>
      <c r="AO104" s="234"/>
      <c r="AP104" s="234"/>
      <c r="AQ104" s="234"/>
      <c r="AR104" s="234"/>
      <c r="AS104" s="234"/>
      <c r="AT104" s="234"/>
      <c r="AU104" s="234"/>
      <c r="AV104" s="234"/>
      <c r="AW104" s="234"/>
      <c r="AX104" s="234"/>
      <c r="AY104" s="234"/>
      <c r="AZ104" s="234"/>
      <c r="BA104" s="234"/>
      <c r="BB104" s="234"/>
      <c r="BC104" s="234"/>
    </row>
    <row r="105" spans="1:67">
      <c r="A105" s="234"/>
      <c r="B105" s="234"/>
      <c r="C105" s="234"/>
      <c r="D105" s="234"/>
      <c r="E105" s="234"/>
      <c r="F105" s="234"/>
      <c r="G105" s="234"/>
      <c r="H105" s="234"/>
      <c r="I105" s="234"/>
      <c r="J105" s="234"/>
      <c r="K105" s="234"/>
      <c r="L105" s="234"/>
      <c r="M105" s="234"/>
      <c r="N105" s="234"/>
      <c r="O105" s="234"/>
      <c r="P105" s="234"/>
      <c r="Q105" s="234"/>
      <c r="R105" s="234"/>
      <c r="S105" s="234"/>
      <c r="T105" s="234"/>
      <c r="U105" s="234"/>
      <c r="V105" s="234"/>
      <c r="W105" s="234"/>
      <c r="X105" s="234"/>
      <c r="Y105" s="234"/>
      <c r="Z105" s="234"/>
      <c r="AA105" s="234"/>
      <c r="AB105" s="234"/>
      <c r="AC105" s="234"/>
      <c r="AD105" s="234"/>
      <c r="AE105" s="234"/>
      <c r="AF105" s="234"/>
      <c r="AG105" s="234"/>
      <c r="AH105" s="234"/>
      <c r="AI105" s="234"/>
      <c r="AJ105" s="234"/>
      <c r="AK105" s="234"/>
      <c r="AL105" s="234"/>
      <c r="AM105" s="234"/>
      <c r="AN105" s="234"/>
      <c r="AO105" s="234"/>
      <c r="AP105" s="234"/>
      <c r="AQ105" s="234"/>
      <c r="AR105" s="234"/>
      <c r="AS105" s="234"/>
      <c r="AT105" s="234"/>
      <c r="AU105" s="234"/>
      <c r="AV105" s="234"/>
      <c r="AW105" s="234"/>
      <c r="AX105" s="234"/>
      <c r="AY105" s="234"/>
      <c r="AZ105" s="234"/>
      <c r="BA105" s="234"/>
      <c r="BB105" s="234"/>
      <c r="BC105" s="234"/>
    </row>
    <row r="106" spans="1:67">
      <c r="A106" s="234"/>
      <c r="B106" s="234"/>
      <c r="C106" s="234"/>
      <c r="D106" s="234"/>
      <c r="E106" s="234"/>
      <c r="F106" s="234"/>
      <c r="G106" s="234"/>
      <c r="H106" s="234"/>
      <c r="I106" s="234"/>
      <c r="J106" s="234"/>
      <c r="K106" s="234"/>
      <c r="L106" s="234"/>
      <c r="M106" s="234"/>
      <c r="N106" s="234"/>
      <c r="O106" s="234"/>
      <c r="P106" s="234"/>
      <c r="Q106" s="234"/>
      <c r="R106" s="234"/>
      <c r="S106" s="234"/>
      <c r="T106" s="234"/>
      <c r="U106" s="234"/>
      <c r="V106" s="234"/>
      <c r="W106" s="234"/>
      <c r="X106" s="234"/>
      <c r="Y106" s="234"/>
      <c r="Z106" s="234"/>
      <c r="AA106" s="234"/>
      <c r="AB106" s="234"/>
      <c r="AC106" s="234"/>
      <c r="AD106" s="234"/>
      <c r="AE106" s="234"/>
      <c r="AF106" s="234"/>
      <c r="AG106" s="234"/>
      <c r="AH106" s="234"/>
      <c r="AI106" s="234"/>
      <c r="AJ106" s="234"/>
      <c r="AK106" s="234"/>
      <c r="AL106" s="234"/>
      <c r="AM106" s="234"/>
      <c r="AN106" s="234"/>
      <c r="AO106" s="234"/>
      <c r="AP106" s="234"/>
      <c r="AQ106" s="234"/>
      <c r="AR106" s="234"/>
      <c r="AS106" s="234"/>
      <c r="AT106" s="234"/>
      <c r="AU106" s="234"/>
      <c r="AV106" s="234"/>
      <c r="AW106" s="234"/>
      <c r="AX106" s="234"/>
      <c r="AY106" s="234"/>
      <c r="AZ106" s="234"/>
      <c r="BA106" s="234"/>
      <c r="BB106" s="234"/>
      <c r="BC106" s="234"/>
    </row>
    <row r="108" spans="1:67">
      <c r="A108" s="234" t="str">
        <f>A101</f>
        <v>EU-28</v>
      </c>
      <c r="AC108" s="234">
        <f>ExportsLogs!AD$10</f>
        <v>5.9356085316029397</v>
      </c>
      <c r="AD108" s="234">
        <f>ExportsLogs!AE$10</f>
        <v>3.4374442292999996</v>
      </c>
      <c r="AE108" s="234">
        <f>ExportsLogs!AF$10</f>
        <v>3.7742851444799994</v>
      </c>
      <c r="AF108" s="234">
        <f>ExportsLogs!AG$10</f>
        <v>5.0417956391040004</v>
      </c>
      <c r="AG108" s="234">
        <f>ExportsLogs!AH$10</f>
        <v>8.3717613086519993</v>
      </c>
      <c r="AH108" s="234">
        <f>ExportsLogs!AI$10</f>
        <v>8.2682023838699976</v>
      </c>
      <c r="AI108" s="234">
        <f>ExportsLogs!AJ$10</f>
        <v>5.020132461735999</v>
      </c>
      <c r="AJ108" s="234">
        <f>ExportsLogs!AK$10</f>
        <v>5.2643622290350001</v>
      </c>
      <c r="AK108" s="234">
        <f>ExportsLogs!AL$10</f>
        <v>4.2814085811279998</v>
      </c>
      <c r="AL108" s="234">
        <f>ExportsLogs!AM$10</f>
        <v>1.7097579329160002</v>
      </c>
      <c r="AM108" s="234">
        <f>ExportsLogs!AN$10</f>
        <v>3.0705982182720004</v>
      </c>
      <c r="AN108" s="234">
        <f>ExportsLogs!AO$10</f>
        <v>2.1117735782400002</v>
      </c>
      <c r="AO108" s="234">
        <f>ExportsLogs!AP$10</f>
        <v>0.75136307857599993</v>
      </c>
      <c r="AP108" s="234">
        <f>ExportsLogs!AQ$10</f>
        <v>1.0366302069060001</v>
      </c>
      <c r="AQ108" s="234">
        <f>ExportsLogs!AR$10</f>
        <v>2.3583366336019997</v>
      </c>
      <c r="AR108" s="234">
        <f>ExportsLogs!AS$10</f>
        <v>1.1215854427591119</v>
      </c>
      <c r="AS108" s="234">
        <f>ExportsLogs!AT$10</f>
        <v>0.29075488001700001</v>
      </c>
      <c r="AT108" s="234">
        <f>ExportsLogs!AU$10</f>
        <v>0</v>
      </c>
      <c r="AU108" s="234">
        <f>ExportsLogs!AV$10</f>
        <v>0</v>
      </c>
      <c r="AV108" s="234">
        <f>ExportsLogs!AW$10</f>
        <v>3.6231575175000003E-2</v>
      </c>
      <c r="AW108" s="234">
        <f>ExportsLogs!AX$10</f>
        <v>0</v>
      </c>
      <c r="AX108" s="234">
        <f>ExportsLogs!AY$10</f>
        <v>0</v>
      </c>
      <c r="AY108" s="234">
        <f>ExportsLogs!AZ$10</f>
        <v>0</v>
      </c>
      <c r="AZ108" s="234">
        <f>ExportsLogs!BA$10</f>
        <v>0</v>
      </c>
      <c r="BA108" s="234">
        <f>ExportsLogs!BB$10</f>
        <v>0</v>
      </c>
      <c r="BB108" s="234">
        <f>ExportsLogs!BC$10</f>
        <v>0</v>
      </c>
      <c r="BC108" s="234"/>
      <c r="BD108" s="235">
        <f t="shared" ref="BD108:BO110" si="24">AK108/AK$99</f>
        <v>0.1238902871963222</v>
      </c>
      <c r="BE108" s="235">
        <f t="shared" si="24"/>
        <v>8.8766832404689411E-2</v>
      </c>
      <c r="BF108" s="235">
        <f t="shared" si="24"/>
        <v>0.25464555884130829</v>
      </c>
      <c r="BG108" s="235">
        <f t="shared" si="24"/>
        <v>0.23803216041758149</v>
      </c>
      <c r="BH108" s="235">
        <f t="shared" si="24"/>
        <v>0.18245686164755914</v>
      </c>
      <c r="BI108" s="235">
        <f t="shared" si="24"/>
        <v>0.24857545413748316</v>
      </c>
      <c r="BJ108" s="235">
        <f t="shared" si="24"/>
        <v>0.15948056866909638</v>
      </c>
      <c r="BK108" s="235">
        <f t="shared" si="24"/>
        <v>5.4838490694122298E-2</v>
      </c>
      <c r="BL108" s="235">
        <f t="shared" si="24"/>
        <v>2.2315295864613904E-2</v>
      </c>
      <c r="BM108" s="235">
        <f t="shared" si="24"/>
        <v>0</v>
      </c>
      <c r="BN108" s="235">
        <f t="shared" si="24"/>
        <v>0</v>
      </c>
      <c r="BO108" s="235">
        <f t="shared" si="24"/>
        <v>3.5623007070119499E-3</v>
      </c>
    </row>
    <row r="109" spans="1:67">
      <c r="A109" s="231" t="str">
        <f>A102</f>
        <v>India</v>
      </c>
      <c r="AB109" s="234"/>
      <c r="AC109" s="234">
        <f>ExportsLogs!AD$15</f>
        <v>12.45858563798007</v>
      </c>
      <c r="AD109" s="234">
        <f>ExportsLogs!AE$15</f>
        <v>4.2187034877920002</v>
      </c>
      <c r="AE109" s="234">
        <f>ExportsLogs!AF$15</f>
        <v>0</v>
      </c>
      <c r="AF109" s="234">
        <f>ExportsLogs!AG$15</f>
        <v>0</v>
      </c>
      <c r="AG109" s="234">
        <f>ExportsLogs!AH$15</f>
        <v>0</v>
      </c>
      <c r="AH109" s="234">
        <f>ExportsLogs!AI$15</f>
        <v>4.2572392862999998E-2</v>
      </c>
      <c r="AI109" s="234">
        <f>ExportsLogs!AJ$15</f>
        <v>5.3608523916359996</v>
      </c>
      <c r="AJ109" s="234">
        <f>ExportsLogs!AK$15</f>
        <v>20.404899224305002</v>
      </c>
      <c r="AK109" s="234">
        <f>ExportsLogs!AL$15</f>
        <v>27.676740126756005</v>
      </c>
      <c r="AL109" s="234">
        <f>ExportsLogs!AM$15</f>
        <v>17.393029324263999</v>
      </c>
      <c r="AM109" s="234">
        <f>ExportsLogs!AN$15</f>
        <v>8.8300022551740014</v>
      </c>
      <c r="AN109" s="234">
        <f>ExportsLogs!AO$15</f>
        <v>6.6312206524799997</v>
      </c>
      <c r="AO109" s="234">
        <f>ExportsLogs!AP$15</f>
        <v>3.3319626111199998</v>
      </c>
      <c r="AP109" s="234">
        <f>ExportsLogs!AQ$15</f>
        <v>2.8627950259229999</v>
      </c>
      <c r="AQ109" s="234">
        <f>ExportsLogs!AR$15</f>
        <v>12.121442506366748</v>
      </c>
      <c r="AR109" s="234">
        <f>ExportsLogs!AS$15</f>
        <v>18.493888523669003</v>
      </c>
      <c r="AS109" s="234">
        <f>ExportsLogs!AT$15</f>
        <v>12.064896049952999</v>
      </c>
      <c r="AT109" s="234">
        <f>ExportsLogs!AU$15</f>
        <v>12.265676922641997</v>
      </c>
      <c r="AU109" s="234">
        <f>ExportsLogs!AV$15</f>
        <v>13.09249749019</v>
      </c>
      <c r="AV109" s="234">
        <f>ExportsLogs!AW$15</f>
        <v>9.9532210923166673</v>
      </c>
      <c r="AW109" s="234">
        <f>ExportsLogs!AX$15</f>
        <v>0</v>
      </c>
      <c r="AX109" s="234">
        <f>ExportsLogs!AY$15</f>
        <v>0</v>
      </c>
      <c r="AY109" s="234">
        <f>ExportsLogs!AZ$15</f>
        <v>0</v>
      </c>
      <c r="AZ109" s="234">
        <f>ExportsLogs!BA$15</f>
        <v>0</v>
      </c>
      <c r="BA109" s="234">
        <f>ExportsLogs!BB$15</f>
        <v>0</v>
      </c>
      <c r="BB109" s="234">
        <f>ExportsLogs!BC$15</f>
        <v>0</v>
      </c>
      <c r="BC109" s="234"/>
      <c r="BD109" s="235">
        <f t="shared" si="24"/>
        <v>0.80087644474669317</v>
      </c>
      <c r="BE109" s="235">
        <f t="shared" si="24"/>
        <v>0.90300743123538008</v>
      </c>
      <c r="BF109" s="235">
        <f t="shared" si="24"/>
        <v>0.73227452730828657</v>
      </c>
      <c r="BG109" s="235">
        <f t="shared" si="24"/>
        <v>0.74744934512866168</v>
      </c>
      <c r="BH109" s="235">
        <f t="shared" si="24"/>
        <v>0.80911540437166818</v>
      </c>
      <c r="BI109" s="235">
        <f t="shared" si="24"/>
        <v>0.6864748576016233</v>
      </c>
      <c r="BJ109" s="235">
        <f t="shared" si="24"/>
        <v>0.81970254647342577</v>
      </c>
      <c r="BK109" s="235">
        <f t="shared" si="24"/>
        <v>0.90423510776715499</v>
      </c>
      <c r="BL109" s="235">
        <f t="shared" si="24"/>
        <v>0.92597491369627638</v>
      </c>
      <c r="BM109" s="235">
        <f t="shared" si="24"/>
        <v>0.99710395415688757</v>
      </c>
      <c r="BN109" s="235">
        <f t="shared" si="24"/>
        <v>0.99064133570112323</v>
      </c>
      <c r="BO109" s="235">
        <f t="shared" si="24"/>
        <v>0.97860405911004977</v>
      </c>
    </row>
    <row r="110" spans="1:67">
      <c r="A110" s="234" t="str">
        <f>A103</f>
        <v>Others</v>
      </c>
      <c r="AC110" s="234">
        <f t="shared" ref="AC110:BB110" si="25">AC99-SUM(AC108:AC109)</f>
        <v>0.71931561392576526</v>
      </c>
      <c r="AD110" s="234">
        <f t="shared" si="25"/>
        <v>4.4254838071999814E-2</v>
      </c>
      <c r="AE110" s="234">
        <f t="shared" si="25"/>
        <v>7.313339428799992E-2</v>
      </c>
      <c r="AF110" s="234">
        <f t="shared" si="25"/>
        <v>6.0917144848000149E-2</v>
      </c>
      <c r="AG110" s="234">
        <f t="shared" si="25"/>
        <v>1.2926857580000117E-2</v>
      </c>
      <c r="AH110" s="234">
        <f t="shared" si="25"/>
        <v>0.12724817777100128</v>
      </c>
      <c r="AI110" s="234">
        <f t="shared" si="25"/>
        <v>0.74581602874400055</v>
      </c>
      <c r="AJ110" s="234">
        <f t="shared" si="25"/>
        <v>2.5877862681800003</v>
      </c>
      <c r="AK110" s="234">
        <f t="shared" si="25"/>
        <v>2.5999161575520091</v>
      </c>
      <c r="AL110" s="234">
        <f t="shared" si="25"/>
        <v>0.15843775895200096</v>
      </c>
      <c r="AM110" s="234">
        <f t="shared" si="25"/>
        <v>0.15772181673600016</v>
      </c>
      <c r="AN110" s="234">
        <f t="shared" si="25"/>
        <v>0.12880517040000328</v>
      </c>
      <c r="AO110" s="234">
        <f t="shared" si="25"/>
        <v>3.4705672847999303E-2</v>
      </c>
      <c r="AP110" s="234">
        <f t="shared" si="25"/>
        <v>0.27085863732600002</v>
      </c>
      <c r="AQ110" s="234">
        <f t="shared" si="25"/>
        <v>0.30783199838425013</v>
      </c>
      <c r="AR110" s="234">
        <f t="shared" si="25"/>
        <v>0.83704813187474159</v>
      </c>
      <c r="AS110" s="234">
        <f t="shared" si="25"/>
        <v>0.67374746030900035</v>
      </c>
      <c r="AT110" s="234">
        <f t="shared" si="25"/>
        <v>3.562513468800077E-2</v>
      </c>
      <c r="AU110" s="234">
        <f t="shared" si="25"/>
        <v>0.12368582294000063</v>
      </c>
      <c r="AV110" s="234">
        <f t="shared" si="25"/>
        <v>0.18138302408333473</v>
      </c>
      <c r="AW110" s="234">
        <f t="shared" si="25"/>
        <v>0</v>
      </c>
      <c r="AX110" s="234">
        <f t="shared" si="25"/>
        <v>0</v>
      </c>
      <c r="AY110" s="234">
        <f t="shared" si="25"/>
        <v>0</v>
      </c>
      <c r="AZ110" s="234">
        <f t="shared" si="25"/>
        <v>0</v>
      </c>
      <c r="BA110" s="234">
        <f t="shared" si="25"/>
        <v>0</v>
      </c>
      <c r="BB110" s="234">
        <f t="shared" si="25"/>
        <v>0</v>
      </c>
      <c r="BC110" s="234"/>
      <c r="BD110" s="235">
        <f t="shared" si="24"/>
        <v>7.523326805698459E-2</v>
      </c>
      <c r="BE110" s="235">
        <f t="shared" si="24"/>
        <v>8.225736359930555E-3</v>
      </c>
      <c r="BF110" s="235">
        <f t="shared" si="24"/>
        <v>1.3079913850405104E-2</v>
      </c>
      <c r="BG110" s="235">
        <f t="shared" si="24"/>
        <v>1.4518494453756754E-2</v>
      </c>
      <c r="BH110" s="235">
        <f t="shared" si="24"/>
        <v>8.4277339807725879E-3</v>
      </c>
      <c r="BI110" s="235">
        <f t="shared" si="24"/>
        <v>6.4949688260893576E-2</v>
      </c>
      <c r="BJ110" s="235">
        <f t="shared" si="24"/>
        <v>2.081688485747777E-2</v>
      </c>
      <c r="BK110" s="235">
        <f t="shared" si="24"/>
        <v>4.0926401538722672E-2</v>
      </c>
      <c r="BL110" s="235">
        <f t="shared" si="24"/>
        <v>5.1709790439109705E-2</v>
      </c>
      <c r="BM110" s="235">
        <f t="shared" si="24"/>
        <v>2.8960458431124174E-3</v>
      </c>
      <c r="BN110" s="235">
        <f t="shared" si="24"/>
        <v>9.3586642988767697E-3</v>
      </c>
      <c r="BO110" s="235">
        <f t="shared" si="24"/>
        <v>1.7833640182938273E-2</v>
      </c>
    </row>
    <row r="111" spans="1:67">
      <c r="A111" s="234"/>
      <c r="AC111" s="238"/>
      <c r="AD111" s="238"/>
      <c r="AE111" s="238"/>
      <c r="AF111" s="238"/>
      <c r="AG111" s="238"/>
      <c r="AH111" s="238"/>
      <c r="AI111" s="238"/>
      <c r="AJ111" s="238"/>
      <c r="AK111" s="238"/>
      <c r="AL111" s="238"/>
      <c r="AM111" s="238"/>
      <c r="AN111" s="238"/>
      <c r="AO111" s="238"/>
      <c r="AP111" s="238"/>
      <c r="AQ111" s="238"/>
      <c r="AR111" s="238"/>
      <c r="AS111" s="238"/>
      <c r="AT111" s="238"/>
      <c r="AU111" s="238"/>
      <c r="AV111" s="238"/>
      <c r="AW111" s="238"/>
      <c r="AX111" s="238"/>
      <c r="AY111" s="238"/>
      <c r="AZ111" s="238"/>
      <c r="BA111" s="238"/>
      <c r="BB111" s="238"/>
      <c r="BC111" s="238"/>
    </row>
    <row r="112" spans="1:67" ht="13">
      <c r="A112" s="1" t="s">
        <v>124</v>
      </c>
      <c r="AC112" s="238"/>
      <c r="AD112" s="238"/>
      <c r="AE112" s="238"/>
      <c r="AF112" s="238"/>
      <c r="AG112" s="238"/>
      <c r="AH112" s="238"/>
      <c r="AI112" s="238"/>
      <c r="AJ112" s="238"/>
      <c r="AK112" s="238"/>
      <c r="AL112" s="238"/>
      <c r="AM112" s="238"/>
      <c r="AN112" s="238"/>
      <c r="AO112" s="238"/>
      <c r="AP112" s="238"/>
      <c r="AQ112" s="238"/>
      <c r="AR112" s="238"/>
      <c r="AS112" s="238"/>
      <c r="AT112" s="238"/>
      <c r="AU112" s="238"/>
      <c r="AV112" s="238"/>
      <c r="AW112" s="238"/>
      <c r="AX112" s="238"/>
      <c r="AY112" s="238"/>
      <c r="AZ112" s="238"/>
      <c r="BA112" s="238"/>
      <c r="BB112" s="238"/>
      <c r="BC112" s="238"/>
    </row>
    <row r="113" spans="1:67" ht="13">
      <c r="A113" s="1"/>
      <c r="B113" s="275" t="s">
        <v>129</v>
      </c>
      <c r="C113" s="275"/>
      <c r="D113" s="275"/>
      <c r="E113" s="275"/>
      <c r="F113" s="275"/>
      <c r="G113" s="275"/>
      <c r="H113" s="275"/>
      <c r="I113" s="275"/>
      <c r="J113" s="275"/>
      <c r="K113" s="275"/>
      <c r="L113" s="275"/>
      <c r="M113" s="275"/>
      <c r="N113" s="275"/>
      <c r="O113" s="275"/>
      <c r="P113" s="275"/>
      <c r="Q113" s="275"/>
      <c r="R113" s="275"/>
      <c r="S113" s="275"/>
      <c r="T113" s="275"/>
      <c r="U113" s="275"/>
      <c r="V113" s="275"/>
      <c r="W113" s="275"/>
      <c r="X113" s="275"/>
      <c r="Y113" s="275"/>
      <c r="Z113" s="275"/>
      <c r="AA113" s="275"/>
      <c r="AC113" s="275" t="s">
        <v>113</v>
      </c>
      <c r="AD113" s="275"/>
      <c r="AE113" s="275"/>
      <c r="AF113" s="275"/>
      <c r="AG113" s="275"/>
      <c r="AH113" s="275"/>
      <c r="AI113" s="275"/>
      <c r="AJ113" s="275"/>
      <c r="AK113" s="275"/>
      <c r="AL113" s="275"/>
      <c r="AM113" s="275"/>
      <c r="AN113" s="275"/>
      <c r="AO113" s="275"/>
      <c r="AP113" s="275"/>
      <c r="AQ113" s="275"/>
      <c r="AR113" s="275"/>
      <c r="AS113" s="275"/>
      <c r="AT113" s="275"/>
      <c r="AU113" s="275"/>
      <c r="AV113" s="275"/>
      <c r="AW113" s="275"/>
      <c r="AX113" s="275"/>
      <c r="AY113" s="275"/>
      <c r="AZ113" s="275"/>
      <c r="BA113" s="275"/>
      <c r="BB113" s="275"/>
      <c r="BC113" s="232"/>
    </row>
    <row r="114" spans="1:67">
      <c r="A114" s="231" t="s">
        <v>2</v>
      </c>
      <c r="B114" s="234">
        <f>ExportsSawnWood!C$5</f>
        <v>242.51615900000007</v>
      </c>
      <c r="C114" s="234">
        <f>ExportsSawnWood!D$5</f>
        <v>239.38906900000009</v>
      </c>
      <c r="D114" s="234">
        <f>ExportsSawnWood!E$5</f>
        <v>207.37259299999997</v>
      </c>
      <c r="E114" s="234">
        <f>ExportsSawnWood!F$5</f>
        <v>198.98006400000003</v>
      </c>
      <c r="F114" s="234">
        <f>ExportsSawnWood!G$5</f>
        <v>209.82561900000005</v>
      </c>
      <c r="G114" s="234">
        <f>ExportsSawnWood!H$5</f>
        <v>253.48585299999988</v>
      </c>
      <c r="H114" s="234">
        <f>ExportsSawnWood!I$5</f>
        <v>209.55957699999999</v>
      </c>
      <c r="I114" s="234">
        <f>ExportsSawnWood!J$5</f>
        <v>205.64323399999998</v>
      </c>
      <c r="J114" s="234">
        <f>ExportsSawnWood!K$5</f>
        <v>191.38218200000003</v>
      </c>
      <c r="K114" s="234">
        <f>ExportsSawnWood!L$5</f>
        <v>155.45253400000007</v>
      </c>
      <c r="L114" s="234">
        <f>ExportsSawnWood!M$5</f>
        <v>159.66182499999999</v>
      </c>
      <c r="M114" s="234">
        <f>ExportsSawnWood!N$5</f>
        <v>129.526341</v>
      </c>
      <c r="N114" s="234">
        <f>ExportsSawnWood!O$5</f>
        <v>127.84024599999998</v>
      </c>
      <c r="O114" s="234">
        <f>ExportsSawnWood!P$5</f>
        <v>159.67049700000004</v>
      </c>
      <c r="P114" s="234">
        <f>ExportsSawnWood!Q$5</f>
        <v>191.78451300000003</v>
      </c>
      <c r="Q114" s="234">
        <f>ExportsSawnWood!R$5</f>
        <v>207.46185941006476</v>
      </c>
      <c r="R114" s="234">
        <f>ExportsSawnWood!S$5</f>
        <v>297.07499700000005</v>
      </c>
      <c r="S114" s="234">
        <f>ExportsSawnWood!T$5</f>
        <v>257.34246999999993</v>
      </c>
      <c r="T114" s="234">
        <f>ExportsSawnWood!U$5</f>
        <v>253.32419900000008</v>
      </c>
      <c r="U114" s="234">
        <f>ExportsSawnWood!V$5</f>
        <v>224.34893199999996</v>
      </c>
      <c r="V114" s="234">
        <f>ExportsSawnWood!W$5</f>
        <v>0</v>
      </c>
      <c r="W114" s="234">
        <f>ExportsSawnWood!X$5</f>
        <v>0</v>
      </c>
      <c r="X114" s="234">
        <f>ExportsSawnWood!Y$5</f>
        <v>0</v>
      </c>
      <c r="Y114" s="234">
        <f>ExportsSawnWood!Z$5</f>
        <v>0</v>
      </c>
      <c r="Z114" s="234">
        <f>ExportsSawnWood!AA$5</f>
        <v>0</v>
      </c>
      <c r="AA114" s="234">
        <f>ExportsSawnWood!AB$5</f>
        <v>0</v>
      </c>
      <c r="AB114" s="234"/>
      <c r="AC114" s="234">
        <f>ExportsSawnWood!AD$5</f>
        <v>70.755634694137541</v>
      </c>
      <c r="AD114" s="234">
        <f>ExportsSawnWood!AE$5</f>
        <v>67.519049496096002</v>
      </c>
      <c r="AE114" s="234">
        <f>ExportsSawnWood!AF$5</f>
        <v>71.147978874096012</v>
      </c>
      <c r="AF114" s="234">
        <f>ExportsSawnWood!AG$5</f>
        <v>77.426509536319983</v>
      </c>
      <c r="AG114" s="234">
        <f>ExportsSawnWood!AH$5</f>
        <v>89.174672629552973</v>
      </c>
      <c r="AH114" s="234">
        <f>ExportsSawnWood!AI$5</f>
        <v>113.148056946639</v>
      </c>
      <c r="AI114" s="234">
        <f>ExportsSawnWood!AJ$5</f>
        <v>93.717083935695996</v>
      </c>
      <c r="AJ114" s="234">
        <f>ExportsSawnWood!AK$5</f>
        <v>99.80423198677498</v>
      </c>
      <c r="AK114" s="234">
        <f>ExportsSawnWood!AL$5</f>
        <v>99.073468451836007</v>
      </c>
      <c r="AL114" s="234">
        <f>ExportsSawnWood!AM$5</f>
        <v>58.543691693212004</v>
      </c>
      <c r="AM114" s="234">
        <f>ExportsSawnWood!AN$5</f>
        <v>64.301595890147993</v>
      </c>
      <c r="AN114" s="234">
        <f>ExportsSawnWood!AO$5</f>
        <v>52.957935119039988</v>
      </c>
      <c r="AO114" s="234">
        <f>ExportsSawnWood!AP$5</f>
        <v>67.179147512223977</v>
      </c>
      <c r="AP114" s="234">
        <f>ExportsSawnWood!AQ$5</f>
        <v>92.644559273493016</v>
      </c>
      <c r="AQ114" s="234">
        <f>ExportsSawnWood!AR$5</f>
        <v>105.74246804040749</v>
      </c>
      <c r="AR114" s="234">
        <f>ExportsSawnWood!AS$5</f>
        <v>132.96496682617988</v>
      </c>
      <c r="AS114" s="234">
        <f>ExportsSawnWood!AT$5</f>
        <v>195.87304638805699</v>
      </c>
      <c r="AT114" s="234">
        <f>ExportsSawnWood!AU$5</f>
        <v>168.89560019246204</v>
      </c>
      <c r="AU114" s="234">
        <f>ExportsSawnWood!AV$5</f>
        <v>173.66280657245997</v>
      </c>
      <c r="AV114" s="234">
        <f>ExportsSawnWood!AW$5</f>
        <v>128.79568508080825</v>
      </c>
      <c r="AW114" s="234">
        <f>ExportsSawnWood!AX$5</f>
        <v>0</v>
      </c>
      <c r="AX114" s="234">
        <f>ExportsSawnWood!AY$5</f>
        <v>0</v>
      </c>
      <c r="AY114" s="234">
        <f>ExportsSawnWood!AZ$5</f>
        <v>0</v>
      </c>
      <c r="AZ114" s="234">
        <f>ExportsSawnWood!BA$5</f>
        <v>0</v>
      </c>
      <c r="BA114" s="234">
        <f>ExportsSawnWood!BB$5</f>
        <v>0</v>
      </c>
      <c r="BB114" s="234">
        <f>ExportsSawnWood!BC$5</f>
        <v>0</v>
      </c>
      <c r="BC114" s="234"/>
    </row>
    <row r="115" spans="1:67">
      <c r="B115" s="2">
        <v>2000</v>
      </c>
      <c r="C115" s="2">
        <f t="shared" ref="C115:AA115" si="26">1+B115</f>
        <v>2001</v>
      </c>
      <c r="D115" s="2">
        <f t="shared" si="26"/>
        <v>2002</v>
      </c>
      <c r="E115" s="2">
        <f t="shared" si="26"/>
        <v>2003</v>
      </c>
      <c r="F115" s="2">
        <f t="shared" si="26"/>
        <v>2004</v>
      </c>
      <c r="G115" s="2">
        <f t="shared" si="26"/>
        <v>2005</v>
      </c>
      <c r="H115" s="2">
        <f t="shared" si="26"/>
        <v>2006</v>
      </c>
      <c r="I115" s="2">
        <f t="shared" si="26"/>
        <v>2007</v>
      </c>
      <c r="J115" s="2">
        <f t="shared" si="26"/>
        <v>2008</v>
      </c>
      <c r="K115" s="2">
        <f t="shared" si="26"/>
        <v>2009</v>
      </c>
      <c r="L115" s="2">
        <f t="shared" si="26"/>
        <v>2010</v>
      </c>
      <c r="M115" s="2">
        <f t="shared" si="26"/>
        <v>2011</v>
      </c>
      <c r="N115" s="2">
        <f t="shared" si="26"/>
        <v>2012</v>
      </c>
      <c r="O115" s="2">
        <f t="shared" si="26"/>
        <v>2013</v>
      </c>
      <c r="P115" s="2">
        <f t="shared" si="26"/>
        <v>2014</v>
      </c>
      <c r="Q115" s="2">
        <f t="shared" si="26"/>
        <v>2015</v>
      </c>
      <c r="R115" s="2">
        <f t="shared" si="26"/>
        <v>2016</v>
      </c>
      <c r="S115" s="2">
        <f t="shared" si="26"/>
        <v>2017</v>
      </c>
      <c r="T115" s="2">
        <f t="shared" si="26"/>
        <v>2018</v>
      </c>
      <c r="U115" s="2">
        <f t="shared" si="26"/>
        <v>2019</v>
      </c>
      <c r="V115" s="2">
        <f t="shared" si="26"/>
        <v>2020</v>
      </c>
      <c r="W115" s="2">
        <f t="shared" si="26"/>
        <v>2021</v>
      </c>
      <c r="X115" s="2">
        <f t="shared" si="26"/>
        <v>2022</v>
      </c>
      <c r="Y115" s="2">
        <f t="shared" si="26"/>
        <v>2023</v>
      </c>
      <c r="Z115" s="2">
        <f t="shared" si="26"/>
        <v>2024</v>
      </c>
      <c r="AA115" s="2">
        <f t="shared" si="26"/>
        <v>2025</v>
      </c>
      <c r="AC115" s="2">
        <v>2000</v>
      </c>
      <c r="AD115" s="2">
        <f t="shared" ref="AD115:BB115" si="27">1+AC115</f>
        <v>2001</v>
      </c>
      <c r="AE115" s="2">
        <f t="shared" si="27"/>
        <v>2002</v>
      </c>
      <c r="AF115" s="2">
        <f t="shared" si="27"/>
        <v>2003</v>
      </c>
      <c r="AG115" s="2">
        <f t="shared" si="27"/>
        <v>2004</v>
      </c>
      <c r="AH115" s="2">
        <f t="shared" si="27"/>
        <v>2005</v>
      </c>
      <c r="AI115" s="2">
        <f t="shared" si="27"/>
        <v>2006</v>
      </c>
      <c r="AJ115" s="2">
        <f t="shared" si="27"/>
        <v>2007</v>
      </c>
      <c r="AK115" s="2">
        <f t="shared" si="27"/>
        <v>2008</v>
      </c>
      <c r="AL115" s="2">
        <f t="shared" si="27"/>
        <v>2009</v>
      </c>
      <c r="AM115" s="2">
        <f t="shared" si="27"/>
        <v>2010</v>
      </c>
      <c r="AN115" s="2">
        <f t="shared" si="27"/>
        <v>2011</v>
      </c>
      <c r="AO115" s="2">
        <f t="shared" si="27"/>
        <v>2012</v>
      </c>
      <c r="AP115" s="2">
        <f t="shared" si="27"/>
        <v>2013</v>
      </c>
      <c r="AQ115" s="2">
        <f t="shared" si="27"/>
        <v>2014</v>
      </c>
      <c r="AR115" s="2">
        <f t="shared" si="27"/>
        <v>2015</v>
      </c>
      <c r="AS115" s="2">
        <f t="shared" si="27"/>
        <v>2016</v>
      </c>
      <c r="AT115" s="2">
        <f t="shared" si="27"/>
        <v>2017</v>
      </c>
      <c r="AU115" s="2">
        <f t="shared" si="27"/>
        <v>2018</v>
      </c>
      <c r="AV115" s="2">
        <f t="shared" si="27"/>
        <v>2019</v>
      </c>
      <c r="AW115" s="2">
        <f t="shared" si="27"/>
        <v>2020</v>
      </c>
      <c r="AX115" s="2">
        <f t="shared" si="27"/>
        <v>2021</v>
      </c>
      <c r="AY115" s="2">
        <f t="shared" si="27"/>
        <v>2022</v>
      </c>
      <c r="AZ115" s="2">
        <f t="shared" si="27"/>
        <v>2023</v>
      </c>
      <c r="BA115" s="2">
        <f t="shared" si="27"/>
        <v>2024</v>
      </c>
      <c r="BB115" s="2">
        <f t="shared" si="27"/>
        <v>2025</v>
      </c>
    </row>
    <row r="116" spans="1:67">
      <c r="A116" s="231" t="s">
        <v>132</v>
      </c>
      <c r="B116" s="234">
        <f>ExportsSawnWood!C$22</f>
        <v>156.57883200000003</v>
      </c>
      <c r="C116" s="234">
        <f>ExportsSawnWood!D$22</f>
        <v>147.24394699999999</v>
      </c>
      <c r="D116" s="234">
        <f>ExportsSawnWood!E$22</f>
        <v>101.97856899999999</v>
      </c>
      <c r="E116" s="234">
        <f>ExportsSawnWood!F$22</f>
        <v>107.66079500000001</v>
      </c>
      <c r="F116" s="234">
        <f>ExportsSawnWood!G$22</f>
        <v>95.450377000000032</v>
      </c>
      <c r="G116" s="234">
        <f>ExportsSawnWood!H$22</f>
        <v>94.903362000000016</v>
      </c>
      <c r="H116" s="234">
        <f>ExportsSawnWood!I$22</f>
        <v>75.219348999999994</v>
      </c>
      <c r="I116" s="234">
        <f>ExportsSawnWood!J$22</f>
        <v>75.054381000000021</v>
      </c>
      <c r="J116" s="234">
        <f>ExportsSawnWood!K$22</f>
        <v>76.840463</v>
      </c>
      <c r="K116" s="234">
        <f>ExportsSawnWood!L$22</f>
        <v>41.664172000000008</v>
      </c>
      <c r="L116" s="234">
        <f>ExportsSawnWood!M$22</f>
        <v>42.130581000000006</v>
      </c>
      <c r="M116" s="234">
        <f>ExportsSawnWood!N$22</f>
        <v>33.913479000000002</v>
      </c>
      <c r="N116" s="234">
        <f>ExportsSawnWood!O$22</f>
        <v>40.402038000000005</v>
      </c>
      <c r="O116" s="234">
        <f>ExportsSawnWood!P$22</f>
        <v>27.618880000000004</v>
      </c>
      <c r="P116" s="234">
        <f>ExportsSawnWood!Q$22</f>
        <v>23.743390999999992</v>
      </c>
      <c r="Q116" s="234">
        <f>ExportsSawnWood!R$22</f>
        <v>24.370470636023658</v>
      </c>
      <c r="R116" s="234">
        <f>ExportsSawnWood!S$22</f>
        <v>21.405713999999996</v>
      </c>
      <c r="S116" s="234">
        <f>ExportsSawnWood!T$22</f>
        <v>17.991376000000002</v>
      </c>
      <c r="T116" s="234">
        <f>ExportsSawnWood!U$22</f>
        <v>23.073921000000002</v>
      </c>
      <c r="U116" s="234">
        <f>ExportsSawnWood!V$22</f>
        <v>26.416859000000006</v>
      </c>
      <c r="V116" s="234">
        <f>ExportsSawnWood!W$22</f>
        <v>0</v>
      </c>
      <c r="W116" s="234">
        <f>ExportsSawnWood!X$22</f>
        <v>0</v>
      </c>
      <c r="X116" s="234">
        <f>ExportsSawnWood!Y$22</f>
        <v>0</v>
      </c>
      <c r="Y116" s="234">
        <f>ExportsSawnWood!Z$22</f>
        <v>0</v>
      </c>
      <c r="Z116" s="234">
        <f>ExportsSawnWood!AA$22</f>
        <v>0</v>
      </c>
      <c r="AA116" s="234">
        <f>ExportsSawnWood!AB$22</f>
        <v>0</v>
      </c>
      <c r="AB116" s="234"/>
      <c r="BD116" s="235">
        <f t="shared" ref="BD116:BO122" si="28">J116/J$114</f>
        <v>0.401502701019471</v>
      </c>
      <c r="BE116" s="235">
        <f t="shared" si="28"/>
        <v>0.26801860946184375</v>
      </c>
      <c r="BF116" s="235">
        <f t="shared" si="28"/>
        <v>0.26387385337728669</v>
      </c>
      <c r="BG116" s="235">
        <f t="shared" si="28"/>
        <v>0.26182688971349855</v>
      </c>
      <c r="BH116" s="235">
        <f t="shared" si="28"/>
        <v>0.31603535869291122</v>
      </c>
      <c r="BI116" s="235">
        <f t="shared" si="28"/>
        <v>0.1729742220317633</v>
      </c>
      <c r="BJ116" s="235">
        <f t="shared" si="28"/>
        <v>0.12380244175399079</v>
      </c>
      <c r="BK116" s="235">
        <f t="shared" si="28"/>
        <v>0.11746964336154675</v>
      </c>
      <c r="BL116" s="235">
        <f t="shared" si="28"/>
        <v>7.2054916153041285E-2</v>
      </c>
      <c r="BM116" s="235">
        <f t="shared" si="28"/>
        <v>6.9912191330098003E-2</v>
      </c>
      <c r="BN116" s="235">
        <f t="shared" si="28"/>
        <v>9.108455130257806E-2</v>
      </c>
      <c r="BO116" s="235">
        <f t="shared" si="28"/>
        <v>0.11774898487147695</v>
      </c>
    </row>
    <row r="117" spans="1:67">
      <c r="A117" s="233" t="str">
        <f>ExportsSawnWood!B$18</f>
        <v xml:space="preserve">China </v>
      </c>
      <c r="B117" s="234">
        <f>ExportsSawnWood!C$18</f>
        <v>7.075775000000001</v>
      </c>
      <c r="C117" s="234">
        <f>ExportsSawnWood!D$18</f>
        <v>8.0726899999999997</v>
      </c>
      <c r="D117" s="234">
        <f>ExportsSawnWood!E$18</f>
        <v>5.1323770000000009</v>
      </c>
      <c r="E117" s="234">
        <f>ExportsSawnWood!F$18</f>
        <v>2.6061809999999999</v>
      </c>
      <c r="F117" s="234">
        <f>ExportsSawnWood!G$18</f>
        <v>1.689179</v>
      </c>
      <c r="G117" s="234">
        <f>ExportsSawnWood!H$18</f>
        <v>4.1933920000000002</v>
      </c>
      <c r="H117" s="234">
        <f>ExportsSawnWood!I$18</f>
        <v>5.2081220000000004</v>
      </c>
      <c r="I117" s="234">
        <f>ExportsSawnWood!J$18</f>
        <v>4.8032120000000003</v>
      </c>
      <c r="J117" s="234">
        <f>ExportsSawnWood!K$18</f>
        <v>2.8111310000000005</v>
      </c>
      <c r="K117" s="234">
        <f>ExportsSawnWood!L$18</f>
        <v>5.104108000000001</v>
      </c>
      <c r="L117" s="234">
        <f>ExportsSawnWood!M$18</f>
        <v>12.884153</v>
      </c>
      <c r="M117" s="234">
        <f>ExportsSawnWood!N$18</f>
        <v>12.030858000000002</v>
      </c>
      <c r="N117" s="234">
        <f>ExportsSawnWood!O$18</f>
        <v>21.443068</v>
      </c>
      <c r="O117" s="234">
        <f>ExportsSawnWood!P$18</f>
        <v>55.748238000000008</v>
      </c>
      <c r="P117" s="234">
        <f>ExportsSawnWood!Q$18</f>
        <v>48.707244000000003</v>
      </c>
      <c r="Q117" s="234">
        <f>ExportsSawnWood!R$18</f>
        <v>49.042095470644611</v>
      </c>
      <c r="R117" s="234">
        <f>ExportsSawnWood!S$18</f>
        <v>137.403942</v>
      </c>
      <c r="S117" s="234">
        <f>ExportsSawnWood!T$18</f>
        <v>98.813921000000022</v>
      </c>
      <c r="T117" s="234">
        <f>ExportsSawnWood!U$18</f>
        <v>72.049686000000008</v>
      </c>
      <c r="U117" s="234">
        <f>ExportsSawnWood!V$18</f>
        <v>29.451286000000007</v>
      </c>
      <c r="V117" s="234">
        <f>ExportsSawnWood!W$18</f>
        <v>0</v>
      </c>
      <c r="W117" s="234">
        <f>ExportsSawnWood!X$18</f>
        <v>0</v>
      </c>
      <c r="X117" s="234">
        <f>ExportsSawnWood!Y$18</f>
        <v>0</v>
      </c>
      <c r="Y117" s="234">
        <f>ExportsSawnWood!Z$18</f>
        <v>0</v>
      </c>
      <c r="Z117" s="234">
        <f>ExportsSawnWood!AA$18</f>
        <v>0</v>
      </c>
      <c r="AA117" s="234">
        <f>ExportsSawnWood!AB$18</f>
        <v>0</v>
      </c>
      <c r="AB117" s="234"/>
      <c r="BD117" s="235">
        <f t="shared" si="28"/>
        <v>1.4688572209924956E-2</v>
      </c>
      <c r="BE117" s="235">
        <f t="shared" si="28"/>
        <v>3.2833868118225716E-2</v>
      </c>
      <c r="BF117" s="235">
        <f t="shared" si="28"/>
        <v>8.0696515901656524E-2</v>
      </c>
      <c r="BG117" s="235">
        <f t="shared" si="28"/>
        <v>9.2883485375380145E-2</v>
      </c>
      <c r="BH117" s="235">
        <f t="shared" si="28"/>
        <v>0.16773331302882508</v>
      </c>
      <c r="BI117" s="235">
        <f t="shared" si="28"/>
        <v>0.349145515592652</v>
      </c>
      <c r="BJ117" s="235">
        <f t="shared" si="28"/>
        <v>0.25396859860107679</v>
      </c>
      <c r="BK117" s="235">
        <f t="shared" si="28"/>
        <v>0.23639089907947386</v>
      </c>
      <c r="BL117" s="235">
        <f t="shared" si="28"/>
        <v>0.46252274135342319</v>
      </c>
      <c r="BM117" s="235">
        <f t="shared" si="28"/>
        <v>0.38397828776571563</v>
      </c>
      <c r="BN117" s="235">
        <f t="shared" si="28"/>
        <v>0.28441691036394035</v>
      </c>
      <c r="BO117" s="235">
        <f t="shared" si="28"/>
        <v>0.13127446490362615</v>
      </c>
    </row>
    <row r="118" spans="1:67">
      <c r="A118" s="233" t="str">
        <f>ExportsSawnWood!B$38</f>
        <v xml:space="preserve">India </v>
      </c>
      <c r="B118" s="234">
        <f>ExportsSawnWood!C$38</f>
        <v>0.95777000000000012</v>
      </c>
      <c r="C118" s="234">
        <f>ExportsSawnWood!D$38</f>
        <v>11.415252000000001</v>
      </c>
      <c r="D118" s="234">
        <f>ExportsSawnWood!E$38</f>
        <v>26.426723000000003</v>
      </c>
      <c r="E118" s="234">
        <f>ExportsSawnWood!F$38</f>
        <v>14.607718</v>
      </c>
      <c r="F118" s="234">
        <f>ExportsSawnWood!G$38</f>
        <v>31.566906000000003</v>
      </c>
      <c r="G118" s="234">
        <f>ExportsSawnWood!H$38</f>
        <v>72.354312000000007</v>
      </c>
      <c r="H118" s="234">
        <f>ExportsSawnWood!I$38</f>
        <v>45.469166999999999</v>
      </c>
      <c r="I118" s="234">
        <f>ExportsSawnWood!J$38</f>
        <v>44.375710000000005</v>
      </c>
      <c r="J118" s="234">
        <f>ExportsSawnWood!K$38</f>
        <v>32.851617000000005</v>
      </c>
      <c r="K118" s="234">
        <f>ExportsSawnWood!L$38</f>
        <v>21.538881</v>
      </c>
      <c r="L118" s="234">
        <f>ExportsSawnWood!M$38</f>
        <v>23.204058000000003</v>
      </c>
      <c r="M118" s="234">
        <f>ExportsSawnWood!N$38</f>
        <v>21.353674999999999</v>
      </c>
      <c r="N118" s="234">
        <f>ExportsSawnWood!O$38</f>
        <v>29.148016000000002</v>
      </c>
      <c r="O118" s="234">
        <f>ExportsSawnWood!P$38</f>
        <v>37.927928999999999</v>
      </c>
      <c r="P118" s="234">
        <f>ExportsSawnWood!Q$38</f>
        <v>78.116905000000017</v>
      </c>
      <c r="Q118" s="234">
        <f>ExportsSawnWood!R$38</f>
        <v>87.915572675968676</v>
      </c>
      <c r="R118" s="234">
        <f>ExportsSawnWood!S$38</f>
        <v>100.509805</v>
      </c>
      <c r="S118" s="234">
        <f>ExportsSawnWood!T$38</f>
        <v>101.79884000000001</v>
      </c>
      <c r="T118" s="234">
        <f>ExportsSawnWood!U$38</f>
        <v>121.088846</v>
      </c>
      <c r="U118" s="234">
        <f>ExportsSawnWood!V$38</f>
        <v>140.516728</v>
      </c>
      <c r="V118" s="234">
        <f>ExportsSawnWood!W$38</f>
        <v>0</v>
      </c>
      <c r="W118" s="234">
        <f>ExportsSawnWood!X$38</f>
        <v>0</v>
      </c>
      <c r="X118" s="234">
        <f>ExportsSawnWood!Y$38</f>
        <v>0</v>
      </c>
      <c r="Y118" s="234">
        <f>ExportsSawnWood!Z$38</f>
        <v>0</v>
      </c>
      <c r="Z118" s="234">
        <f>ExportsSawnWood!AA$38</f>
        <v>0</v>
      </c>
      <c r="AA118" s="234">
        <f>ExportsSawnWood!AB$38</f>
        <v>0</v>
      </c>
      <c r="AB118" s="234"/>
      <c r="BD118" s="235">
        <f t="shared" si="28"/>
        <v>0.17165452215400073</v>
      </c>
      <c r="BE118" s="235">
        <f t="shared" si="28"/>
        <v>0.13855599806433513</v>
      </c>
      <c r="BF118" s="235">
        <f t="shared" si="28"/>
        <v>0.14533253644069272</v>
      </c>
      <c r="BG118" s="235">
        <f t="shared" si="28"/>
        <v>0.16485970988711862</v>
      </c>
      <c r="BH118" s="235">
        <f t="shared" si="28"/>
        <v>0.22800344110727075</v>
      </c>
      <c r="BI118" s="235">
        <f t="shared" si="28"/>
        <v>0.23753874205076214</v>
      </c>
      <c r="BJ118" s="235">
        <f t="shared" si="28"/>
        <v>0.40731602243607651</v>
      </c>
      <c r="BK118" s="235">
        <f t="shared" si="28"/>
        <v>0.42376739958835807</v>
      </c>
      <c r="BL118" s="235">
        <f t="shared" si="28"/>
        <v>0.33833141804256245</v>
      </c>
      <c r="BM118" s="235">
        <f t="shared" si="28"/>
        <v>0.39557730210641112</v>
      </c>
      <c r="BN118" s="235">
        <f t="shared" si="28"/>
        <v>0.47799952186960221</v>
      </c>
      <c r="BO118" s="235">
        <f t="shared" si="28"/>
        <v>0.62633116524040344</v>
      </c>
    </row>
    <row r="119" spans="1:67">
      <c r="A119" s="233" t="str">
        <f>ExportsSawnWood!B$34</f>
        <v xml:space="preserve">Saudi Arabia </v>
      </c>
      <c r="B119" s="234">
        <f>ExportsSawnWood!C$34</f>
        <v>19.755212000000004</v>
      </c>
      <c r="C119" s="234">
        <f>ExportsSawnWood!D$34</f>
        <v>11.884659000000001</v>
      </c>
      <c r="D119" s="234">
        <f>ExportsSawnWood!E$34</f>
        <v>19.151076</v>
      </c>
      <c r="E119" s="234">
        <f>ExportsSawnWood!F$34</f>
        <v>14.857321000000002</v>
      </c>
      <c r="F119" s="234">
        <f>ExportsSawnWood!G$34</f>
        <v>12.521388</v>
      </c>
      <c r="G119" s="234">
        <f>ExportsSawnWood!H$34</f>
        <v>14.171014999999999</v>
      </c>
      <c r="H119" s="234">
        <f>ExportsSawnWood!I$34</f>
        <v>15.923279999999998</v>
      </c>
      <c r="I119" s="234">
        <f>ExportsSawnWood!J$34</f>
        <v>14.510114999999999</v>
      </c>
      <c r="J119" s="234">
        <f>ExportsSawnWood!K$34</f>
        <v>10.912711000000002</v>
      </c>
      <c r="K119" s="234">
        <f>ExportsSawnWood!L$34</f>
        <v>8.9908560000000008</v>
      </c>
      <c r="L119" s="234">
        <f>ExportsSawnWood!M$34</f>
        <v>5.748501000000001</v>
      </c>
      <c r="M119" s="234">
        <f>ExportsSawnWood!N$34</f>
        <v>3.2703540000000002</v>
      </c>
      <c r="N119" s="234">
        <f>ExportsSawnWood!O$34</f>
        <v>3.7003650000000001</v>
      </c>
      <c r="O119" s="234">
        <f>ExportsSawnWood!P$34</f>
        <v>5.4102170000000003</v>
      </c>
      <c r="P119" s="234">
        <f>ExportsSawnWood!Q$34</f>
        <v>1.0040779999999998</v>
      </c>
      <c r="Q119" s="234">
        <f>ExportsSawnWood!R$34</f>
        <v>1.393400741019126</v>
      </c>
      <c r="R119" s="234">
        <f>ExportsSawnWood!S$34</f>
        <v>2.5044940000000002</v>
      </c>
      <c r="S119" s="234">
        <f>ExportsSawnWood!T$34</f>
        <v>2.3052959999999998</v>
      </c>
      <c r="T119" s="234">
        <f>ExportsSawnWood!U$34</f>
        <v>0.67637999999999998</v>
      </c>
      <c r="U119" s="234">
        <f>ExportsSawnWood!V$34</f>
        <v>1.6061989999999999</v>
      </c>
      <c r="V119" s="234">
        <f>ExportsSawnWood!W$34</f>
        <v>0</v>
      </c>
      <c r="W119" s="234">
        <f>ExportsSawnWood!X$34</f>
        <v>0</v>
      </c>
      <c r="X119" s="234">
        <f>ExportsSawnWood!Y$34</f>
        <v>0</v>
      </c>
      <c r="Y119" s="234">
        <f>ExportsSawnWood!Z$34</f>
        <v>0</v>
      </c>
      <c r="Z119" s="234">
        <f>ExportsSawnWood!AA$34</f>
        <v>0</v>
      </c>
      <c r="AA119" s="234">
        <f>ExportsSawnWood!AB$34</f>
        <v>0</v>
      </c>
      <c r="AB119" s="234"/>
      <c r="BD119" s="235">
        <f t="shared" si="28"/>
        <v>5.7020517197363757E-2</v>
      </c>
      <c r="BE119" s="235">
        <f t="shared" si="28"/>
        <v>5.7836664148556094E-2</v>
      </c>
      <c r="BF119" s="235">
        <f t="shared" si="28"/>
        <v>3.6004229564581269E-2</v>
      </c>
      <c r="BG119" s="235">
        <f t="shared" si="28"/>
        <v>2.5248563147475925E-2</v>
      </c>
      <c r="BH119" s="235">
        <f t="shared" si="28"/>
        <v>2.8945227467725623E-2</v>
      </c>
      <c r="BI119" s="235">
        <f t="shared" si="28"/>
        <v>3.3883635998201968E-2</v>
      </c>
      <c r="BJ119" s="235">
        <f t="shared" si="28"/>
        <v>5.2354488081110054E-3</v>
      </c>
      <c r="BK119" s="235">
        <f t="shared" si="28"/>
        <v>6.7164188394983936E-3</v>
      </c>
      <c r="BL119" s="235">
        <f t="shared" si="28"/>
        <v>8.4305108989027426E-3</v>
      </c>
      <c r="BM119" s="235">
        <f t="shared" si="28"/>
        <v>8.9580860866066928E-3</v>
      </c>
      <c r="BN119" s="235">
        <f t="shared" si="28"/>
        <v>2.6700173243220235E-3</v>
      </c>
      <c r="BO119" s="235">
        <f t="shared" si="28"/>
        <v>7.1593788554339998E-3</v>
      </c>
    </row>
    <row r="120" spans="1:67">
      <c r="A120" s="233" t="str">
        <f>ExportsSawnWood!B$9</f>
        <v xml:space="preserve">Senegal </v>
      </c>
      <c r="B120" s="234">
        <f>ExportsSawnWood!C$9</f>
        <v>14.678860000000002</v>
      </c>
      <c r="C120" s="234">
        <f>ExportsSawnWood!D$9</f>
        <v>21.345414000000002</v>
      </c>
      <c r="D120" s="234">
        <f>ExportsSawnWood!E$9</f>
        <v>21.345414000000002</v>
      </c>
      <c r="E120" s="234">
        <f>ExportsSawnWood!F$9</f>
        <v>22.693712999999999</v>
      </c>
      <c r="F120" s="234">
        <f>ExportsSawnWood!G$9</f>
        <v>22.726990000000001</v>
      </c>
      <c r="G120" s="234">
        <f>ExportsSawnWood!H$9</f>
        <v>20.067812000000004</v>
      </c>
      <c r="H120" s="234">
        <f>ExportsSawnWood!I$9</f>
        <v>14.427181000000001</v>
      </c>
      <c r="I120" s="234">
        <f>ExportsSawnWood!J$9</f>
        <v>12.504847999999999</v>
      </c>
      <c r="J120" s="234">
        <f>ExportsSawnWood!K$9</f>
        <v>14.909036000000002</v>
      </c>
      <c r="K120" s="234">
        <f>ExportsSawnWood!L$9</f>
        <v>13.476011</v>
      </c>
      <c r="L120" s="234">
        <f>ExportsSawnWood!M$9</f>
        <v>10.881262000000001</v>
      </c>
      <c r="M120" s="234">
        <f>ExportsSawnWood!N$9</f>
        <v>5.7583490000000008</v>
      </c>
      <c r="N120" s="234">
        <f>ExportsSawnWood!O$9</f>
        <v>6.0241890000000007</v>
      </c>
      <c r="O120" s="234">
        <f>ExportsSawnWood!P$9</f>
        <v>4.4232120000000013</v>
      </c>
      <c r="P120" s="234">
        <f>ExportsSawnWood!Q$9</f>
        <v>5.1249140000000004</v>
      </c>
      <c r="Q120" s="234">
        <f>ExportsSawnWood!R$9</f>
        <v>2.2232260988905774</v>
      </c>
      <c r="R120" s="234">
        <f>ExportsSawnWood!S$9</f>
        <v>2.340201</v>
      </c>
      <c r="S120" s="234">
        <f>ExportsSawnWood!T$9</f>
        <v>1.2408619999999999</v>
      </c>
      <c r="T120" s="234">
        <f>ExportsSawnWood!U$9</f>
        <v>2.3888620000000005</v>
      </c>
      <c r="U120" s="234">
        <f>ExportsSawnWood!V$9</f>
        <v>3.0285500000000001</v>
      </c>
      <c r="V120" s="234">
        <f>ExportsSawnWood!W$9</f>
        <v>0</v>
      </c>
      <c r="W120" s="234">
        <f>ExportsSawnWood!X$9</f>
        <v>0</v>
      </c>
      <c r="X120" s="234">
        <f>ExportsSawnWood!Y$9</f>
        <v>0</v>
      </c>
      <c r="Y120" s="234">
        <f>ExportsSawnWood!Z$9</f>
        <v>0</v>
      </c>
      <c r="Z120" s="234">
        <f>ExportsSawnWood!AA$9</f>
        <v>0</v>
      </c>
      <c r="AA120" s="234">
        <f>ExportsSawnWood!AB$9</f>
        <v>0</v>
      </c>
      <c r="AB120" s="234"/>
      <c r="BD120" s="235">
        <f t="shared" si="28"/>
        <v>7.7901902069441351E-2</v>
      </c>
      <c r="BE120" s="235">
        <f t="shared" si="28"/>
        <v>8.6688911742024061E-2</v>
      </c>
      <c r="BF120" s="235">
        <f t="shared" si="28"/>
        <v>6.8151932999638468E-2</v>
      </c>
      <c r="BG120" s="235">
        <f t="shared" si="28"/>
        <v>4.4456972655469364E-2</v>
      </c>
      <c r="BH120" s="235">
        <f t="shared" si="28"/>
        <v>4.712278948524553E-2</v>
      </c>
      <c r="BI120" s="235">
        <f t="shared" si="28"/>
        <v>2.7702124582226359E-2</v>
      </c>
      <c r="BJ120" s="235">
        <f t="shared" si="28"/>
        <v>2.672225155114584E-2</v>
      </c>
      <c r="BK120" s="235">
        <f t="shared" si="28"/>
        <v>1.0716312411411464E-2</v>
      </c>
      <c r="BL120" s="235">
        <f t="shared" si="28"/>
        <v>7.8774754645541557E-3</v>
      </c>
      <c r="BM120" s="235">
        <f t="shared" si="28"/>
        <v>4.821831390675625E-3</v>
      </c>
      <c r="BN120" s="235">
        <f t="shared" si="28"/>
        <v>9.4300584366991316E-3</v>
      </c>
      <c r="BO120" s="235">
        <f t="shared" si="28"/>
        <v>1.3499284231047735E-2</v>
      </c>
    </row>
    <row r="121" spans="1:67">
      <c r="A121" s="233" t="str">
        <f>ExportsSawnWood!B$15</f>
        <v xml:space="preserve">USA </v>
      </c>
      <c r="B121" s="234">
        <f>ExportsSawnWood!C$15</f>
        <v>13.477955</v>
      </c>
      <c r="C121" s="234">
        <f>ExportsSawnWood!D$15</f>
        <v>14.120863000000002</v>
      </c>
      <c r="D121" s="234">
        <f>ExportsSawnWood!E$15</f>
        <v>13.538001000000001</v>
      </c>
      <c r="E121" s="234">
        <f>ExportsSawnWood!F$15</f>
        <v>13.569957</v>
      </c>
      <c r="F121" s="234">
        <f>ExportsSawnWood!G$15</f>
        <v>16.914710000000003</v>
      </c>
      <c r="G121" s="234">
        <f>ExportsSawnWood!H$15</f>
        <v>21.775772</v>
      </c>
      <c r="H121" s="234">
        <f>ExportsSawnWood!I$15</f>
        <v>20.375427999999999</v>
      </c>
      <c r="I121" s="234">
        <f>ExportsSawnWood!J$15</f>
        <v>21.396094000000002</v>
      </c>
      <c r="J121" s="234">
        <f>ExportsSawnWood!K$15</f>
        <v>20.662201000000003</v>
      </c>
      <c r="K121" s="234">
        <f>ExportsSawnWood!L$15</f>
        <v>9.1861460000000008</v>
      </c>
      <c r="L121" s="234">
        <f>ExportsSawnWood!M$15</f>
        <v>12.400990999999999</v>
      </c>
      <c r="M121" s="234">
        <f>ExportsSawnWood!N$15</f>
        <v>8.102506</v>
      </c>
      <c r="N121" s="234">
        <f>ExportsSawnWood!O$15</f>
        <v>8.9007919999999991</v>
      </c>
      <c r="O121" s="234">
        <f>ExportsSawnWood!P$15</f>
        <v>11.584694000000001</v>
      </c>
      <c r="P121" s="234">
        <f>ExportsSawnWood!Q$15</f>
        <v>11.331652</v>
      </c>
      <c r="Q121" s="234">
        <f>ExportsSawnWood!R$15</f>
        <v>11.21467341484677</v>
      </c>
      <c r="R121" s="234">
        <f>ExportsSawnWood!S$15</f>
        <v>7.1483930000000004</v>
      </c>
      <c r="S121" s="234">
        <f>ExportsSawnWood!T$15</f>
        <v>6.5101529999999999</v>
      </c>
      <c r="T121" s="234">
        <f>ExportsSawnWood!U$15</f>
        <v>8.1589030000000005</v>
      </c>
      <c r="U121" s="234">
        <f>ExportsSawnWood!V$15</f>
        <v>7.4416100000000016</v>
      </c>
      <c r="V121" s="234">
        <f>ExportsSawnWood!W$15</f>
        <v>0</v>
      </c>
      <c r="W121" s="234">
        <f>ExportsSawnWood!X$15</f>
        <v>0</v>
      </c>
      <c r="X121" s="234">
        <f>ExportsSawnWood!Y$15</f>
        <v>0</v>
      </c>
      <c r="Y121" s="234">
        <f>ExportsSawnWood!Z$15</f>
        <v>0</v>
      </c>
      <c r="Z121" s="234">
        <f>ExportsSawnWood!AA$15</f>
        <v>0</v>
      </c>
      <c r="AA121" s="234">
        <f>ExportsSawnWood!AB$15</f>
        <v>0</v>
      </c>
      <c r="AB121" s="234"/>
      <c r="BD121" s="235">
        <f t="shared" si="28"/>
        <v>0.10796303388368725</v>
      </c>
      <c r="BE121" s="235">
        <f t="shared" si="28"/>
        <v>5.9092931865620132E-2</v>
      </c>
      <c r="BF121" s="235">
        <f t="shared" si="28"/>
        <v>7.7670357331816792E-2</v>
      </c>
      <c r="BG121" s="235">
        <f t="shared" si="28"/>
        <v>6.2554889896874341E-2</v>
      </c>
      <c r="BH121" s="235">
        <f t="shared" si="28"/>
        <v>6.9624334108368352E-2</v>
      </c>
      <c r="BI121" s="235">
        <f t="shared" si="28"/>
        <v>7.2553754248037436E-2</v>
      </c>
      <c r="BJ121" s="235">
        <f t="shared" si="28"/>
        <v>5.9085333965417729E-2</v>
      </c>
      <c r="BK121" s="235">
        <f t="shared" si="28"/>
        <v>5.4056555005997903E-2</v>
      </c>
      <c r="BL121" s="235">
        <f t="shared" si="28"/>
        <v>2.4062587131827858E-2</v>
      </c>
      <c r="BM121" s="235">
        <f t="shared" si="28"/>
        <v>2.529762382400387E-2</v>
      </c>
      <c r="BN121" s="235">
        <f t="shared" si="28"/>
        <v>3.2207357339754175E-2</v>
      </c>
      <c r="BO121" s="235">
        <f t="shared" si="28"/>
        <v>3.3169803545131223E-2</v>
      </c>
    </row>
    <row r="122" spans="1:67">
      <c r="A122" s="231" t="s">
        <v>23</v>
      </c>
      <c r="B122" s="234">
        <f t="shared" ref="B122:AA122" si="29">B114-SUM(B116:B121)</f>
        <v>29.991755000000012</v>
      </c>
      <c r="C122" s="234">
        <f t="shared" si="29"/>
        <v>25.306244000000078</v>
      </c>
      <c r="D122" s="234">
        <f t="shared" si="29"/>
        <v>19.80043299999997</v>
      </c>
      <c r="E122" s="234">
        <f t="shared" si="29"/>
        <v>22.984379000000018</v>
      </c>
      <c r="F122" s="234">
        <f t="shared" si="29"/>
        <v>28.956068999999985</v>
      </c>
      <c r="G122" s="234">
        <f t="shared" si="29"/>
        <v>26.020187999999848</v>
      </c>
      <c r="H122" s="234">
        <f t="shared" si="29"/>
        <v>32.937049999999999</v>
      </c>
      <c r="I122" s="234">
        <f t="shared" si="29"/>
        <v>32.998873999999944</v>
      </c>
      <c r="J122" s="234">
        <f t="shared" si="29"/>
        <v>32.395023000000009</v>
      </c>
      <c r="K122" s="234">
        <f t="shared" si="29"/>
        <v>55.492360000000048</v>
      </c>
      <c r="L122" s="234">
        <f t="shared" si="29"/>
        <v>52.41227899999997</v>
      </c>
      <c r="M122" s="234">
        <f t="shared" si="29"/>
        <v>45.097120000000004</v>
      </c>
      <c r="N122" s="234">
        <f t="shared" si="29"/>
        <v>18.221777999999972</v>
      </c>
      <c r="O122" s="234">
        <f t="shared" si="29"/>
        <v>16.957327000000021</v>
      </c>
      <c r="P122" s="234">
        <f t="shared" si="29"/>
        <v>23.756329000000051</v>
      </c>
      <c r="Q122" s="234">
        <f t="shared" si="29"/>
        <v>31.302420372671378</v>
      </c>
      <c r="R122" s="234">
        <f t="shared" si="29"/>
        <v>25.762448000000063</v>
      </c>
      <c r="S122" s="234">
        <f t="shared" si="29"/>
        <v>28.682021999999904</v>
      </c>
      <c r="T122" s="234">
        <f t="shared" si="29"/>
        <v>25.887601000000075</v>
      </c>
      <c r="U122" s="234">
        <f t="shared" si="29"/>
        <v>15.887699999999938</v>
      </c>
      <c r="V122" s="234">
        <f t="shared" si="29"/>
        <v>0</v>
      </c>
      <c r="W122" s="234">
        <f t="shared" si="29"/>
        <v>0</v>
      </c>
      <c r="X122" s="234">
        <f t="shared" si="29"/>
        <v>0</v>
      </c>
      <c r="Y122" s="234">
        <f t="shared" si="29"/>
        <v>0</v>
      </c>
      <c r="Z122" s="234">
        <f t="shared" si="29"/>
        <v>0</v>
      </c>
      <c r="AA122" s="234">
        <f t="shared" si="29"/>
        <v>0</v>
      </c>
      <c r="AB122" s="234"/>
      <c r="BD122" s="235">
        <f t="shared" si="28"/>
        <v>0.16926875146611089</v>
      </c>
      <c r="BE122" s="235">
        <f t="shared" si="28"/>
        <v>0.35697301659939507</v>
      </c>
      <c r="BF122" s="235">
        <f t="shared" si="28"/>
        <v>0.32827057438432744</v>
      </c>
      <c r="BG122" s="235">
        <f t="shared" si="28"/>
        <v>0.34816948932418312</v>
      </c>
      <c r="BH122" s="235">
        <f t="shared" si="28"/>
        <v>0.14253553610965342</v>
      </c>
      <c r="BI122" s="235">
        <f t="shared" si="28"/>
        <v>0.10620200549635676</v>
      </c>
      <c r="BJ122" s="235">
        <f t="shared" si="28"/>
        <v>0.12386990288418151</v>
      </c>
      <c r="BK122" s="235">
        <f t="shared" si="28"/>
        <v>0.15088277171371375</v>
      </c>
      <c r="BL122" s="235">
        <f t="shared" si="28"/>
        <v>8.6720350955688336E-2</v>
      </c>
      <c r="BM122" s="235">
        <f t="shared" si="28"/>
        <v>0.11145467749648906</v>
      </c>
      <c r="BN122" s="235">
        <f t="shared" si="28"/>
        <v>0.10219158336310408</v>
      </c>
      <c r="BO122" s="235">
        <f t="shared" si="28"/>
        <v>7.0816918352880509E-2</v>
      </c>
    </row>
    <row r="123" spans="1:67">
      <c r="A123" s="231"/>
      <c r="B123" s="238"/>
      <c r="C123" s="238"/>
      <c r="D123" s="238"/>
      <c r="E123" s="238"/>
      <c r="F123" s="238"/>
      <c r="G123" s="238"/>
      <c r="H123" s="238"/>
      <c r="I123" s="238"/>
      <c r="J123" s="238"/>
      <c r="K123" s="238"/>
      <c r="L123" s="238"/>
      <c r="M123" s="238"/>
      <c r="N123" s="238"/>
      <c r="O123" s="238"/>
      <c r="P123" s="238"/>
      <c r="Q123" s="238"/>
      <c r="R123" s="238"/>
      <c r="S123" s="238"/>
      <c r="T123" s="238"/>
      <c r="U123" s="238"/>
      <c r="V123" s="238"/>
      <c r="W123" s="238"/>
      <c r="X123" s="238"/>
      <c r="Y123" s="238"/>
      <c r="Z123" s="238"/>
      <c r="AA123" s="238"/>
      <c r="AB123" s="238"/>
    </row>
    <row r="124" spans="1:67">
      <c r="A124" s="231"/>
      <c r="B124" s="238"/>
      <c r="C124" s="238"/>
      <c r="D124" s="238"/>
      <c r="E124" s="238"/>
      <c r="F124" s="238"/>
      <c r="G124" s="238"/>
      <c r="H124" s="238"/>
      <c r="I124" s="238"/>
      <c r="J124" s="238"/>
      <c r="K124" s="238"/>
      <c r="L124" s="238"/>
      <c r="M124" s="238"/>
      <c r="N124" s="238"/>
      <c r="O124" s="238"/>
      <c r="P124" s="238"/>
      <c r="Q124" s="238"/>
      <c r="R124" s="238"/>
      <c r="S124" s="238"/>
      <c r="T124" s="238"/>
      <c r="U124" s="238"/>
      <c r="V124" s="238"/>
      <c r="W124" s="238"/>
      <c r="X124" s="238"/>
      <c r="Y124" s="238"/>
      <c r="Z124" s="238"/>
      <c r="AA124" s="238"/>
      <c r="AB124" s="238"/>
    </row>
    <row r="125" spans="1:67">
      <c r="AB125" s="238"/>
    </row>
    <row r="126" spans="1:67">
      <c r="A126" s="234"/>
      <c r="B126" s="234"/>
      <c r="C126" s="234"/>
      <c r="D126" s="234"/>
      <c r="E126" s="234"/>
      <c r="F126" s="234"/>
      <c r="G126" s="234"/>
      <c r="H126" s="234"/>
      <c r="I126" s="234"/>
      <c r="J126" s="234"/>
      <c r="K126" s="234"/>
      <c r="L126" s="234"/>
      <c r="M126" s="234"/>
      <c r="N126" s="234"/>
      <c r="O126" s="234"/>
      <c r="P126" s="234"/>
      <c r="Q126" s="234"/>
      <c r="R126" s="234"/>
      <c r="S126" s="234"/>
      <c r="T126" s="234"/>
      <c r="U126" s="234"/>
      <c r="V126" s="234"/>
      <c r="W126" s="234"/>
      <c r="X126" s="234"/>
      <c r="Y126" s="234"/>
      <c r="Z126" s="234"/>
      <c r="AA126" s="234"/>
      <c r="AB126" s="234"/>
      <c r="AC126" s="234"/>
      <c r="AD126" s="234"/>
      <c r="AE126" s="234"/>
      <c r="AF126" s="234"/>
      <c r="AG126" s="234"/>
      <c r="AH126" s="234"/>
      <c r="AI126" s="234"/>
      <c r="AJ126" s="234"/>
      <c r="AK126" s="234"/>
      <c r="AL126" s="234"/>
      <c r="AM126" s="234"/>
      <c r="AN126" s="234"/>
      <c r="AO126" s="234"/>
      <c r="AP126" s="234"/>
      <c r="AQ126" s="234"/>
      <c r="AR126" s="234"/>
      <c r="AS126" s="234"/>
      <c r="AT126" s="234"/>
      <c r="AU126" s="234"/>
      <c r="AV126" s="234"/>
      <c r="AW126" s="234"/>
      <c r="AX126" s="234"/>
      <c r="AY126" s="234"/>
      <c r="AZ126" s="234"/>
      <c r="BA126" s="234"/>
      <c r="BB126" s="234"/>
      <c r="BC126" s="234"/>
    </row>
    <row r="127" spans="1:67">
      <c r="A127" s="234"/>
      <c r="B127" s="234"/>
      <c r="C127" s="234"/>
      <c r="D127" s="234"/>
      <c r="E127" s="234"/>
      <c r="F127" s="234"/>
      <c r="G127" s="234"/>
      <c r="H127" s="234"/>
      <c r="I127" s="234"/>
      <c r="J127" s="234"/>
      <c r="K127" s="234"/>
      <c r="L127" s="234"/>
      <c r="M127" s="234"/>
      <c r="N127" s="234"/>
      <c r="O127" s="234"/>
      <c r="P127" s="234"/>
      <c r="Q127" s="234"/>
      <c r="R127" s="234"/>
      <c r="S127" s="234"/>
      <c r="T127" s="234"/>
      <c r="U127" s="234"/>
      <c r="V127" s="234"/>
      <c r="W127" s="234"/>
      <c r="X127" s="234"/>
      <c r="Y127" s="234"/>
      <c r="Z127" s="234"/>
      <c r="AA127" s="234"/>
      <c r="AB127" s="234"/>
      <c r="AC127" s="234"/>
      <c r="AD127" s="234"/>
      <c r="AE127" s="234"/>
      <c r="AF127" s="234"/>
      <c r="AG127" s="234"/>
      <c r="AH127" s="234"/>
      <c r="AI127" s="234"/>
      <c r="AJ127" s="234"/>
      <c r="AK127" s="234"/>
      <c r="AL127" s="234"/>
      <c r="AM127" s="234"/>
      <c r="AN127" s="234"/>
      <c r="AO127" s="234"/>
      <c r="AP127" s="234"/>
      <c r="AQ127" s="234"/>
      <c r="AR127" s="234"/>
      <c r="AS127" s="234"/>
      <c r="AT127" s="234"/>
      <c r="AU127" s="234"/>
      <c r="AV127" s="234"/>
      <c r="AW127" s="234"/>
      <c r="AX127" s="234"/>
      <c r="AY127" s="234"/>
      <c r="AZ127" s="234"/>
      <c r="BA127" s="234"/>
      <c r="BB127" s="234"/>
      <c r="BC127" s="234"/>
    </row>
    <row r="128" spans="1:67">
      <c r="A128" s="234"/>
      <c r="B128" s="234"/>
      <c r="C128" s="234"/>
      <c r="D128" s="234"/>
      <c r="E128" s="234"/>
      <c r="F128" s="234"/>
      <c r="G128" s="234"/>
      <c r="H128" s="234"/>
      <c r="I128" s="234"/>
      <c r="J128" s="234"/>
      <c r="K128" s="234"/>
      <c r="L128" s="234"/>
      <c r="M128" s="234"/>
      <c r="N128" s="234"/>
      <c r="O128" s="234"/>
      <c r="P128" s="234"/>
      <c r="Q128" s="234"/>
      <c r="R128" s="234"/>
      <c r="S128" s="234"/>
      <c r="T128" s="234"/>
      <c r="U128" s="234"/>
      <c r="V128" s="234"/>
      <c r="W128" s="234"/>
      <c r="X128" s="234"/>
      <c r="Y128" s="234"/>
      <c r="Z128" s="234"/>
      <c r="AA128" s="234"/>
      <c r="AB128" s="234"/>
      <c r="AC128" s="234"/>
      <c r="AD128" s="234"/>
      <c r="AE128" s="234"/>
      <c r="AF128" s="234"/>
      <c r="AG128" s="234"/>
      <c r="AH128" s="234"/>
      <c r="AI128" s="234"/>
      <c r="AJ128" s="234"/>
      <c r="AK128" s="234"/>
      <c r="AL128" s="234"/>
      <c r="AM128" s="234"/>
      <c r="AN128" s="234"/>
      <c r="AO128" s="234"/>
      <c r="AP128" s="234"/>
      <c r="AQ128" s="234"/>
      <c r="AR128" s="234"/>
      <c r="AS128" s="234"/>
      <c r="AT128" s="234"/>
      <c r="AU128" s="234"/>
      <c r="AV128" s="234"/>
      <c r="AW128" s="234"/>
      <c r="AX128" s="234"/>
      <c r="AY128" s="234"/>
      <c r="AZ128" s="234"/>
      <c r="BA128" s="234"/>
      <c r="BB128" s="234"/>
      <c r="BC128" s="234"/>
    </row>
    <row r="129" spans="1:67">
      <c r="A129" s="234"/>
      <c r="B129" s="234"/>
      <c r="C129" s="234"/>
      <c r="D129" s="234"/>
      <c r="E129" s="234"/>
      <c r="F129" s="234"/>
      <c r="G129" s="234"/>
      <c r="H129" s="234"/>
      <c r="I129" s="234"/>
      <c r="J129" s="234"/>
      <c r="K129" s="234"/>
      <c r="L129" s="234"/>
      <c r="M129" s="234"/>
      <c r="N129" s="234"/>
      <c r="O129" s="234"/>
      <c r="P129" s="234"/>
      <c r="Q129" s="234"/>
      <c r="R129" s="234"/>
      <c r="S129" s="234"/>
      <c r="T129" s="234"/>
      <c r="U129" s="234"/>
      <c r="V129" s="234"/>
      <c r="W129" s="234"/>
      <c r="X129" s="234"/>
      <c r="Y129" s="234"/>
      <c r="Z129" s="234"/>
      <c r="AA129" s="234"/>
      <c r="AB129" s="234"/>
      <c r="AC129" s="234"/>
      <c r="AD129" s="234"/>
      <c r="AE129" s="234"/>
      <c r="AF129" s="234"/>
      <c r="AG129" s="234"/>
      <c r="AH129" s="234"/>
      <c r="AI129" s="234"/>
      <c r="AJ129" s="234"/>
      <c r="AK129" s="234"/>
      <c r="AL129" s="234"/>
      <c r="AM129" s="234"/>
      <c r="AN129" s="234"/>
      <c r="AO129" s="234"/>
      <c r="AP129" s="234"/>
      <c r="AQ129" s="234"/>
      <c r="AR129" s="234"/>
      <c r="AS129" s="234"/>
      <c r="AT129" s="234"/>
      <c r="AU129" s="234"/>
      <c r="AV129" s="234"/>
      <c r="AW129" s="234"/>
      <c r="AX129" s="234"/>
      <c r="AY129" s="234"/>
      <c r="AZ129" s="234"/>
      <c r="BA129" s="234"/>
      <c r="BB129" s="234"/>
      <c r="BC129" s="234"/>
    </row>
    <row r="130" spans="1:67">
      <c r="A130" s="234"/>
      <c r="B130" s="234"/>
      <c r="C130" s="234"/>
      <c r="D130" s="234"/>
      <c r="E130" s="234"/>
      <c r="F130" s="234"/>
      <c r="G130" s="234"/>
      <c r="H130" s="234"/>
      <c r="I130" s="234"/>
      <c r="J130" s="234"/>
      <c r="K130" s="234"/>
      <c r="L130" s="234"/>
      <c r="M130" s="234"/>
      <c r="N130" s="234"/>
      <c r="O130" s="234"/>
      <c r="P130" s="234"/>
      <c r="Q130" s="234"/>
      <c r="R130" s="234"/>
      <c r="S130" s="234"/>
      <c r="T130" s="234"/>
      <c r="U130" s="234"/>
      <c r="V130" s="234"/>
      <c r="W130" s="234"/>
      <c r="X130" s="234"/>
      <c r="Y130" s="234"/>
      <c r="Z130" s="234"/>
      <c r="AA130" s="234"/>
      <c r="AB130" s="234"/>
      <c r="AC130" s="234"/>
      <c r="AD130" s="234"/>
      <c r="AE130" s="234"/>
      <c r="AF130" s="234"/>
      <c r="AG130" s="234"/>
      <c r="AH130" s="234"/>
      <c r="AI130" s="234"/>
      <c r="AJ130" s="234"/>
      <c r="AK130" s="234"/>
      <c r="AL130" s="234"/>
      <c r="AM130" s="234"/>
      <c r="AN130" s="234"/>
      <c r="AO130" s="234"/>
      <c r="AP130" s="234"/>
      <c r="AQ130" s="234"/>
      <c r="AR130" s="234"/>
      <c r="AS130" s="234"/>
      <c r="AT130" s="234"/>
      <c r="AU130" s="234"/>
      <c r="AV130" s="234"/>
      <c r="AW130" s="234"/>
      <c r="AX130" s="234"/>
      <c r="AY130" s="234"/>
      <c r="AZ130" s="234"/>
      <c r="BA130" s="234"/>
      <c r="BB130" s="234"/>
      <c r="BC130" s="234"/>
    </row>
    <row r="131" spans="1:67">
      <c r="A131" s="234" t="str">
        <f t="shared" ref="A131:A137" si="30">A116</f>
        <v>EU-28</v>
      </c>
      <c r="B131" s="234"/>
      <c r="C131" s="234"/>
      <c r="D131" s="234"/>
      <c r="E131" s="234"/>
      <c r="F131" s="234"/>
      <c r="G131" s="234"/>
      <c r="H131" s="234"/>
      <c r="I131" s="234"/>
      <c r="J131" s="234"/>
      <c r="K131" s="234"/>
      <c r="L131" s="234"/>
      <c r="M131" s="234"/>
      <c r="N131" s="234"/>
      <c r="O131" s="234"/>
      <c r="P131" s="234"/>
      <c r="Q131" s="234"/>
      <c r="R131" s="234"/>
      <c r="S131" s="234"/>
      <c r="T131" s="234"/>
      <c r="U131" s="234"/>
      <c r="V131" s="234"/>
      <c r="W131" s="234"/>
      <c r="X131" s="234"/>
      <c r="Y131" s="234"/>
      <c r="Z131" s="234"/>
      <c r="AA131" s="234"/>
      <c r="AB131" s="234"/>
      <c r="AC131" s="239">
        <f>ExportsSawnWood!AD$22</f>
        <v>44.905376060676296</v>
      </c>
      <c r="AD131" s="239">
        <f>ExportsSawnWood!AE$22</f>
        <v>40.192454945724009</v>
      </c>
      <c r="AE131" s="239">
        <f>ExportsSawnWood!AF$22</f>
        <v>33.774940516319994</v>
      </c>
      <c r="AF131" s="239">
        <f>ExportsSawnWood!AG$22</f>
        <v>42.081739933631994</v>
      </c>
      <c r="AG131" s="239">
        <f>ExportsSawnWood!AH$22</f>
        <v>42.384132244671001</v>
      </c>
      <c r="AH131" s="239">
        <f>ExportsSawnWood!AI$22</f>
        <v>43.444326394325998</v>
      </c>
      <c r="AI131" s="239">
        <f>ExportsSawnWood!AJ$22</f>
        <v>36.063332326504003</v>
      </c>
      <c r="AJ131" s="239">
        <f>ExportsSawnWood!AK$22</f>
        <v>39.973593040394995</v>
      </c>
      <c r="AK131" s="239">
        <f>ExportsSawnWood!AL$22</f>
        <v>42.065060320080008</v>
      </c>
      <c r="AL131" s="239">
        <f>ExportsSawnWood!AM$22</f>
        <v>21.167712124504</v>
      </c>
      <c r="AM131" s="239">
        <f>ExportsSawnWood!AN$22</f>
        <v>20.449052113689</v>
      </c>
      <c r="AN131" s="239">
        <f>ExportsSawnWood!AO$22</f>
        <v>17.848153188960001</v>
      </c>
      <c r="AO131" s="239">
        <f>ExportsSawnWood!AP$22</f>
        <v>24.370850791759999</v>
      </c>
      <c r="AP131" s="239">
        <f>ExportsSawnWood!AQ$22</f>
        <v>15.917575768623001</v>
      </c>
      <c r="AQ131" s="239">
        <f>ExportsSawnWood!AR$22</f>
        <v>13.737684580240499</v>
      </c>
      <c r="AR131" s="239">
        <f>ExportsSawnWood!AS$22</f>
        <v>13.027047497838996</v>
      </c>
      <c r="AS131" s="239">
        <f>ExportsSawnWood!AT$22</f>
        <v>11.613292704851997</v>
      </c>
      <c r="AT131" s="239">
        <f>ExportsSawnWood!AU$22</f>
        <v>9.9664059121769988</v>
      </c>
      <c r="AU131" s="239">
        <f>ExportsSawnWood!AV$22</f>
        <v>13.587739175759999</v>
      </c>
      <c r="AV131" s="239">
        <f>ExportsSawnWood!AW$22</f>
        <v>15.125939176250002</v>
      </c>
      <c r="AW131" s="239">
        <f>ExportsSawnWood!AX$22</f>
        <v>0</v>
      </c>
      <c r="AX131" s="239">
        <f>ExportsSawnWood!AY$22</f>
        <v>0</v>
      </c>
      <c r="AY131" s="239">
        <f>ExportsSawnWood!AZ$22</f>
        <v>0</v>
      </c>
      <c r="AZ131" s="239">
        <f>ExportsSawnWood!BA$22</f>
        <v>0</v>
      </c>
      <c r="BA131" s="239">
        <f>ExportsSawnWood!BB$22</f>
        <v>0</v>
      </c>
      <c r="BB131" s="239">
        <f>ExportsSawnWood!BC$22</f>
        <v>0</v>
      </c>
      <c r="BC131" s="239"/>
      <c r="BD131" s="235">
        <f t="shared" ref="BD131:BO137" si="31">AK131/AK$114</f>
        <v>0.42458451265920594</v>
      </c>
      <c r="BE131" s="235">
        <f t="shared" si="31"/>
        <v>0.36157118747190903</v>
      </c>
      <c r="BF131" s="235">
        <f t="shared" si="31"/>
        <v>0.31801780081203418</v>
      </c>
      <c r="BG131" s="235">
        <f t="shared" si="31"/>
        <v>0.33702509640605394</v>
      </c>
      <c r="BH131" s="235">
        <f t="shared" si="31"/>
        <v>0.3627740406697697</v>
      </c>
      <c r="BI131" s="235">
        <f t="shared" si="31"/>
        <v>0.17181338972786561</v>
      </c>
      <c r="BJ131" s="235">
        <f t="shared" si="31"/>
        <v>0.12991643598663596</v>
      </c>
      <c r="BK131" s="235">
        <f t="shared" si="31"/>
        <v>9.7973532493478288E-2</v>
      </c>
      <c r="BL131" s="235">
        <f t="shared" si="31"/>
        <v>5.9289896792865199E-2</v>
      </c>
      <c r="BM131" s="235">
        <f t="shared" si="31"/>
        <v>5.9009269044427173E-2</v>
      </c>
      <c r="BN131" s="235">
        <f t="shared" si="31"/>
        <v>7.8242079832393938E-2</v>
      </c>
      <c r="BO131" s="235">
        <f t="shared" si="31"/>
        <v>0.11744135035859138</v>
      </c>
    </row>
    <row r="132" spans="1:67">
      <c r="A132" s="234" t="str">
        <f t="shared" si="30"/>
        <v xml:space="preserve">China </v>
      </c>
      <c r="AC132" s="239">
        <f>ExportsSawnWood!AD$18</f>
        <v>1.8589228936436402</v>
      </c>
      <c r="AD132" s="239">
        <f>ExportsSawnWood!AE$18</f>
        <v>2.2408046877359999</v>
      </c>
      <c r="AE132" s="239">
        <f>ExportsSawnWood!AF$18</f>
        <v>1.5193098080160001</v>
      </c>
      <c r="AF132" s="239">
        <f>ExportsSawnWood!AG$18</f>
        <v>0.90611815649599992</v>
      </c>
      <c r="AG132" s="239">
        <f>ExportsSawnWood!AH$18</f>
        <v>0.65270817651899993</v>
      </c>
      <c r="AH132" s="239">
        <f>ExportsSawnWood!AI$18</f>
        <v>1.1271742443389998</v>
      </c>
      <c r="AI132" s="239">
        <f>ExportsSawnWood!AJ$18</f>
        <v>1.9311491370640002</v>
      </c>
      <c r="AJ132" s="239">
        <f>ExportsSawnWood!AK$18</f>
        <v>1.9803315083449999</v>
      </c>
      <c r="AK132" s="239">
        <f>ExportsSawnWood!AL$18</f>
        <v>1.2951450034400001</v>
      </c>
      <c r="AL132" s="239">
        <f>ExportsSawnWood!AM$18</f>
        <v>1.9302485166799999</v>
      </c>
      <c r="AM132" s="239">
        <f>ExportsSawnWood!AN$18</f>
        <v>5.2718647905000005</v>
      </c>
      <c r="AN132" s="239">
        <f>ExportsSawnWood!AO$18</f>
        <v>5.1989723505599983</v>
      </c>
      <c r="AO132" s="239">
        <f>ExportsSawnWood!AP$18</f>
        <v>10.241907607183999</v>
      </c>
      <c r="AP132" s="239">
        <f>ExportsSawnWood!AQ$18</f>
        <v>33.280637276028003</v>
      </c>
      <c r="AQ132" s="239">
        <f>ExportsSawnWood!AR$18</f>
        <v>28.625343165455497</v>
      </c>
      <c r="AR132" s="239">
        <f>ExportsSawnWood!AS$18</f>
        <v>37.738425605179629</v>
      </c>
      <c r="AS132" s="239">
        <f>ExportsSawnWood!AT$18</f>
        <v>103.78750296689199</v>
      </c>
      <c r="AT132" s="239">
        <f>ExportsSawnWood!AU$18</f>
        <v>77.335750948884979</v>
      </c>
      <c r="AU132" s="239">
        <f>ExportsSawnWood!AV$18</f>
        <v>59.694741038860002</v>
      </c>
      <c r="AV132" s="239">
        <f>ExportsSawnWood!AW$18</f>
        <v>20.635567236604167</v>
      </c>
      <c r="AW132" s="239">
        <f>ExportsSawnWood!AX$18</f>
        <v>0</v>
      </c>
      <c r="AX132" s="239">
        <f>ExportsSawnWood!AY$18</f>
        <v>0</v>
      </c>
      <c r="AY132" s="239">
        <f>ExportsSawnWood!AZ$18</f>
        <v>0</v>
      </c>
      <c r="AZ132" s="239">
        <f>ExportsSawnWood!BA$18</f>
        <v>0</v>
      </c>
      <c r="BA132" s="239">
        <f>ExportsSawnWood!BB$18</f>
        <v>0</v>
      </c>
      <c r="BB132" s="239">
        <f>ExportsSawnWood!BC$18</f>
        <v>0</v>
      </c>
      <c r="BC132" s="239"/>
      <c r="BD132" s="235">
        <f t="shared" si="31"/>
        <v>1.3072571533817122E-2</v>
      </c>
      <c r="BE132" s="235">
        <f t="shared" si="31"/>
        <v>3.2971076145917315E-2</v>
      </c>
      <c r="BF132" s="235">
        <f t="shared" si="31"/>
        <v>8.1986531088690015E-2</v>
      </c>
      <c r="BG132" s="235">
        <f t="shared" si="31"/>
        <v>9.8171734582808715E-2</v>
      </c>
      <c r="BH132" s="235">
        <f t="shared" si="31"/>
        <v>0.15245664743394327</v>
      </c>
      <c r="BI132" s="235">
        <f t="shared" si="31"/>
        <v>0.35922926869111987</v>
      </c>
      <c r="BJ132" s="235">
        <f t="shared" si="31"/>
        <v>0.27070810522898769</v>
      </c>
      <c r="BK132" s="235">
        <f t="shared" si="31"/>
        <v>0.28382232181890182</v>
      </c>
      <c r="BL132" s="235">
        <f t="shared" si="31"/>
        <v>0.52987128592094157</v>
      </c>
      <c r="BM132" s="235">
        <f t="shared" si="31"/>
        <v>0.45789085601258039</v>
      </c>
      <c r="BN132" s="235">
        <f t="shared" si="31"/>
        <v>0.34373935454021731</v>
      </c>
      <c r="BO132" s="235">
        <f t="shared" si="31"/>
        <v>0.16021939883822287</v>
      </c>
    </row>
    <row r="133" spans="1:67">
      <c r="A133" s="234" t="str">
        <f t="shared" si="30"/>
        <v xml:space="preserve">India </v>
      </c>
      <c r="AC133" s="239">
        <f>ExportsSawnWood!AD$38</f>
        <v>0.28508935262202001</v>
      </c>
      <c r="AD133" s="239">
        <f>ExportsSawnWood!AE$38</f>
        <v>4.6295947818519991</v>
      </c>
      <c r="AE133" s="239">
        <f>ExportsSawnWood!AF$38</f>
        <v>11.8505343696</v>
      </c>
      <c r="AF133" s="239">
        <f>ExportsSawnWood!AG$38</f>
        <v>6.5288933306239993</v>
      </c>
      <c r="AG133" s="239">
        <f>ExportsSawnWood!AH$38</f>
        <v>12.382781081209</v>
      </c>
      <c r="AH133" s="239">
        <f>ExportsSawnWood!AI$38</f>
        <v>29.908399707185996</v>
      </c>
      <c r="AI133" s="239">
        <f>ExportsSawnWood!AJ$38</f>
        <v>16.926305056587996</v>
      </c>
      <c r="AJ133" s="239">
        <f>ExportsSawnWood!AK$38</f>
        <v>16.741391073830002</v>
      </c>
      <c r="AK133" s="239">
        <f>ExportsSawnWood!AL$38</f>
        <v>12.799880785100001</v>
      </c>
      <c r="AL133" s="239">
        <f>ExportsSawnWood!AM$38</f>
        <v>8.6919045831199995</v>
      </c>
      <c r="AM133" s="239">
        <f>ExportsSawnWood!AN$38</f>
        <v>10.179748146455999</v>
      </c>
      <c r="AN133" s="239">
        <f>ExportsSawnWood!AO$38</f>
        <v>8.9424955593599993</v>
      </c>
      <c r="AO133" s="239">
        <f>ExportsSawnWood!AP$38</f>
        <v>14.785573141152</v>
      </c>
      <c r="AP133" s="239">
        <f>ExportsSawnWood!AQ$38</f>
        <v>22.183229637182997</v>
      </c>
      <c r="AQ133" s="239">
        <f>ExportsSawnWood!AR$38</f>
        <v>37.145234705058243</v>
      </c>
      <c r="AR133" s="239">
        <f>ExportsSawnWood!AS$38</f>
        <v>45.068829203448388</v>
      </c>
      <c r="AS133" s="239">
        <f>ExportsSawnWood!AT$38</f>
        <v>50.087703103316997</v>
      </c>
      <c r="AT133" s="239">
        <f>ExportsSawnWood!AU$38</f>
        <v>51.873963327614987</v>
      </c>
      <c r="AU133" s="239">
        <f>ExportsSawnWood!AV$38</f>
        <v>67.973652557619999</v>
      </c>
      <c r="AV133" s="239">
        <f>ExportsSawnWood!AW$38</f>
        <v>70.708213047437496</v>
      </c>
      <c r="AW133" s="239">
        <f>ExportsSawnWood!AX$38</f>
        <v>0</v>
      </c>
      <c r="AX133" s="239">
        <f>ExportsSawnWood!AY$38</f>
        <v>0</v>
      </c>
      <c r="AY133" s="239">
        <f>ExportsSawnWood!AZ$38</f>
        <v>0</v>
      </c>
      <c r="AZ133" s="239">
        <f>ExportsSawnWood!BA$38</f>
        <v>0</v>
      </c>
      <c r="BA133" s="239">
        <f>ExportsSawnWood!BB$38</f>
        <v>0</v>
      </c>
      <c r="BB133" s="239">
        <f>ExportsSawnWood!BC$38</f>
        <v>0</v>
      </c>
      <c r="BC133" s="239"/>
      <c r="BD133" s="235">
        <f t="shared" si="31"/>
        <v>0.12919584814296262</v>
      </c>
      <c r="BE133" s="235">
        <f t="shared" si="31"/>
        <v>0.14846867923308302</v>
      </c>
      <c r="BF133" s="235">
        <f t="shared" si="31"/>
        <v>0.15831252717035124</v>
      </c>
      <c r="BG133" s="235">
        <f t="shared" si="31"/>
        <v>0.16886035188605569</v>
      </c>
      <c r="BH133" s="235">
        <f t="shared" si="31"/>
        <v>0.22009170536827077</v>
      </c>
      <c r="BI133" s="235">
        <f t="shared" si="31"/>
        <v>0.23944449421683361</v>
      </c>
      <c r="BJ133" s="235">
        <f t="shared" si="31"/>
        <v>0.35128019416819262</v>
      </c>
      <c r="BK133" s="235">
        <f t="shared" si="31"/>
        <v>0.33895266008199876</v>
      </c>
      <c r="BL133" s="235">
        <f t="shared" si="31"/>
        <v>0.2557151380802285</v>
      </c>
      <c r="BM133" s="235">
        <f t="shared" si="31"/>
        <v>0.30713626209624711</v>
      </c>
      <c r="BN133" s="235">
        <f t="shared" si="31"/>
        <v>0.39141168969452489</v>
      </c>
      <c r="BO133" s="235">
        <f t="shared" si="31"/>
        <v>0.54899520122179679</v>
      </c>
    </row>
    <row r="134" spans="1:67">
      <c r="A134" s="234" t="str">
        <f t="shared" si="30"/>
        <v xml:space="preserve">Saudi Arabia </v>
      </c>
      <c r="AC134" s="239">
        <f>ExportsSawnWood!AD$34</f>
        <v>5.2507040226349506</v>
      </c>
      <c r="AD134" s="239">
        <f>ExportsSawnWood!AE$34</f>
        <v>3.0059660019399996</v>
      </c>
      <c r="AE134" s="239">
        <f>ExportsSawnWood!AF$34</f>
        <v>4.8820301551199989</v>
      </c>
      <c r="AF134" s="239">
        <f>ExportsSawnWood!AG$34</f>
        <v>4.432071429744</v>
      </c>
      <c r="AG134" s="239">
        <f>ExportsSawnWood!AH$34</f>
        <v>3.7719641349529995</v>
      </c>
      <c r="AH134" s="239">
        <f>ExportsSawnWood!AI$34</f>
        <v>4.4406912864599999</v>
      </c>
      <c r="AI134" s="239">
        <f>ExportsSawnWood!AJ$34</f>
        <v>4.966416952036</v>
      </c>
      <c r="AJ134" s="239">
        <f>ExportsSawnWood!AK$34</f>
        <v>4.9731247569650003</v>
      </c>
      <c r="AK134" s="239">
        <f>ExportsSawnWood!AL$34</f>
        <v>4.2767174645280006</v>
      </c>
      <c r="AL134" s="239">
        <f>ExportsSawnWood!AM$34</f>
        <v>3.1905063457959999</v>
      </c>
      <c r="AM134" s="239">
        <f>ExportsSawnWood!AN$34</f>
        <v>1.9960435987920002</v>
      </c>
      <c r="AN134" s="239">
        <f>ExportsSawnWood!AO$34</f>
        <v>1.213579008</v>
      </c>
      <c r="AO134" s="239">
        <f>ExportsSawnWood!AP$34</f>
        <v>1.3406277976959999</v>
      </c>
      <c r="AP134" s="239">
        <f>ExportsSawnWood!AQ$34</f>
        <v>2.132341686048</v>
      </c>
      <c r="AQ134" s="239">
        <f>ExportsSawnWood!AR$34</f>
        <v>0.4204268620205</v>
      </c>
      <c r="AR134" s="239">
        <f>ExportsSawnWood!AS$34</f>
        <v>0.709838388726314</v>
      </c>
      <c r="AS134" s="239">
        <f>ExportsSawnWood!AT$34</f>
        <v>1.3162873030189999</v>
      </c>
      <c r="AT134" s="239">
        <f>ExportsSawnWood!AU$34</f>
        <v>1.2042783994669997</v>
      </c>
      <c r="AU134" s="239">
        <f>ExportsSawnWood!AV$34</f>
        <v>0.43724177171999995</v>
      </c>
      <c r="AV134" s="239">
        <f>ExportsSawnWood!AW$34</f>
        <v>0.94555358703750003</v>
      </c>
      <c r="AW134" s="239">
        <f>ExportsSawnWood!AX$34</f>
        <v>0</v>
      </c>
      <c r="AX134" s="239">
        <f>ExportsSawnWood!AY$34</f>
        <v>0</v>
      </c>
      <c r="AY134" s="239">
        <f>ExportsSawnWood!AZ$34</f>
        <v>0</v>
      </c>
      <c r="AZ134" s="239">
        <f>ExportsSawnWood!BA$34</f>
        <v>0</v>
      </c>
      <c r="BA134" s="239">
        <f>ExportsSawnWood!BB$34</f>
        <v>0</v>
      </c>
      <c r="BB134" s="239">
        <f>ExportsSawnWood!BC$34</f>
        <v>0</v>
      </c>
      <c r="BC134" s="239"/>
      <c r="BD134" s="235">
        <f t="shared" si="31"/>
        <v>4.3167131739281966E-2</v>
      </c>
      <c r="BE134" s="235">
        <f t="shared" si="31"/>
        <v>5.4497867379380366E-2</v>
      </c>
      <c r="BF134" s="235">
        <f t="shared" si="31"/>
        <v>3.1041898278885878E-2</v>
      </c>
      <c r="BG134" s="235">
        <f t="shared" si="31"/>
        <v>2.2915904958758133E-2</v>
      </c>
      <c r="BH134" s="235">
        <f t="shared" si="31"/>
        <v>1.9956010865604661E-2</v>
      </c>
      <c r="BI134" s="235">
        <f t="shared" si="31"/>
        <v>2.3016372496880069E-2</v>
      </c>
      <c r="BJ134" s="235">
        <f t="shared" si="31"/>
        <v>3.9759509099016096E-3</v>
      </c>
      <c r="BK134" s="235">
        <f t="shared" si="31"/>
        <v>5.3385369520248076E-3</v>
      </c>
      <c r="BL134" s="235">
        <f t="shared" si="31"/>
        <v>6.7201043088451103E-3</v>
      </c>
      <c r="BM134" s="235">
        <f t="shared" si="31"/>
        <v>7.130312442092542E-3</v>
      </c>
      <c r="BN134" s="235">
        <f t="shared" si="31"/>
        <v>2.5177629012782476E-3</v>
      </c>
      <c r="BO134" s="235">
        <f t="shared" si="31"/>
        <v>7.3415005048053138E-3</v>
      </c>
    </row>
    <row r="135" spans="1:67">
      <c r="A135" s="231" t="str">
        <f t="shared" si="30"/>
        <v xml:space="preserve">Senegal </v>
      </c>
      <c r="AB135" s="234"/>
      <c r="AC135" s="239">
        <f>ExportsSawnWood!AD$9</f>
        <v>2.379124566957</v>
      </c>
      <c r="AD135" s="239">
        <f>ExportsSawnWood!AE$9</f>
        <v>3.4635131660239997</v>
      </c>
      <c r="AE135" s="239">
        <f>ExportsSawnWood!AF$9</f>
        <v>4.4065330013279995</v>
      </c>
      <c r="AF135" s="239">
        <f>ExportsSawnWood!AG$9</f>
        <v>5.5829133942399993</v>
      </c>
      <c r="AG135" s="239">
        <f>ExportsSawnWood!AH$9</f>
        <v>6.4814300381179999</v>
      </c>
      <c r="AH135" s="239">
        <f>ExportsSawnWood!AI$9</f>
        <v>5.8659198179009993</v>
      </c>
      <c r="AI135" s="239">
        <f>ExportsSawnWood!AJ$9</f>
        <v>4.2212516756599996</v>
      </c>
      <c r="AJ135" s="239">
        <f>ExportsSawnWood!AK$9</f>
        <v>4.05566624115</v>
      </c>
      <c r="AK135" s="239">
        <f>ExportsSawnWood!AL$9</f>
        <v>5.4720207398879994</v>
      </c>
      <c r="AL135" s="239">
        <f>ExportsSawnWood!AM$9</f>
        <v>4.5194549087160008</v>
      </c>
      <c r="AM135" s="239">
        <f>ExportsSawnWood!AN$9</f>
        <v>3.5543523790619997</v>
      </c>
      <c r="AN135" s="239">
        <f>ExportsSawnWood!AO$9</f>
        <v>2.0791431911999996</v>
      </c>
      <c r="AO135" s="239">
        <f>ExportsSawnWood!AP$9</f>
        <v>2.1550466375679997</v>
      </c>
      <c r="AP135" s="239">
        <f>ExportsSawnWood!AQ$9</f>
        <v>1.703422706844</v>
      </c>
      <c r="AQ135" s="239">
        <f>ExportsSawnWood!AR$9</f>
        <v>2.313745518842</v>
      </c>
      <c r="AR135" s="239">
        <f>ExportsSawnWood!AS$9</f>
        <v>0.77306530265959394</v>
      </c>
      <c r="AS135" s="239">
        <f>ExportsSawnWood!AT$9</f>
        <v>0.8368485001</v>
      </c>
      <c r="AT135" s="239">
        <f>ExportsSawnWood!AU$9</f>
        <v>0.44654303736899997</v>
      </c>
      <c r="AU135" s="239">
        <f>ExportsSawnWood!AV$9</f>
        <v>1.0161498906100002</v>
      </c>
      <c r="AV135" s="239">
        <f>ExportsSawnWood!AW$9</f>
        <v>1.1169861798958334</v>
      </c>
      <c r="AW135" s="239">
        <f>ExportsSawnWood!AX$9</f>
        <v>0</v>
      </c>
      <c r="AX135" s="239">
        <f>ExportsSawnWood!AY$9</f>
        <v>0</v>
      </c>
      <c r="AY135" s="239">
        <f>ExportsSawnWood!AZ$9</f>
        <v>0</v>
      </c>
      <c r="AZ135" s="239">
        <f>ExportsSawnWood!BA$9</f>
        <v>0</v>
      </c>
      <c r="BA135" s="239">
        <f>ExportsSawnWood!BB$9</f>
        <v>0</v>
      </c>
      <c r="BB135" s="239">
        <f>ExportsSawnWood!BC$9</f>
        <v>0</v>
      </c>
      <c r="BC135" s="239"/>
      <c r="BD135" s="235">
        <f t="shared" si="31"/>
        <v>5.523194882945065E-2</v>
      </c>
      <c r="BE135" s="235">
        <f t="shared" si="31"/>
        <v>7.7197982874045848E-2</v>
      </c>
      <c r="BF135" s="235">
        <f t="shared" si="31"/>
        <v>5.527627004987884E-2</v>
      </c>
      <c r="BG135" s="235">
        <f t="shared" si="31"/>
        <v>3.9260276793769561E-2</v>
      </c>
      <c r="BH135" s="235">
        <f t="shared" si="31"/>
        <v>3.2079100693795874E-2</v>
      </c>
      <c r="BI135" s="235">
        <f t="shared" si="31"/>
        <v>1.8386645909938226E-2</v>
      </c>
      <c r="BJ135" s="235">
        <f t="shared" si="31"/>
        <v>2.1880948702255047E-2</v>
      </c>
      <c r="BK135" s="235">
        <f t="shared" si="31"/>
        <v>5.8140525366369121E-3</v>
      </c>
      <c r="BL135" s="235">
        <f t="shared" si="31"/>
        <v>4.272402535885741E-3</v>
      </c>
      <c r="BM135" s="235">
        <f t="shared" si="31"/>
        <v>2.6438997632866079E-3</v>
      </c>
      <c r="BN135" s="235">
        <f t="shared" si="31"/>
        <v>5.851281058192599E-3</v>
      </c>
      <c r="BO135" s="235">
        <f t="shared" si="31"/>
        <v>8.672543487734238E-3</v>
      </c>
    </row>
    <row r="136" spans="1:67">
      <c r="A136" s="231" t="str">
        <f t="shared" si="30"/>
        <v xml:space="preserve">USA </v>
      </c>
      <c r="AB136" s="234"/>
      <c r="AC136" s="239">
        <f>ExportsSawnWood!AD$15</f>
        <v>7.0170147999323103</v>
      </c>
      <c r="AD136" s="239">
        <f>ExportsSawnWood!AE$15</f>
        <v>6.7239721027039998</v>
      </c>
      <c r="AE136" s="239">
        <f>ExportsSawnWood!AF$15</f>
        <v>7.5849665086079998</v>
      </c>
      <c r="AF136" s="239">
        <f>ExportsSawnWood!AG$15</f>
        <v>8.4545287672160008</v>
      </c>
      <c r="AG136" s="239">
        <f>ExportsSawnWood!AH$15</f>
        <v>11.184561144323</v>
      </c>
      <c r="AH136" s="239">
        <f>ExportsSawnWood!AI$15</f>
        <v>16.636683967760998</v>
      </c>
      <c r="AI136" s="239">
        <f>ExportsSawnWood!AJ$15</f>
        <v>16.030522423924001</v>
      </c>
      <c r="AJ136" s="239">
        <f>ExportsSawnWood!AK$15</f>
        <v>18.106713009615003</v>
      </c>
      <c r="AK136" s="239">
        <f>ExportsSawnWood!AL$15</f>
        <v>18.689944170344003</v>
      </c>
      <c r="AL136" s="239">
        <f>ExportsSawnWood!AM$15</f>
        <v>6.5057618740400001</v>
      </c>
      <c r="AM136" s="239">
        <f>ExportsSawnWood!AN$15</f>
        <v>9.7031527656659993</v>
      </c>
      <c r="AN136" s="239">
        <f>ExportsSawnWood!AO$15</f>
        <v>6.3922908124799998</v>
      </c>
      <c r="AO136" s="239">
        <f>ExportsSawnWood!AP$15</f>
        <v>6.8426687181599988</v>
      </c>
      <c r="AP136" s="239">
        <f>ExportsSawnWood!AQ$15</f>
        <v>9.9612587154239982</v>
      </c>
      <c r="AQ136" s="239">
        <f>ExportsSawnWood!AR$15</f>
        <v>10.12187514847925</v>
      </c>
      <c r="AR136" s="239">
        <f>ExportsSawnWood!AS$15</f>
        <v>12.7167868989985</v>
      </c>
      <c r="AS136" s="239">
        <f>ExportsSawnWood!AT$15</f>
        <v>7.4157318064480009</v>
      </c>
      <c r="AT136" s="239">
        <f>ExportsSawnWood!AU$15</f>
        <v>6.9215871047179984</v>
      </c>
      <c r="AU136" s="239">
        <f>ExportsSawnWood!AV$15</f>
        <v>9.9703186969599997</v>
      </c>
      <c r="AV136" s="239">
        <f>ExportsSawnWood!AW$15</f>
        <v>8.3256499072916661</v>
      </c>
      <c r="AW136" s="239">
        <f>ExportsSawnWood!AX$15</f>
        <v>0</v>
      </c>
      <c r="AX136" s="239">
        <f>ExportsSawnWood!AY$15</f>
        <v>0</v>
      </c>
      <c r="AY136" s="239">
        <f>ExportsSawnWood!AZ$15</f>
        <v>0</v>
      </c>
      <c r="AZ136" s="239">
        <f>ExportsSawnWood!BA$15</f>
        <v>0</v>
      </c>
      <c r="BA136" s="239">
        <f>ExportsSawnWood!BB$15</f>
        <v>0</v>
      </c>
      <c r="BB136" s="239">
        <f>ExportsSawnWood!BC$15</f>
        <v>0</v>
      </c>
      <c r="BC136" s="239"/>
      <c r="BD136" s="235">
        <f t="shared" si="31"/>
        <v>0.1886473186252686</v>
      </c>
      <c r="BE136" s="235">
        <f t="shared" si="31"/>
        <v>0.11112660793809023</v>
      </c>
      <c r="BF136" s="235">
        <f t="shared" si="31"/>
        <v>0.15090065232972971</v>
      </c>
      <c r="BG136" s="235">
        <f t="shared" si="31"/>
        <v>0.12070506144379063</v>
      </c>
      <c r="BH136" s="235">
        <f t="shared" si="31"/>
        <v>0.10185703408806879</v>
      </c>
      <c r="BI136" s="235">
        <f t="shared" si="31"/>
        <v>0.10752124888432668</v>
      </c>
      <c r="BJ136" s="235">
        <f t="shared" si="31"/>
        <v>9.5721949147350771E-2</v>
      </c>
      <c r="BK136" s="235">
        <f t="shared" si="31"/>
        <v>9.5640131401098144E-2</v>
      </c>
      <c r="BL136" s="235">
        <f t="shared" si="31"/>
        <v>3.7859889061796721E-2</v>
      </c>
      <c r="BM136" s="235">
        <f t="shared" si="31"/>
        <v>4.0981453020863923E-2</v>
      </c>
      <c r="BN136" s="235">
        <f t="shared" si="31"/>
        <v>5.7411940378839448E-2</v>
      </c>
      <c r="BO136" s="235">
        <f t="shared" si="31"/>
        <v>6.4642304608792084E-2</v>
      </c>
    </row>
    <row r="137" spans="1:67">
      <c r="A137" s="234" t="str">
        <f t="shared" si="30"/>
        <v>Others</v>
      </c>
      <c r="AC137" s="234">
        <f t="shared" ref="AC137:BB137" si="32">AC114-SUM(AC131:AC136)</f>
        <v>9.0594029976713202</v>
      </c>
      <c r="AD137" s="234">
        <f t="shared" si="32"/>
        <v>7.2627438101159925</v>
      </c>
      <c r="AE137" s="234">
        <f t="shared" si="32"/>
        <v>7.1296645151040252</v>
      </c>
      <c r="AF137" s="234">
        <f t="shared" si="32"/>
        <v>9.4402445243679836</v>
      </c>
      <c r="AG137" s="234">
        <f t="shared" si="32"/>
        <v>12.317095809759977</v>
      </c>
      <c r="AH137" s="234">
        <f t="shared" si="32"/>
        <v>11.724861528666011</v>
      </c>
      <c r="AI137" s="234">
        <f t="shared" si="32"/>
        <v>13.57810636392</v>
      </c>
      <c r="AJ137" s="234">
        <f t="shared" si="32"/>
        <v>13.973412356474967</v>
      </c>
      <c r="AK137" s="234">
        <f t="shared" si="32"/>
        <v>14.474699968455994</v>
      </c>
      <c r="AL137" s="234">
        <f t="shared" si="32"/>
        <v>12.53810334035601</v>
      </c>
      <c r="AM137" s="234">
        <f t="shared" si="32"/>
        <v>13.147382095982991</v>
      </c>
      <c r="AN137" s="234">
        <f t="shared" si="32"/>
        <v>11.283301008479988</v>
      </c>
      <c r="AO137" s="234">
        <f t="shared" si="32"/>
        <v>7.4424728187039833</v>
      </c>
      <c r="AP137" s="234">
        <f t="shared" si="32"/>
        <v>7.4660934833430304</v>
      </c>
      <c r="AQ137" s="234">
        <f t="shared" si="32"/>
        <v>13.378158060311492</v>
      </c>
      <c r="AR137" s="234">
        <f t="shared" si="32"/>
        <v>22.930973929328474</v>
      </c>
      <c r="AS137" s="234">
        <f t="shared" si="32"/>
        <v>20.815680003429009</v>
      </c>
      <c r="AT137" s="234">
        <f t="shared" si="32"/>
        <v>21.147071462231082</v>
      </c>
      <c r="AU137" s="234">
        <f t="shared" si="32"/>
        <v>20.982963440929979</v>
      </c>
      <c r="AV137" s="234">
        <f t="shared" si="32"/>
        <v>11.937775946291609</v>
      </c>
      <c r="AW137" s="234">
        <f t="shared" si="32"/>
        <v>0</v>
      </c>
      <c r="AX137" s="234">
        <f t="shared" si="32"/>
        <v>0</v>
      </c>
      <c r="AY137" s="234">
        <f t="shared" si="32"/>
        <v>0</v>
      </c>
      <c r="AZ137" s="234">
        <f t="shared" si="32"/>
        <v>0</v>
      </c>
      <c r="BA137" s="234">
        <f t="shared" si="32"/>
        <v>0</v>
      </c>
      <c r="BB137" s="234">
        <f t="shared" si="32"/>
        <v>0</v>
      </c>
      <c r="BC137" s="234"/>
      <c r="BD137" s="235">
        <f t="shared" si="31"/>
        <v>0.1461006684700131</v>
      </c>
      <c r="BE137" s="235">
        <f t="shared" si="31"/>
        <v>0.21416659895757431</v>
      </c>
      <c r="BF137" s="235">
        <f t="shared" si="31"/>
        <v>0.2044643202704301</v>
      </c>
      <c r="BG137" s="235">
        <f t="shared" si="31"/>
        <v>0.21306157392876329</v>
      </c>
      <c r="BH137" s="235">
        <f t="shared" si="31"/>
        <v>0.11078546088054696</v>
      </c>
      <c r="BI137" s="235">
        <f t="shared" si="31"/>
        <v>8.0588580073036098E-2</v>
      </c>
      <c r="BJ137" s="235">
        <f t="shared" si="31"/>
        <v>0.12651641585667625</v>
      </c>
      <c r="BK137" s="235">
        <f t="shared" si="31"/>
        <v>0.17245876471586141</v>
      </c>
      <c r="BL137" s="235">
        <f t="shared" si="31"/>
        <v>0.10627128329943719</v>
      </c>
      <c r="BM137" s="235">
        <f t="shared" si="31"/>
        <v>0.12520794762050227</v>
      </c>
      <c r="BN137" s="235">
        <f t="shared" si="31"/>
        <v>0.12082589159455359</v>
      </c>
      <c r="BO137" s="235">
        <f t="shared" si="31"/>
        <v>9.2687700980057505E-2</v>
      </c>
    </row>
    <row r="138" spans="1:67">
      <c r="AC138" s="234"/>
      <c r="AD138" s="234"/>
      <c r="AE138" s="234"/>
      <c r="AF138" s="234"/>
      <c r="AG138" s="234"/>
      <c r="AH138" s="234"/>
      <c r="AI138" s="234"/>
      <c r="AJ138" s="234"/>
      <c r="AK138" s="234"/>
      <c r="AL138" s="234"/>
      <c r="AM138" s="234"/>
      <c r="AN138" s="234"/>
      <c r="AO138" s="234"/>
      <c r="AP138" s="234"/>
      <c r="AQ138" s="234"/>
      <c r="AR138" s="234"/>
      <c r="AS138" s="234"/>
      <c r="AT138" s="234"/>
      <c r="AU138" s="234"/>
      <c r="AV138" s="234"/>
      <c r="AW138" s="234"/>
      <c r="AX138" s="234"/>
      <c r="AY138" s="234"/>
      <c r="AZ138" s="234"/>
      <c r="BA138" s="234"/>
      <c r="BB138" s="234"/>
      <c r="BC138" s="234"/>
    </row>
    <row r="139" spans="1:67" ht="13">
      <c r="A139" s="1" t="s">
        <v>125</v>
      </c>
      <c r="AC139" s="234"/>
      <c r="AD139" s="234"/>
      <c r="AE139" s="234"/>
      <c r="AF139" s="234"/>
      <c r="AG139" s="234"/>
      <c r="AH139" s="234"/>
      <c r="AI139" s="234"/>
      <c r="AJ139" s="234"/>
      <c r="AK139" s="234"/>
      <c r="AL139" s="234"/>
      <c r="AM139" s="234"/>
      <c r="AN139" s="234"/>
      <c r="AO139" s="234"/>
      <c r="AP139" s="234"/>
      <c r="AQ139" s="234"/>
      <c r="AR139" s="234"/>
      <c r="AS139" s="234"/>
      <c r="AT139" s="234"/>
      <c r="AU139" s="234"/>
      <c r="AV139" s="234"/>
      <c r="AW139" s="234"/>
      <c r="AX139" s="234"/>
      <c r="AY139" s="234"/>
      <c r="AZ139" s="234"/>
      <c r="BA139" s="234"/>
      <c r="BB139" s="234"/>
      <c r="BC139" s="234"/>
    </row>
    <row r="140" spans="1:67" ht="13">
      <c r="A140" s="1"/>
      <c r="B140" s="275" t="s">
        <v>129</v>
      </c>
      <c r="C140" s="275"/>
      <c r="D140" s="275"/>
      <c r="E140" s="275"/>
      <c r="F140" s="275"/>
      <c r="G140" s="275"/>
      <c r="H140" s="275"/>
      <c r="I140" s="275"/>
      <c r="J140" s="275"/>
      <c r="K140" s="275"/>
      <c r="L140" s="275"/>
      <c r="M140" s="275"/>
      <c r="N140" s="275"/>
      <c r="O140" s="275"/>
      <c r="P140" s="275"/>
      <c r="Q140" s="275"/>
      <c r="R140" s="275"/>
      <c r="S140" s="275"/>
      <c r="T140" s="275"/>
      <c r="U140" s="275"/>
      <c r="V140" s="275"/>
      <c r="W140" s="275"/>
      <c r="X140" s="275"/>
      <c r="Y140" s="275"/>
      <c r="Z140" s="275"/>
      <c r="AA140" s="275"/>
      <c r="AC140" s="275" t="s">
        <v>113</v>
      </c>
      <c r="AD140" s="275"/>
      <c r="AE140" s="275"/>
      <c r="AF140" s="275"/>
      <c r="AG140" s="275"/>
      <c r="AH140" s="275"/>
      <c r="AI140" s="275"/>
      <c r="AJ140" s="275"/>
      <c r="AK140" s="275"/>
      <c r="AL140" s="275"/>
      <c r="AM140" s="275"/>
      <c r="AN140" s="275"/>
      <c r="AO140" s="275"/>
      <c r="AP140" s="275"/>
      <c r="AQ140" s="275"/>
      <c r="AR140" s="275"/>
      <c r="AS140" s="275"/>
      <c r="AT140" s="275"/>
      <c r="AU140" s="275"/>
      <c r="AV140" s="275"/>
      <c r="AW140" s="275"/>
      <c r="AX140" s="275"/>
      <c r="AY140" s="275"/>
      <c r="AZ140" s="275"/>
      <c r="BA140" s="275"/>
      <c r="BB140" s="275"/>
      <c r="BC140" s="240"/>
    </row>
    <row r="141" spans="1:67">
      <c r="A141" s="231" t="s">
        <v>2</v>
      </c>
      <c r="B141" s="234">
        <f>SUM(ExportsVeneer!C$5:C$5)</f>
        <v>110.90264178039997</v>
      </c>
      <c r="C141" s="234">
        <f>SUM(ExportsVeneer!D$5:D$5)</f>
        <v>114.03074603480002</v>
      </c>
      <c r="D141" s="234">
        <f>SUM(ExportsVeneer!E$5:E$5)</f>
        <v>116.68126342319999</v>
      </c>
      <c r="E141" s="234">
        <f>SUM(ExportsVeneer!F$5:F$5)</f>
        <v>107.66568529059997</v>
      </c>
      <c r="F141" s="234">
        <f>SUM(ExportsVeneer!G$5:G$5)</f>
        <v>103.2924195862</v>
      </c>
      <c r="G141" s="234">
        <f>SUM(ExportsVeneer!H$5:H$5)</f>
        <v>97.783150556400017</v>
      </c>
      <c r="H141" s="234">
        <f>SUM(ExportsVeneer!I$5:I$5)</f>
        <v>71.348538795799996</v>
      </c>
      <c r="I141" s="234">
        <f>SUM(ExportsVeneer!J$5:J$5)</f>
        <v>67.898475118600004</v>
      </c>
      <c r="J141" s="234">
        <f>SUM(ExportsVeneer!K$5:K$5)</f>
        <v>70.045267769000006</v>
      </c>
      <c r="K141" s="234">
        <f>SUM(ExportsVeneer!L$5:L$5)</f>
        <v>39.5205961152</v>
      </c>
      <c r="L141" s="234">
        <f>SUM(ExportsVeneer!M$5:M$5)</f>
        <v>40.190566888599996</v>
      </c>
      <c r="M141" s="234">
        <f>SUM(ExportsVeneer!N$5:N$5)</f>
        <v>29.691898795400004</v>
      </c>
      <c r="N141" s="234">
        <f>SUM(ExportsVeneer!O$5:O$5)</f>
        <v>28.259051774199992</v>
      </c>
      <c r="O141" s="234">
        <f>SUM(ExportsVeneer!P$5:P$5)</f>
        <v>28.318125874999993</v>
      </c>
      <c r="P141" s="234">
        <f>SUM(ExportsVeneer!Q$5:Q$5)</f>
        <v>30.497057199200004</v>
      </c>
      <c r="Q141" s="234">
        <f>SUM(ExportsVeneer!R$5:R$5)</f>
        <v>28.300038908003117</v>
      </c>
      <c r="R141" s="234">
        <f>SUM(ExportsVeneer!S$5:S$5)</f>
        <v>21.474173999999998</v>
      </c>
      <c r="S141" s="234">
        <f>SUM(ExportsVeneer!T$5:T$5)</f>
        <v>18.903959</v>
      </c>
      <c r="T141" s="234">
        <f>SUM(ExportsVeneer!U$5:U$5)</f>
        <v>16.666644999999999</v>
      </c>
      <c r="U141" s="234">
        <f>SUM(ExportsVeneer!V$5:V$5)</f>
        <v>16.738471000000001</v>
      </c>
      <c r="V141" s="234">
        <f>SUM(ExportsVeneer!W$5:W$5)</f>
        <v>0</v>
      </c>
      <c r="W141" s="234">
        <f>SUM(ExportsVeneer!X$5:X$5)</f>
        <v>0</v>
      </c>
      <c r="X141" s="234">
        <f>SUM(ExportsVeneer!Y$5:Y$5)</f>
        <v>0</v>
      </c>
      <c r="Y141" s="234">
        <f>SUM(ExportsVeneer!Z$5:Z$5)</f>
        <v>0</v>
      </c>
      <c r="Z141" s="234">
        <f>SUM(ExportsVeneer!AA$5:AA$5)</f>
        <v>0</v>
      </c>
      <c r="AA141" s="234">
        <f>SUM(ExportsVeneer!AB$5:AB$5)</f>
        <v>0</v>
      </c>
      <c r="AB141" s="234"/>
      <c r="AC141" s="234">
        <f>SUM(ExportsVeneer!AD$5:AD$5)</f>
        <v>44.943280223819436</v>
      </c>
      <c r="AD141" s="234">
        <f>SUM(ExportsVeneer!AE$5:AE$5)</f>
        <v>45.278275057707994</v>
      </c>
      <c r="AE141" s="234">
        <f>SUM(ExportsVeneer!AF$5:AF$5)</f>
        <v>52.012291671792006</v>
      </c>
      <c r="AF141" s="234">
        <f>SUM(ExportsVeneer!AG$5:AG$5)</f>
        <v>54.263482894879999</v>
      </c>
      <c r="AG141" s="234">
        <f>SUM(ExportsVeneer!AH$5:AH$5)</f>
        <v>58.161646413429992</v>
      </c>
      <c r="AH141" s="234">
        <f>SUM(ExportsVeneer!AI$5:AI$5)</f>
        <v>59.355092207267994</v>
      </c>
      <c r="AI141" s="234">
        <f>SUM(ExportsVeneer!AJ$5:AJ$5)</f>
        <v>48.657243624115992</v>
      </c>
      <c r="AJ141" s="234">
        <f>SUM(ExportsVeneer!AK$5:AK$5)</f>
        <v>55.492870437959994</v>
      </c>
      <c r="AK141" s="234">
        <f>SUM(ExportsVeneer!AL$5:AL$5)</f>
        <v>60.303408778828008</v>
      </c>
      <c r="AL141" s="234">
        <f>SUM(ExportsVeneer!AM$5:AM$5)</f>
        <v>32.108064086603996</v>
      </c>
      <c r="AM141" s="234">
        <f>SUM(ExportsVeneer!AN$5:AN$5)</f>
        <v>34.884695977676984</v>
      </c>
      <c r="AN141" s="234">
        <f>SUM(ExportsVeneer!AO$5:AO$5)</f>
        <v>28.08639929808</v>
      </c>
      <c r="AO141" s="234">
        <f>SUM(ExportsVeneer!AP$5:AP$5)</f>
        <v>26.106829600895995</v>
      </c>
      <c r="AP141" s="234">
        <f>SUM(ExportsVeneer!AQ$5:AQ$5)</f>
        <v>25.393205502033005</v>
      </c>
      <c r="AQ141" s="234">
        <f>SUM(ExportsVeneer!AR$5:AR$5)</f>
        <v>29.393361931567743</v>
      </c>
      <c r="AR141" s="234">
        <f>SUM(ExportsVeneer!AS$5:AS$5)</f>
        <v>26.097649692632803</v>
      </c>
      <c r="AS141" s="234">
        <f>SUM(ExportsVeneer!AT$5:AT$5)</f>
        <v>20.501658461758002</v>
      </c>
      <c r="AT141" s="234">
        <f>SUM(ExportsVeneer!AU$5:AU$5)</f>
        <v>17.337972567773001</v>
      </c>
      <c r="AU141" s="234">
        <f>SUM(ExportsVeneer!AV$5:AV$5)</f>
        <v>16.686141864410001</v>
      </c>
      <c r="AV141" s="234">
        <f>SUM(ExportsVeneer!AW$5:AW$5)</f>
        <v>13.914950137470832</v>
      </c>
      <c r="AW141" s="234">
        <f>SUM(ExportsVeneer!AX$5:AX$5)</f>
        <v>0</v>
      </c>
      <c r="AX141" s="234">
        <f>SUM(ExportsVeneer!AY$5:AY$5)</f>
        <v>0</v>
      </c>
      <c r="AY141" s="234">
        <f>SUM(ExportsVeneer!AZ$5:AZ$5)</f>
        <v>0</v>
      </c>
      <c r="AZ141" s="234">
        <f>SUM(ExportsVeneer!BA$5:BA$5)</f>
        <v>0</v>
      </c>
      <c r="BA141" s="234">
        <f>SUM(ExportsVeneer!BB$5:BB$5)</f>
        <v>0</v>
      </c>
      <c r="BB141" s="234">
        <f>SUM(ExportsVeneer!BC$5:BC$5)</f>
        <v>0</v>
      </c>
      <c r="BC141" s="234"/>
    </row>
    <row r="142" spans="1:67">
      <c r="B142" s="2">
        <v>2000</v>
      </c>
      <c r="C142" s="2">
        <f t="shared" ref="C142:AA142" si="33">1+B142</f>
        <v>2001</v>
      </c>
      <c r="D142" s="2">
        <f t="shared" si="33"/>
        <v>2002</v>
      </c>
      <c r="E142" s="2">
        <f t="shared" si="33"/>
        <v>2003</v>
      </c>
      <c r="F142" s="2">
        <f t="shared" si="33"/>
        <v>2004</v>
      </c>
      <c r="G142" s="2">
        <f t="shared" si="33"/>
        <v>2005</v>
      </c>
      <c r="H142" s="2">
        <f t="shared" si="33"/>
        <v>2006</v>
      </c>
      <c r="I142" s="2">
        <f t="shared" si="33"/>
        <v>2007</v>
      </c>
      <c r="J142" s="2">
        <f t="shared" si="33"/>
        <v>2008</v>
      </c>
      <c r="K142" s="2">
        <f t="shared" si="33"/>
        <v>2009</v>
      </c>
      <c r="L142" s="2">
        <f t="shared" si="33"/>
        <v>2010</v>
      </c>
      <c r="M142" s="2">
        <f t="shared" si="33"/>
        <v>2011</v>
      </c>
      <c r="N142" s="2">
        <f t="shared" si="33"/>
        <v>2012</v>
      </c>
      <c r="O142" s="2">
        <f t="shared" si="33"/>
        <v>2013</v>
      </c>
      <c r="P142" s="2">
        <f t="shared" si="33"/>
        <v>2014</v>
      </c>
      <c r="Q142" s="2">
        <f t="shared" si="33"/>
        <v>2015</v>
      </c>
      <c r="R142" s="2">
        <f t="shared" si="33"/>
        <v>2016</v>
      </c>
      <c r="S142" s="2">
        <f t="shared" si="33"/>
        <v>2017</v>
      </c>
      <c r="T142" s="2">
        <f t="shared" si="33"/>
        <v>2018</v>
      </c>
      <c r="U142" s="2">
        <f t="shared" si="33"/>
        <v>2019</v>
      </c>
      <c r="V142" s="2">
        <f t="shared" si="33"/>
        <v>2020</v>
      </c>
      <c r="W142" s="2">
        <f t="shared" si="33"/>
        <v>2021</v>
      </c>
      <c r="X142" s="2">
        <f t="shared" si="33"/>
        <v>2022</v>
      </c>
      <c r="Y142" s="2">
        <f t="shared" si="33"/>
        <v>2023</v>
      </c>
      <c r="Z142" s="2">
        <f t="shared" si="33"/>
        <v>2024</v>
      </c>
      <c r="AA142" s="2">
        <f t="shared" si="33"/>
        <v>2025</v>
      </c>
      <c r="AC142" s="2">
        <v>2000</v>
      </c>
      <c r="AD142" s="2">
        <f t="shared" ref="AD142:BB142" si="34">1+AC142</f>
        <v>2001</v>
      </c>
      <c r="AE142" s="2">
        <f t="shared" si="34"/>
        <v>2002</v>
      </c>
      <c r="AF142" s="2">
        <f t="shared" si="34"/>
        <v>2003</v>
      </c>
      <c r="AG142" s="2">
        <f t="shared" si="34"/>
        <v>2004</v>
      </c>
      <c r="AH142" s="2">
        <f t="shared" si="34"/>
        <v>2005</v>
      </c>
      <c r="AI142" s="2">
        <f t="shared" si="34"/>
        <v>2006</v>
      </c>
      <c r="AJ142" s="2">
        <f t="shared" si="34"/>
        <v>2007</v>
      </c>
      <c r="AK142" s="2">
        <f t="shared" si="34"/>
        <v>2008</v>
      </c>
      <c r="AL142" s="2">
        <f t="shared" si="34"/>
        <v>2009</v>
      </c>
      <c r="AM142" s="2">
        <f t="shared" si="34"/>
        <v>2010</v>
      </c>
      <c r="AN142" s="2">
        <f t="shared" si="34"/>
        <v>2011</v>
      </c>
      <c r="AO142" s="2">
        <f t="shared" si="34"/>
        <v>2012</v>
      </c>
      <c r="AP142" s="2">
        <f t="shared" si="34"/>
        <v>2013</v>
      </c>
      <c r="AQ142" s="2">
        <f t="shared" si="34"/>
        <v>2014</v>
      </c>
      <c r="AR142" s="2">
        <f t="shared" si="34"/>
        <v>2015</v>
      </c>
      <c r="AS142" s="2">
        <f t="shared" si="34"/>
        <v>2016</v>
      </c>
      <c r="AT142" s="2">
        <f t="shared" si="34"/>
        <v>2017</v>
      </c>
      <c r="AU142" s="2">
        <f t="shared" si="34"/>
        <v>2018</v>
      </c>
      <c r="AV142" s="2">
        <f t="shared" si="34"/>
        <v>2019</v>
      </c>
      <c r="AW142" s="2">
        <f t="shared" si="34"/>
        <v>2020</v>
      </c>
      <c r="AX142" s="2">
        <f t="shared" si="34"/>
        <v>2021</v>
      </c>
      <c r="AY142" s="2">
        <f t="shared" si="34"/>
        <v>2022</v>
      </c>
      <c r="AZ142" s="2">
        <f t="shared" si="34"/>
        <v>2023</v>
      </c>
      <c r="BA142" s="2">
        <f t="shared" si="34"/>
        <v>2024</v>
      </c>
      <c r="BB142" s="2">
        <f t="shared" si="34"/>
        <v>2025</v>
      </c>
    </row>
    <row r="143" spans="1:67">
      <c r="A143" s="231" t="s">
        <v>132</v>
      </c>
      <c r="B143" s="234">
        <f>SUM(ExportsVeneer!C$14:C$14)</f>
        <v>58.136592139400008</v>
      </c>
      <c r="C143" s="234">
        <f>SUM(ExportsVeneer!D$14:D$14)</f>
        <v>60.435621092999995</v>
      </c>
      <c r="D143" s="234">
        <f>SUM(ExportsVeneer!E$14:E$14)</f>
        <v>59.763293202199989</v>
      </c>
      <c r="E143" s="234">
        <f>SUM(ExportsVeneer!F$14:F$14)</f>
        <v>57.196944435199995</v>
      </c>
      <c r="F143" s="234">
        <f>SUM(ExportsVeneer!G$14:G$14)</f>
        <v>45.838297523799994</v>
      </c>
      <c r="G143" s="234">
        <f>SUM(ExportsVeneer!H$14:H$14)</f>
        <v>44.031682511600003</v>
      </c>
      <c r="H143" s="234">
        <f>SUM(ExportsVeneer!I$14:I$14)</f>
        <v>28.997051191200001</v>
      </c>
      <c r="I143" s="234">
        <f>SUM(ExportsVeneer!J$14:J$14)</f>
        <v>29.384865899600001</v>
      </c>
      <c r="J143" s="234">
        <f>SUM(ExportsVeneer!K$14:K$14)</f>
        <v>24.084933905399996</v>
      </c>
      <c r="K143" s="234">
        <f>SUM(ExportsVeneer!L$14:L$14)</f>
        <v>14.167944761600001</v>
      </c>
      <c r="L143" s="234">
        <f>SUM(ExportsVeneer!M$14:M$14)</f>
        <v>16.294515995400001</v>
      </c>
      <c r="M143" s="234">
        <f>SUM(ExportsVeneer!N$14:N$14)</f>
        <v>13.011465067999998</v>
      </c>
      <c r="N143" s="234">
        <f>SUM(ExportsVeneer!O$14:O$14)</f>
        <v>12.707024996999998</v>
      </c>
      <c r="O143" s="234">
        <f>SUM(ExportsVeneer!P$14:P$14)</f>
        <v>7.4652144772</v>
      </c>
      <c r="P143" s="234">
        <f>SUM(ExportsVeneer!Q$14:Q$14)</f>
        <v>8.8869186745999986</v>
      </c>
      <c r="Q143" s="234">
        <f>SUM(ExportsVeneer!R$14:R$14)</f>
        <v>9.4109478114631617</v>
      </c>
      <c r="R143" s="234">
        <f>SUM(ExportsVeneer!S$14:S$14)</f>
        <v>10.103534000000002</v>
      </c>
      <c r="S143" s="234">
        <f>SUM(ExportsVeneer!T$14:T$14)</f>
        <v>10.257491000000002</v>
      </c>
      <c r="T143" s="234">
        <f>SUM(ExportsVeneer!U$14:U$14)</f>
        <v>8.9470009999999984</v>
      </c>
      <c r="U143" s="234">
        <f>SUM(ExportsVeneer!V$14:V$14)</f>
        <v>7.987997</v>
      </c>
      <c r="V143" s="234">
        <f>SUM(ExportsVeneer!W$14:W$14)</f>
        <v>0</v>
      </c>
      <c r="W143" s="234">
        <f>SUM(ExportsVeneer!X$14:X$14)</f>
        <v>0</v>
      </c>
      <c r="X143" s="234">
        <f>SUM(ExportsVeneer!Y$14:Y$14)</f>
        <v>0</v>
      </c>
      <c r="Y143" s="234">
        <f>SUM(ExportsVeneer!Z$14:Z$14)</f>
        <v>0</v>
      </c>
      <c r="Z143" s="234">
        <f>SUM(ExportsVeneer!AA$14:AA$14)</f>
        <v>0</v>
      </c>
      <c r="AA143" s="234">
        <f>SUM(ExportsVeneer!AB$14:AB$14)</f>
        <v>0</v>
      </c>
      <c r="AB143" s="234"/>
      <c r="BD143" s="235">
        <f t="shared" ref="BD143:BO146" si="35">J143/J$141</f>
        <v>0.34384812382799235</v>
      </c>
      <c r="BE143" s="235">
        <f t="shared" si="35"/>
        <v>0.35849521905745935</v>
      </c>
      <c r="BF143" s="235">
        <f t="shared" si="35"/>
        <v>0.40543135508800004</v>
      </c>
      <c r="BG143" s="235">
        <f t="shared" si="35"/>
        <v>0.43821599816364015</v>
      </c>
      <c r="BH143" s="235">
        <f t="shared" si="35"/>
        <v>0.44966211529437389</v>
      </c>
      <c r="BI143" s="235">
        <f t="shared" si="35"/>
        <v>0.26361965160238565</v>
      </c>
      <c r="BJ143" s="235">
        <f t="shared" si="35"/>
        <v>0.29140249882316904</v>
      </c>
      <c r="BK143" s="235">
        <f t="shared" si="35"/>
        <v>0.33254186830117011</v>
      </c>
      <c r="BL143" s="235">
        <f t="shared" si="35"/>
        <v>0.47049697930174184</v>
      </c>
      <c r="BM143" s="235">
        <f t="shared" si="35"/>
        <v>0.5426107303766371</v>
      </c>
      <c r="BN143" s="235">
        <f t="shared" si="35"/>
        <v>0.53682075786698513</v>
      </c>
      <c r="BO143" s="235">
        <f t="shared" si="35"/>
        <v>0.47722381572367034</v>
      </c>
    </row>
    <row r="144" spans="1:67">
      <c r="A144" s="231" t="s">
        <v>80</v>
      </c>
      <c r="B144" s="234">
        <f>SUM(ExportsVeneer!C$7:C$7)</f>
        <v>7.2540278280000008</v>
      </c>
      <c r="C144" s="234">
        <f>SUM(ExportsVeneer!D$7:D$7)</f>
        <v>2.0496471620000003</v>
      </c>
      <c r="D144" s="234">
        <f>SUM(ExportsVeneer!E$7:E$7)</f>
        <v>4.5326619700000004</v>
      </c>
      <c r="E144" s="234">
        <f>SUM(ExportsVeneer!F$7:F$7)</f>
        <v>6.6736210920000003</v>
      </c>
      <c r="F144" s="234">
        <f>SUM(ExportsVeneer!G$7:G$7)</f>
        <v>8.236916257999999</v>
      </c>
      <c r="G144" s="234">
        <f>SUM(ExportsVeneer!H$7:H$7)</f>
        <v>8.6917423599999992</v>
      </c>
      <c r="H144" s="234">
        <f>SUM(ExportsVeneer!I$7:I$7)</f>
        <v>5.6145586220000006</v>
      </c>
      <c r="I144" s="234">
        <f>SUM(ExportsVeneer!J$7:J$7)</f>
        <v>7.7943076479999993</v>
      </c>
      <c r="J144" s="234">
        <f>SUM(ExportsVeneer!K$7:K$7)</f>
        <v>10.4011326344</v>
      </c>
      <c r="K144" s="234">
        <f>SUM(ExportsVeneer!L$7:L$7)</f>
        <v>10.9395693982</v>
      </c>
      <c r="L144" s="234">
        <f>SUM(ExportsVeneer!M$7:M$7)</f>
        <v>8.3172729873999991</v>
      </c>
      <c r="M144" s="234">
        <f>SUM(ExportsVeneer!N$7:N$7)</f>
        <v>5.1338084323999986</v>
      </c>
      <c r="N144" s="234">
        <f>SUM(ExportsVeneer!O$7:O$7)</f>
        <v>4.7868846963999996</v>
      </c>
      <c r="O144" s="234">
        <f>SUM(ExportsVeneer!P$7:P$7)</f>
        <v>9.1561325406000016</v>
      </c>
      <c r="P144" s="234">
        <f>SUM(ExportsVeneer!Q$7:Q$7)</f>
        <v>6.8712513299999998</v>
      </c>
      <c r="Q144" s="234">
        <f>SUM(ExportsVeneer!R$7:R$7)</f>
        <v>4.4812863576794859</v>
      </c>
      <c r="R144" s="234">
        <f>SUM(ExportsVeneer!S$7:S$7)</f>
        <v>3.1652050000000003</v>
      </c>
      <c r="S144" s="234">
        <f>SUM(ExportsVeneer!T$7:T$7)</f>
        <v>0.79184199999999993</v>
      </c>
      <c r="T144" s="234">
        <f>SUM(ExportsVeneer!U$7:U$7)</f>
        <v>1.5645629999999999</v>
      </c>
      <c r="U144" s="234">
        <f>SUM(ExportsVeneer!V$7:V$7)</f>
        <v>1.4707780000000001</v>
      </c>
      <c r="V144" s="234">
        <f>SUM(ExportsVeneer!W$7:W$7)</f>
        <v>0</v>
      </c>
      <c r="W144" s="234">
        <f>SUM(ExportsVeneer!X$7:X$7)</f>
        <v>0</v>
      </c>
      <c r="X144" s="234">
        <f>SUM(ExportsVeneer!Y$7:Y$7)</f>
        <v>0</v>
      </c>
      <c r="Y144" s="234">
        <f>SUM(ExportsVeneer!Z$7:Z$7)</f>
        <v>0</v>
      </c>
      <c r="Z144" s="234">
        <f>SUM(ExportsVeneer!AA$7:AA$7)</f>
        <v>0</v>
      </c>
      <c r="AA144" s="234">
        <f>SUM(ExportsVeneer!AB$7:AB$7)</f>
        <v>0</v>
      </c>
      <c r="AB144" s="234"/>
      <c r="AC144" s="234"/>
      <c r="AD144" s="234"/>
      <c r="AE144" s="234"/>
      <c r="AF144" s="234"/>
      <c r="AG144" s="234"/>
      <c r="AH144" s="234"/>
      <c r="AI144" s="234"/>
      <c r="AJ144" s="234"/>
      <c r="AK144" s="234"/>
      <c r="AL144" s="234"/>
      <c r="AM144" s="234"/>
      <c r="AN144" s="234"/>
      <c r="AO144" s="234"/>
      <c r="AP144" s="234"/>
      <c r="AQ144" s="234"/>
      <c r="AR144" s="234"/>
      <c r="AS144" s="234"/>
      <c r="AT144" s="234"/>
      <c r="AU144" s="234"/>
      <c r="AV144" s="234"/>
      <c r="AW144" s="234"/>
      <c r="AX144" s="234"/>
      <c r="AY144" s="234"/>
      <c r="AZ144" s="234"/>
      <c r="BA144" s="234"/>
      <c r="BB144" s="234"/>
      <c r="BC144" s="234"/>
      <c r="BD144" s="235">
        <f t="shared" si="35"/>
        <v>0.14849158216799963</v>
      </c>
      <c r="BE144" s="235">
        <f t="shared" si="35"/>
        <v>0.27680679123138369</v>
      </c>
      <c r="BF144" s="235">
        <f t="shared" si="35"/>
        <v>0.20694589878400504</v>
      </c>
      <c r="BG144" s="235">
        <f t="shared" si="35"/>
        <v>0.17290266505944546</v>
      </c>
      <c r="BH144" s="235">
        <f t="shared" si="35"/>
        <v>0.16939296953942168</v>
      </c>
      <c r="BI144" s="235">
        <f t="shared" si="35"/>
        <v>0.32333116185076649</v>
      </c>
      <c r="BJ144" s="235">
        <f t="shared" si="35"/>
        <v>0.22530866782058714</v>
      </c>
      <c r="BK144" s="235">
        <f t="shared" si="35"/>
        <v>0.15834912355587608</v>
      </c>
      <c r="BL144" s="235">
        <f t="shared" si="35"/>
        <v>0.1473958905241245</v>
      </c>
      <c r="BM144" s="235">
        <f t="shared" si="35"/>
        <v>4.1887627877313947E-2</v>
      </c>
      <c r="BN144" s="235">
        <f t="shared" si="35"/>
        <v>9.3873902036072654E-2</v>
      </c>
      <c r="BO144" s="235">
        <f t="shared" si="35"/>
        <v>8.7868121287780709E-2</v>
      </c>
    </row>
    <row r="145" spans="1:67">
      <c r="A145" s="231" t="s">
        <v>78</v>
      </c>
      <c r="B145" s="234">
        <f>SUM(ExportsVeneer!C$10:C$10)</f>
        <v>36.562323932000005</v>
      </c>
      <c r="C145" s="234">
        <f>SUM(ExportsVeneer!D$10:D$10)</f>
        <v>43.325220125999998</v>
      </c>
      <c r="D145" s="234">
        <f>SUM(ExportsVeneer!E$10:E$10)</f>
        <v>47.018215287799997</v>
      </c>
      <c r="E145" s="234">
        <f>SUM(ExportsVeneer!F$10:F$10)</f>
        <v>35.206575689999994</v>
      </c>
      <c r="F145" s="234">
        <f>SUM(ExportsVeneer!G$10:G$10)</f>
        <v>38.576195626199997</v>
      </c>
      <c r="G145" s="234">
        <f>SUM(ExportsVeneer!H$10:H$10)</f>
        <v>33.08445058400001</v>
      </c>
      <c r="H145" s="234">
        <f>SUM(ExportsVeneer!I$10:I$10)</f>
        <v>27.029784432</v>
      </c>
      <c r="I145" s="234">
        <f>SUM(ExportsVeneer!J$10:J$10)</f>
        <v>20.410354369000004</v>
      </c>
      <c r="J145" s="234">
        <f>SUM(ExportsVeneer!K$10:K$10)</f>
        <v>21.569411778000003</v>
      </c>
      <c r="K145" s="234">
        <f>SUM(ExportsVeneer!L$10:L$10)</f>
        <v>6.7866044760000008</v>
      </c>
      <c r="L145" s="234">
        <f>SUM(ExportsVeneer!M$10:M$10)</f>
        <v>6.1264047548000002</v>
      </c>
      <c r="M145" s="234">
        <f>SUM(ExportsVeneer!N$10:N$10)</f>
        <v>4.8147820408000008</v>
      </c>
      <c r="N145" s="234">
        <f>SUM(ExportsVeneer!O$10:O$10)</f>
        <v>3.4884185022</v>
      </c>
      <c r="O145" s="234">
        <f>SUM(ExportsVeneer!P$10:P$10)</f>
        <v>5.0420154215999995</v>
      </c>
      <c r="P145" s="234">
        <f>SUM(ExportsVeneer!Q$10:Q$10)</f>
        <v>6.4725596979999995</v>
      </c>
      <c r="Q145" s="234">
        <f>SUM(ExportsVeneer!R$10:R$10)</f>
        <v>6.9196885409901547</v>
      </c>
      <c r="R145" s="234">
        <f>SUM(ExportsVeneer!S$10:S$10)</f>
        <v>3.1507449999999997</v>
      </c>
      <c r="S145" s="234">
        <f>SUM(ExportsVeneer!T$10:T$10)</f>
        <v>1.856185</v>
      </c>
      <c r="T145" s="234">
        <f>SUM(ExportsVeneer!U$10:U$10)</f>
        <v>1.451867</v>
      </c>
      <c r="U145" s="234">
        <f>SUM(ExportsVeneer!V$10:V$10)</f>
        <v>1.69781</v>
      </c>
      <c r="V145" s="234">
        <f>SUM(ExportsVeneer!W$10:W$10)</f>
        <v>0</v>
      </c>
      <c r="W145" s="234">
        <f>SUM(ExportsVeneer!X$10:X$10)</f>
        <v>0</v>
      </c>
      <c r="X145" s="234">
        <f>SUM(ExportsVeneer!Y$10:Y$10)</f>
        <v>0</v>
      </c>
      <c r="Y145" s="234">
        <f>SUM(ExportsVeneer!Z$10:Z$10)</f>
        <v>0</v>
      </c>
      <c r="Z145" s="234">
        <f>SUM(ExportsVeneer!AA$10:AA$10)</f>
        <v>0</v>
      </c>
      <c r="AA145" s="234">
        <f>SUM(ExportsVeneer!AB$10:AB$10)</f>
        <v>0</v>
      </c>
      <c r="AB145" s="234"/>
      <c r="AC145" s="234"/>
      <c r="AD145" s="234"/>
      <c r="AE145" s="234"/>
      <c r="AF145" s="234"/>
      <c r="AG145" s="234"/>
      <c r="AH145" s="234"/>
      <c r="AI145" s="234"/>
      <c r="AJ145" s="234"/>
      <c r="AK145" s="234"/>
      <c r="AL145" s="234"/>
      <c r="AM145" s="234"/>
      <c r="AN145" s="234"/>
      <c r="AO145" s="234"/>
      <c r="AP145" s="234"/>
      <c r="AQ145" s="234"/>
      <c r="AR145" s="234"/>
      <c r="AS145" s="234"/>
      <c r="AT145" s="234"/>
      <c r="AU145" s="234"/>
      <c r="AV145" s="234"/>
      <c r="AW145" s="234"/>
      <c r="AX145" s="234"/>
      <c r="AY145" s="234"/>
      <c r="AZ145" s="234"/>
      <c r="BA145" s="234"/>
      <c r="BB145" s="234"/>
      <c r="BC145" s="234"/>
      <c r="BD145" s="235">
        <f t="shared" si="35"/>
        <v>0.30793531761678833</v>
      </c>
      <c r="BE145" s="235">
        <f t="shared" si="35"/>
        <v>0.17172323150737617</v>
      </c>
      <c r="BF145" s="235">
        <f t="shared" si="35"/>
        <v>0.15243389753075981</v>
      </c>
      <c r="BG145" s="235">
        <f t="shared" si="35"/>
        <v>0.16215810494227897</v>
      </c>
      <c r="BH145" s="235">
        <f t="shared" si="35"/>
        <v>0.12344428716411722</v>
      </c>
      <c r="BI145" s="235">
        <f t="shared" si="35"/>
        <v>0.17804905041584079</v>
      </c>
      <c r="BJ145" s="235">
        <f t="shared" si="35"/>
        <v>0.21223554967033958</v>
      </c>
      <c r="BK145" s="235">
        <f t="shared" si="35"/>
        <v>0.24451162641452409</v>
      </c>
      <c r="BL145" s="235">
        <f t="shared" si="35"/>
        <v>0.14672252352989223</v>
      </c>
      <c r="BM145" s="235">
        <f t="shared" si="35"/>
        <v>9.8190278554878371E-2</v>
      </c>
      <c r="BN145" s="235">
        <f t="shared" si="35"/>
        <v>8.7112133245773229E-2</v>
      </c>
      <c r="BO145" s="235">
        <f t="shared" si="35"/>
        <v>0.10143160626797991</v>
      </c>
    </row>
    <row r="146" spans="1:67">
      <c r="A146" s="231" t="s">
        <v>23</v>
      </c>
      <c r="B146" s="234">
        <f t="shared" ref="B146:AA146" si="36">B141-SUM(B143:B145)</f>
        <v>8.949697880999949</v>
      </c>
      <c r="C146" s="234">
        <f t="shared" si="36"/>
        <v>8.2202576538000187</v>
      </c>
      <c r="D146" s="234">
        <f t="shared" si="36"/>
        <v>5.3670929632000082</v>
      </c>
      <c r="E146" s="234">
        <f t="shared" si="36"/>
        <v>8.5885440733999729</v>
      </c>
      <c r="F146" s="234">
        <f t="shared" si="36"/>
        <v>10.641010178200005</v>
      </c>
      <c r="G146" s="234">
        <f t="shared" si="36"/>
        <v>11.975275100800005</v>
      </c>
      <c r="H146" s="234">
        <f t="shared" si="36"/>
        <v>9.7071445505999918</v>
      </c>
      <c r="I146" s="234">
        <f t="shared" si="36"/>
        <v>10.308947201999999</v>
      </c>
      <c r="J146" s="234">
        <f t="shared" si="36"/>
        <v>13.989789451200011</v>
      </c>
      <c r="K146" s="234">
        <f t="shared" si="36"/>
        <v>7.6264774793999983</v>
      </c>
      <c r="L146" s="234">
        <f t="shared" si="36"/>
        <v>9.4523731509999962</v>
      </c>
      <c r="M146" s="234">
        <f t="shared" si="36"/>
        <v>6.7318432542000082</v>
      </c>
      <c r="N146" s="234">
        <f t="shared" si="36"/>
        <v>7.2767235785999951</v>
      </c>
      <c r="O146" s="234">
        <f t="shared" si="36"/>
        <v>6.6547634355999925</v>
      </c>
      <c r="P146" s="234">
        <f t="shared" si="36"/>
        <v>8.266327496600006</v>
      </c>
      <c r="Q146" s="234">
        <f t="shared" si="36"/>
        <v>7.4881161978703155</v>
      </c>
      <c r="R146" s="234">
        <f t="shared" si="36"/>
        <v>5.0546899999999972</v>
      </c>
      <c r="S146" s="234">
        <f t="shared" si="36"/>
        <v>5.9984409999999997</v>
      </c>
      <c r="T146" s="234">
        <f t="shared" si="36"/>
        <v>4.7032140000000009</v>
      </c>
      <c r="U146" s="234">
        <f t="shared" si="36"/>
        <v>5.5818860000000008</v>
      </c>
      <c r="V146" s="234">
        <f t="shared" si="36"/>
        <v>0</v>
      </c>
      <c r="W146" s="234">
        <f t="shared" si="36"/>
        <v>0</v>
      </c>
      <c r="X146" s="234">
        <f t="shared" si="36"/>
        <v>0</v>
      </c>
      <c r="Y146" s="234">
        <f t="shared" si="36"/>
        <v>0</v>
      </c>
      <c r="Z146" s="234">
        <f t="shared" si="36"/>
        <v>0</v>
      </c>
      <c r="AA146" s="234">
        <f t="shared" si="36"/>
        <v>0</v>
      </c>
      <c r="AB146" s="234"/>
      <c r="AC146" s="234"/>
      <c r="AD146" s="234"/>
      <c r="AE146" s="234"/>
      <c r="AF146" s="234"/>
      <c r="AG146" s="234"/>
      <c r="AH146" s="234"/>
      <c r="AI146" s="234"/>
      <c r="AJ146" s="234"/>
      <c r="AK146" s="234"/>
      <c r="AL146" s="234"/>
      <c r="AM146" s="234"/>
      <c r="AN146" s="234"/>
      <c r="AO146" s="234"/>
      <c r="AP146" s="234"/>
      <c r="AQ146" s="234"/>
      <c r="AR146" s="234"/>
      <c r="AS146" s="234"/>
      <c r="AT146" s="234"/>
      <c r="AU146" s="234"/>
      <c r="AV146" s="234"/>
      <c r="AW146" s="234"/>
      <c r="AX146" s="234"/>
      <c r="AY146" s="234"/>
      <c r="AZ146" s="234"/>
      <c r="BA146" s="234"/>
      <c r="BB146" s="234"/>
      <c r="BC146" s="234"/>
      <c r="BD146" s="235">
        <f t="shared" si="35"/>
        <v>0.19972497638721975</v>
      </c>
      <c r="BE146" s="235">
        <f t="shared" si="35"/>
        <v>0.19297475820378079</v>
      </c>
      <c r="BF146" s="235">
        <f t="shared" si="35"/>
        <v>0.23518884859723513</v>
      </c>
      <c r="BG146" s="235">
        <f t="shared" si="35"/>
        <v>0.22672323183463544</v>
      </c>
      <c r="BH146" s="235">
        <f t="shared" si="35"/>
        <v>0.25750062800208723</v>
      </c>
      <c r="BI146" s="235">
        <f t="shared" si="35"/>
        <v>0.23500013613100709</v>
      </c>
      <c r="BJ146" s="235">
        <f t="shared" si="35"/>
        <v>0.2710532836859042</v>
      </c>
      <c r="BK146" s="235">
        <f t="shared" si="35"/>
        <v>0.26459738172842978</v>
      </c>
      <c r="BL146" s="235">
        <f t="shared" si="35"/>
        <v>0.23538460664424149</v>
      </c>
      <c r="BM146" s="235">
        <f t="shared" si="35"/>
        <v>0.31731136319117065</v>
      </c>
      <c r="BN146" s="235">
        <f t="shared" si="35"/>
        <v>0.282193206851169</v>
      </c>
      <c r="BO146" s="235">
        <f t="shared" si="35"/>
        <v>0.33347645672056908</v>
      </c>
    </row>
    <row r="147" spans="1:67">
      <c r="A147" s="231"/>
      <c r="B147" s="237"/>
      <c r="C147" s="237"/>
      <c r="D147" s="237"/>
      <c r="E147" s="237"/>
      <c r="F147" s="237"/>
      <c r="G147" s="237"/>
      <c r="H147" s="237"/>
      <c r="I147" s="237"/>
      <c r="J147" s="237"/>
      <c r="K147" s="237"/>
      <c r="L147" s="237"/>
      <c r="M147" s="237"/>
      <c r="N147" s="237"/>
      <c r="O147" s="237"/>
      <c r="P147" s="237"/>
      <c r="Q147" s="237"/>
      <c r="R147" s="237"/>
      <c r="S147" s="237"/>
      <c r="T147" s="237"/>
      <c r="U147" s="237"/>
      <c r="V147" s="237"/>
      <c r="W147" s="237"/>
      <c r="X147" s="237"/>
      <c r="Y147" s="237"/>
      <c r="Z147" s="237"/>
      <c r="AA147" s="237"/>
      <c r="AB147" s="237"/>
      <c r="AC147" s="234"/>
      <c r="AD147" s="234"/>
      <c r="AE147" s="234"/>
      <c r="AF147" s="234"/>
      <c r="AG147" s="234"/>
      <c r="AH147" s="234"/>
      <c r="AI147" s="234"/>
      <c r="AJ147" s="234"/>
      <c r="AK147" s="234"/>
      <c r="AL147" s="234"/>
      <c r="AM147" s="234"/>
      <c r="AN147" s="234"/>
      <c r="AO147" s="234"/>
      <c r="AP147" s="234"/>
      <c r="AQ147" s="234"/>
      <c r="AR147" s="234"/>
      <c r="AS147" s="234"/>
      <c r="AT147" s="234"/>
      <c r="AU147" s="234"/>
      <c r="AV147" s="234"/>
      <c r="AW147" s="234"/>
      <c r="AX147" s="234"/>
      <c r="AY147" s="234"/>
      <c r="AZ147" s="234"/>
      <c r="BA147" s="234"/>
      <c r="BB147" s="234"/>
      <c r="BC147" s="234"/>
    </row>
    <row r="148" spans="1:67">
      <c r="A148" s="231"/>
      <c r="B148" s="237"/>
      <c r="C148" s="237"/>
      <c r="D148" s="237"/>
      <c r="E148" s="237"/>
      <c r="F148" s="237"/>
      <c r="G148" s="237"/>
      <c r="H148" s="237"/>
      <c r="I148" s="237"/>
      <c r="J148" s="237"/>
      <c r="K148" s="237"/>
      <c r="L148" s="237"/>
      <c r="M148" s="237"/>
      <c r="N148" s="237"/>
      <c r="O148" s="237"/>
      <c r="P148" s="237"/>
      <c r="Q148" s="237"/>
      <c r="R148" s="237"/>
      <c r="S148" s="237"/>
      <c r="T148" s="237"/>
      <c r="U148" s="237"/>
      <c r="V148" s="237"/>
      <c r="W148" s="237"/>
      <c r="X148" s="237"/>
      <c r="Y148" s="237"/>
      <c r="Z148" s="237"/>
      <c r="AA148" s="237"/>
      <c r="AB148" s="237"/>
      <c r="AC148" s="234"/>
      <c r="AD148" s="234"/>
      <c r="AE148" s="234"/>
      <c r="AF148" s="234"/>
      <c r="AG148" s="234"/>
      <c r="AH148" s="234"/>
      <c r="AI148" s="234"/>
      <c r="AJ148" s="234"/>
      <c r="AK148" s="234"/>
      <c r="AL148" s="234"/>
      <c r="AM148" s="234"/>
      <c r="AN148" s="234"/>
      <c r="AO148" s="234"/>
      <c r="AP148" s="234"/>
      <c r="AQ148" s="234"/>
      <c r="AR148" s="234"/>
      <c r="AS148" s="234"/>
      <c r="AT148" s="234"/>
      <c r="AU148" s="234"/>
      <c r="AV148" s="234"/>
      <c r="AW148" s="234"/>
      <c r="AX148" s="234"/>
      <c r="AY148" s="234"/>
      <c r="AZ148" s="234"/>
      <c r="BA148" s="234"/>
      <c r="BB148" s="234"/>
      <c r="BC148" s="234"/>
    </row>
    <row r="149" spans="1:67">
      <c r="B149" s="237"/>
      <c r="C149" s="237"/>
      <c r="D149" s="237"/>
      <c r="E149" s="237"/>
      <c r="F149" s="237"/>
      <c r="G149" s="237"/>
      <c r="H149" s="237"/>
      <c r="I149" s="237"/>
      <c r="J149" s="237"/>
      <c r="K149" s="237"/>
      <c r="L149" s="237"/>
      <c r="M149" s="237"/>
      <c r="N149" s="237"/>
      <c r="O149" s="237"/>
      <c r="P149" s="237"/>
      <c r="Q149" s="237"/>
      <c r="R149" s="237"/>
      <c r="S149" s="237"/>
      <c r="T149" s="237"/>
      <c r="U149" s="237"/>
      <c r="V149" s="237"/>
      <c r="W149" s="237"/>
      <c r="X149" s="237"/>
      <c r="Y149" s="237"/>
      <c r="Z149" s="237"/>
      <c r="AA149" s="237"/>
      <c r="AB149" s="237"/>
      <c r="AC149" s="234"/>
      <c r="AD149" s="234"/>
      <c r="AE149" s="234"/>
      <c r="AF149" s="234"/>
      <c r="AG149" s="234"/>
      <c r="AH149" s="234"/>
      <c r="AI149" s="234"/>
      <c r="AJ149" s="234"/>
      <c r="AK149" s="234"/>
      <c r="AL149" s="234"/>
      <c r="AM149" s="234"/>
      <c r="AN149" s="234"/>
      <c r="AO149" s="234"/>
      <c r="AP149" s="234"/>
      <c r="AQ149" s="234"/>
      <c r="AR149" s="234"/>
      <c r="AS149" s="234"/>
      <c r="AT149" s="234"/>
      <c r="AU149" s="234"/>
      <c r="AV149" s="234"/>
      <c r="AW149" s="234"/>
      <c r="AX149" s="234"/>
      <c r="AY149" s="234"/>
      <c r="AZ149" s="234"/>
      <c r="BA149" s="234"/>
      <c r="BB149" s="234"/>
      <c r="BC149" s="234"/>
    </row>
    <row r="150" spans="1:67">
      <c r="B150" s="237"/>
      <c r="C150" s="237"/>
      <c r="D150" s="237"/>
      <c r="E150" s="237"/>
      <c r="F150" s="237"/>
      <c r="G150" s="237"/>
      <c r="H150" s="237"/>
      <c r="I150" s="237"/>
      <c r="J150" s="237"/>
      <c r="K150" s="237"/>
      <c r="L150" s="237"/>
      <c r="M150" s="237"/>
      <c r="N150" s="237"/>
      <c r="O150" s="237"/>
      <c r="P150" s="237"/>
      <c r="Q150" s="237"/>
      <c r="R150" s="237"/>
      <c r="S150" s="237"/>
      <c r="T150" s="237"/>
      <c r="U150" s="237"/>
      <c r="V150" s="237"/>
      <c r="W150" s="237"/>
      <c r="X150" s="237"/>
      <c r="Y150" s="237"/>
      <c r="Z150" s="237"/>
      <c r="AA150" s="237"/>
      <c r="AB150" s="237"/>
      <c r="AC150" s="234"/>
      <c r="AD150" s="234"/>
      <c r="AE150" s="234"/>
      <c r="AF150" s="234"/>
      <c r="AG150" s="234"/>
      <c r="AH150" s="234"/>
      <c r="AI150" s="234"/>
      <c r="AJ150" s="234"/>
      <c r="AK150" s="234"/>
      <c r="AL150" s="234"/>
      <c r="AM150" s="234"/>
      <c r="AN150" s="234"/>
      <c r="AO150" s="234"/>
      <c r="AP150" s="234"/>
      <c r="AQ150" s="234"/>
      <c r="AR150" s="234"/>
      <c r="AS150" s="234"/>
      <c r="AT150" s="234"/>
      <c r="AU150" s="234"/>
      <c r="AV150" s="234"/>
      <c r="AW150" s="234"/>
      <c r="AX150" s="234"/>
      <c r="AY150" s="234"/>
      <c r="AZ150" s="234"/>
      <c r="BA150" s="234"/>
      <c r="BB150" s="234"/>
      <c r="BC150" s="234"/>
    </row>
    <row r="151" spans="1:67">
      <c r="A151" s="234" t="str">
        <f>A143</f>
        <v>EU-28</v>
      </c>
      <c r="B151" s="237"/>
      <c r="C151" s="237"/>
      <c r="D151" s="237"/>
      <c r="E151" s="237"/>
      <c r="F151" s="237"/>
      <c r="G151" s="237"/>
      <c r="H151" s="237"/>
      <c r="I151" s="237"/>
      <c r="J151" s="237"/>
      <c r="K151" s="237"/>
      <c r="L151" s="237"/>
      <c r="M151" s="237"/>
      <c r="N151" s="237"/>
      <c r="O151" s="237"/>
      <c r="P151" s="237"/>
      <c r="Q151" s="237"/>
      <c r="R151" s="237"/>
      <c r="S151" s="237"/>
      <c r="T151" s="237"/>
      <c r="U151" s="237"/>
      <c r="V151" s="237"/>
      <c r="W151" s="237"/>
      <c r="X151" s="237"/>
      <c r="Y151" s="237"/>
      <c r="Z151" s="237"/>
      <c r="AA151" s="237"/>
      <c r="AB151" s="237"/>
      <c r="AC151" s="234">
        <f>SUM(ExportsVeneer!AD$14:AD$14)</f>
        <v>31.439534835457501</v>
      </c>
      <c r="AD151" s="234">
        <f>SUM(ExportsVeneer!AE$14:AE$14)</f>
        <v>32.202453019495998</v>
      </c>
      <c r="AE151" s="234">
        <f>SUM(ExportsVeneer!AF$14:AF$14)</f>
        <v>35.438941450176003</v>
      </c>
      <c r="AF151" s="234">
        <f>SUM(ExportsVeneer!AG$14:AG$14)</f>
        <v>36.288708333919992</v>
      </c>
      <c r="AG151" s="234">
        <f>SUM(ExportsVeneer!AH$14:AH$14)</f>
        <v>35.537142187728996</v>
      </c>
      <c r="AH151" s="234">
        <f>SUM(ExportsVeneer!AI$14:AI$14)</f>
        <v>37.255095802782002</v>
      </c>
      <c r="AI151" s="234">
        <f>SUM(ExportsVeneer!AJ$14:AJ$14)</f>
        <v>28.139045179359996</v>
      </c>
      <c r="AJ151" s="234">
        <f>SUM(ExportsVeneer!AK$14:AK$14)</f>
        <v>33.081163193974994</v>
      </c>
      <c r="AK151" s="234">
        <f>SUM(ExportsVeneer!AL$14:AL$14)</f>
        <v>31.489824293584004</v>
      </c>
      <c r="AL151" s="234">
        <f>SUM(ExportsVeneer!AM$14:AM$14)</f>
        <v>16.474371837616001</v>
      </c>
      <c r="AM151" s="234">
        <f>SUM(ExportsVeneer!AN$14:AN$14)</f>
        <v>18.747304847109003</v>
      </c>
      <c r="AN151" s="234">
        <f>SUM(ExportsVeneer!AO$14:AO$14)</f>
        <v>15.88577500848</v>
      </c>
      <c r="AO151" s="234">
        <f>SUM(ExportsVeneer!AP$14:AP$14)</f>
        <v>13.238617898175999</v>
      </c>
      <c r="AP151" s="234">
        <f>SUM(ExportsVeneer!AQ$14:AQ$14)</f>
        <v>9.5264344192559989</v>
      </c>
      <c r="AQ151" s="234">
        <f>SUM(ExportsVeneer!AR$14:AR$14)</f>
        <v>12.16785044381975</v>
      </c>
      <c r="AR151" s="234">
        <f>SUM(ExportsVeneer!AS$14:AS$14)</f>
        <v>10.286883912072888</v>
      </c>
      <c r="AS151" s="234">
        <f>SUM(ExportsVeneer!AT$14:AT$14)</f>
        <v>10.025512341787001</v>
      </c>
      <c r="AT151" s="234">
        <f>SUM(ExportsVeneer!AU$14:AU$14)</f>
        <v>9.2755495469779987</v>
      </c>
      <c r="AU151" s="234">
        <f>SUM(ExportsVeneer!AV$14:AV$14)</f>
        <v>8.4542360116299999</v>
      </c>
      <c r="AV151" s="234">
        <f>SUM(ExportsVeneer!AW$14:AW$14)</f>
        <v>7.2197160525375015</v>
      </c>
      <c r="AW151" s="234">
        <f>SUM(ExportsVeneer!AX$14:AX$14)</f>
        <v>0</v>
      </c>
      <c r="AX151" s="234">
        <f>SUM(ExportsVeneer!AY$14:AY$14)</f>
        <v>0</v>
      </c>
      <c r="AY151" s="234">
        <f>SUM(ExportsVeneer!AZ$14:AZ$14)</f>
        <v>0</v>
      </c>
      <c r="AZ151" s="234">
        <f>SUM(ExportsVeneer!BA$14:BA$14)</f>
        <v>0</v>
      </c>
      <c r="BA151" s="234">
        <f>SUM(ExportsVeneer!BB$14:BB$14)</f>
        <v>0</v>
      </c>
      <c r="BB151" s="234">
        <f>SUM(ExportsVeneer!BC$14:BC$14)</f>
        <v>0</v>
      </c>
      <c r="BC151" s="234"/>
      <c r="BD151" s="235">
        <f t="shared" ref="BD151:BO154" si="37">AK151/AK$141</f>
        <v>0.52218978879084199</v>
      </c>
      <c r="BE151" s="235">
        <f t="shared" si="37"/>
        <v>0.51309140884919857</v>
      </c>
      <c r="BF151" s="235">
        <f t="shared" si="37"/>
        <v>0.53740771767383511</v>
      </c>
      <c r="BG151" s="235">
        <f t="shared" si="37"/>
        <v>0.56560382980690438</v>
      </c>
      <c r="BH151" s="235">
        <f t="shared" si="37"/>
        <v>0.5070940478242385</v>
      </c>
      <c r="BI151" s="235">
        <f t="shared" si="37"/>
        <v>0.37515682762041613</v>
      </c>
      <c r="BJ151" s="235">
        <f t="shared" si="37"/>
        <v>0.41396593122448438</v>
      </c>
      <c r="BK151" s="235">
        <f t="shared" si="37"/>
        <v>0.39416897817341801</v>
      </c>
      <c r="BL151" s="235">
        <f t="shared" si="37"/>
        <v>0.48900982135117088</v>
      </c>
      <c r="BM151" s="235">
        <f t="shared" si="37"/>
        <v>0.53498467082702328</v>
      </c>
      <c r="BN151" s="235">
        <f t="shared" si="37"/>
        <v>0.50666211999923749</v>
      </c>
      <c r="BO151" s="235">
        <f t="shared" si="37"/>
        <v>0.51884598803526505</v>
      </c>
    </row>
    <row r="152" spans="1:67">
      <c r="A152" s="234" t="str">
        <f>A144</f>
        <v>Egypt</v>
      </c>
      <c r="B152" s="237"/>
      <c r="C152" s="237"/>
      <c r="D152" s="237"/>
      <c r="E152" s="237"/>
      <c r="F152" s="237"/>
      <c r="G152" s="237"/>
      <c r="H152" s="237"/>
      <c r="I152" s="237"/>
      <c r="J152" s="237"/>
      <c r="K152" s="237"/>
      <c r="L152" s="237"/>
      <c r="M152" s="237"/>
      <c r="N152" s="237"/>
      <c r="O152" s="237"/>
      <c r="P152" s="237"/>
      <c r="Q152" s="237"/>
      <c r="R152" s="237"/>
      <c r="S152" s="237"/>
      <c r="T152" s="237"/>
      <c r="U152" s="237"/>
      <c r="V152" s="237"/>
      <c r="W152" s="237"/>
      <c r="X152" s="237"/>
      <c r="Y152" s="237"/>
      <c r="Z152" s="237"/>
      <c r="AA152" s="237"/>
      <c r="AB152" s="237"/>
      <c r="AC152" s="234">
        <f>SUM(ExportsVeneer!AD$7:AD$7)</f>
        <v>1.4298066505682103</v>
      </c>
      <c r="AD152" s="234">
        <f>SUM(ExportsVeneer!AE$7:AE$7)</f>
        <v>0.50767967270399994</v>
      </c>
      <c r="AE152" s="234">
        <f>SUM(ExportsVeneer!AF$7:AF$7)</f>
        <v>1.3327790783039997</v>
      </c>
      <c r="AF152" s="234">
        <f>SUM(ExportsVeneer!AG$7:AG$7)</f>
        <v>2.309999911856</v>
      </c>
      <c r="AG152" s="234">
        <f>SUM(ExportsVeneer!AH$7:AH$7)</f>
        <v>3.3627733160700002</v>
      </c>
      <c r="AH152" s="234">
        <f>SUM(ExportsVeneer!AI$7:AI$7)</f>
        <v>3.6247062011159996</v>
      </c>
      <c r="AI152" s="234">
        <f>SUM(ExportsVeneer!AJ$7:AJ$7)</f>
        <v>2.9375287594159998</v>
      </c>
      <c r="AJ152" s="234">
        <f>SUM(ExportsVeneer!AK$7:AK$7)</f>
        <v>4.09291777424</v>
      </c>
      <c r="AK152" s="234">
        <f>SUM(ExportsVeneer!AL$7:AL$7)</f>
        <v>6.0540985764399995</v>
      </c>
      <c r="AL152" s="234">
        <f>SUM(ExportsVeneer!AM$7:AM$7)</f>
        <v>6.2214617009160005</v>
      </c>
      <c r="AM152" s="234">
        <f>SUM(ExportsVeneer!AN$7:AN$7)</f>
        <v>4.6985343798959995</v>
      </c>
      <c r="AN152" s="234">
        <f>SUM(ExportsVeneer!AO$7:AO$7)</f>
        <v>2.6340520339199998</v>
      </c>
      <c r="AO152" s="234">
        <f>SUM(ExportsVeneer!AP$7:AP$7)</f>
        <v>3.0280750984</v>
      </c>
      <c r="AP152" s="234">
        <f>SUM(ExportsVeneer!AQ$7:AQ$7)</f>
        <v>6.1663728553830008</v>
      </c>
      <c r="AQ152" s="234">
        <f>SUM(ExportsVeneer!AR$7:AR$7)</f>
        <v>4.5958764704437494</v>
      </c>
      <c r="AR152" s="234">
        <f>SUM(ExportsVeneer!AS$7:AS$7)</f>
        <v>3.5626503210172951</v>
      </c>
      <c r="AS152" s="234">
        <f>SUM(ExportsVeneer!AT$7:AT$7)</f>
        <v>2.3816704505109998</v>
      </c>
      <c r="AT152" s="234">
        <f>SUM(ExportsVeneer!AU$7:AU$7)</f>
        <v>0.65676675264199991</v>
      </c>
      <c r="AU152" s="234">
        <f>SUM(ExportsVeneer!AV$7:AV$7)</f>
        <v>1.1266523640799999</v>
      </c>
      <c r="AV152" s="234">
        <f>SUM(ExportsVeneer!AW$7:AW$7)</f>
        <v>1.0214841429500001</v>
      </c>
      <c r="AW152" s="234">
        <f>SUM(ExportsVeneer!AX$7:AX$7)</f>
        <v>0</v>
      </c>
      <c r="AX152" s="234">
        <f>SUM(ExportsVeneer!AY$7:AY$7)</f>
        <v>0</v>
      </c>
      <c r="AY152" s="234">
        <f>SUM(ExportsVeneer!AZ$7:AZ$7)</f>
        <v>0</v>
      </c>
      <c r="AZ152" s="234">
        <f>SUM(ExportsVeneer!BA$7:BA$7)</f>
        <v>0</v>
      </c>
      <c r="BA152" s="234">
        <f>SUM(ExportsVeneer!BB$7:BB$7)</f>
        <v>0</v>
      </c>
      <c r="BB152" s="234">
        <f>SUM(ExportsVeneer!BC$7:BC$7)</f>
        <v>0</v>
      </c>
      <c r="BC152" s="234"/>
      <c r="BD152" s="235">
        <f t="shared" si="37"/>
        <v>0.10039396941297853</v>
      </c>
      <c r="BE152" s="235">
        <f t="shared" si="37"/>
        <v>0.19376632873707558</v>
      </c>
      <c r="BF152" s="235">
        <f t="shared" si="37"/>
        <v>0.1346875541900274</v>
      </c>
      <c r="BG152" s="235">
        <f t="shared" si="37"/>
        <v>9.3783898959951942E-2</v>
      </c>
      <c r="BH152" s="235">
        <f t="shared" si="37"/>
        <v>0.11598785240074021</v>
      </c>
      <c r="BI152" s="235">
        <f t="shared" si="37"/>
        <v>0.24283554334600707</v>
      </c>
      <c r="BJ152" s="235">
        <f t="shared" si="37"/>
        <v>0.15635763207841469</v>
      </c>
      <c r="BK152" s="235">
        <f t="shared" si="37"/>
        <v>0.13651230524498181</v>
      </c>
      <c r="BL152" s="235">
        <f t="shared" si="37"/>
        <v>0.11616964817522248</v>
      </c>
      <c r="BM152" s="235">
        <f t="shared" si="37"/>
        <v>3.7880250996749569E-2</v>
      </c>
      <c r="BN152" s="235">
        <f t="shared" si="37"/>
        <v>6.7520243639007133E-2</v>
      </c>
      <c r="BO152" s="235">
        <f t="shared" si="37"/>
        <v>7.3409112706721069E-2</v>
      </c>
    </row>
    <row r="153" spans="1:67">
      <c r="A153" s="231" t="str">
        <f>A145</f>
        <v>USA</v>
      </c>
      <c r="B153" s="237"/>
      <c r="C153" s="237"/>
      <c r="D153" s="237"/>
      <c r="E153" s="237"/>
      <c r="F153" s="237"/>
      <c r="G153" s="237"/>
      <c r="H153" s="237"/>
      <c r="I153" s="237"/>
      <c r="J153" s="237"/>
      <c r="K153" s="237"/>
      <c r="L153" s="237"/>
      <c r="M153" s="237"/>
      <c r="N153" s="237"/>
      <c r="O153" s="237"/>
      <c r="P153" s="237"/>
      <c r="Q153" s="237"/>
      <c r="R153" s="237"/>
      <c r="S153" s="237"/>
      <c r="T153" s="237"/>
      <c r="U153" s="237"/>
      <c r="V153" s="237"/>
      <c r="W153" s="237"/>
      <c r="X153" s="237"/>
      <c r="Y153" s="237"/>
      <c r="Z153" s="237"/>
      <c r="AA153" s="237"/>
      <c r="AB153" s="237"/>
      <c r="AC153" s="234">
        <f>SUM(ExportsVeneer!AD$10:AD$10)</f>
        <v>9.2835533989998904</v>
      </c>
      <c r="AD153" s="234">
        <f>SUM(ExportsVeneer!AE$10:AE$10)</f>
        <v>10.33952077534</v>
      </c>
      <c r="AE153" s="234">
        <f>SUM(ExportsVeneer!AF$10:AF$10)</f>
        <v>12.9389507016</v>
      </c>
      <c r="AF153" s="234">
        <f>SUM(ExportsVeneer!AG$10:AG$10)</f>
        <v>11.164108359935998</v>
      </c>
      <c r="AG153" s="234">
        <f>SUM(ExportsVeneer!AH$10:AH$10)</f>
        <v>12.252086448692999</v>
      </c>
      <c r="AH153" s="234">
        <f>SUM(ExportsVeneer!AI$10:AI$10)</f>
        <v>12.039121835597999</v>
      </c>
      <c r="AI153" s="234">
        <f>SUM(ExportsVeneer!AJ$10:AJ$10)</f>
        <v>11.119087417416001</v>
      </c>
      <c r="AJ153" s="234">
        <f>SUM(ExportsVeneer!AK$10:AK$10)</f>
        <v>10.03396069163</v>
      </c>
      <c r="AK153" s="234">
        <f>SUM(ExportsVeneer!AL$10:AL$10)</f>
        <v>11.443807656332</v>
      </c>
      <c r="AL153" s="234">
        <f>SUM(ExportsVeneer!AM$10:AM$10)</f>
        <v>3.4965337927519999</v>
      </c>
      <c r="AM153" s="234">
        <f>SUM(ExportsVeneer!AN$10:AN$10)</f>
        <v>3.8226796932870002</v>
      </c>
      <c r="AN153" s="234">
        <f>SUM(ExportsVeneer!AO$10:AO$10)</f>
        <v>3.4389870307199999</v>
      </c>
      <c r="AO153" s="234">
        <f>SUM(ExportsVeneer!AP$10:AP$10)</f>
        <v>2.6142691298239997</v>
      </c>
      <c r="AP153" s="234">
        <f>SUM(ExportsVeneer!AQ$10:AQ$10)</f>
        <v>3.5405633161289995</v>
      </c>
      <c r="AQ153" s="234">
        <f>SUM(ExportsVeneer!AR$10:AR$10)</f>
        <v>4.2315292258914994</v>
      </c>
      <c r="AR153" s="234">
        <f>SUM(ExportsVeneer!AS$10:AS$10)</f>
        <v>5.1947578974465083</v>
      </c>
      <c r="AS153" s="234">
        <f>SUM(ExportsVeneer!AT$10:AT$10)</f>
        <v>3.2244690251469996</v>
      </c>
      <c r="AT153" s="234">
        <f>SUM(ExportsVeneer!AU$10:AU$10)</f>
        <v>1.8511544139659997</v>
      </c>
      <c r="AU153" s="234">
        <f>SUM(ExportsVeneer!AV$10:AV$10)</f>
        <v>1.78680572457</v>
      </c>
      <c r="AV153" s="234">
        <f>SUM(ExportsVeneer!AW$10:AW$10)</f>
        <v>1.634676284775</v>
      </c>
      <c r="AW153" s="234">
        <f>SUM(ExportsVeneer!AX$10:AX$10)</f>
        <v>0</v>
      </c>
      <c r="AX153" s="234">
        <f>SUM(ExportsVeneer!AY$10:AY$10)</f>
        <v>0</v>
      </c>
      <c r="AY153" s="234">
        <f>SUM(ExportsVeneer!AZ$10:AZ$10)</f>
        <v>0</v>
      </c>
      <c r="AZ153" s="234">
        <f>SUM(ExportsVeneer!BA$10:BA$10)</f>
        <v>0</v>
      </c>
      <c r="BA153" s="234">
        <f>SUM(ExportsVeneer!BB$10:BB$10)</f>
        <v>0</v>
      </c>
      <c r="BB153" s="234">
        <f>SUM(ExportsVeneer!BC$10:BC$10)</f>
        <v>0</v>
      </c>
      <c r="BC153" s="234"/>
      <c r="BD153" s="235">
        <f t="shared" si="37"/>
        <v>0.18977049370963286</v>
      </c>
      <c r="BE153" s="235">
        <f t="shared" si="37"/>
        <v>0.10889892904539239</v>
      </c>
      <c r="BF153" s="235">
        <f t="shared" si="37"/>
        <v>0.10958042161907232</v>
      </c>
      <c r="BG153" s="235">
        <f t="shared" si="37"/>
        <v>0.12244314389403026</v>
      </c>
      <c r="BH153" s="235">
        <f t="shared" si="37"/>
        <v>0.10013736519482538</v>
      </c>
      <c r="BI153" s="235">
        <f t="shared" si="37"/>
        <v>0.13942955393502954</v>
      </c>
      <c r="BJ153" s="235">
        <f t="shared" si="37"/>
        <v>0.14396206993072616</v>
      </c>
      <c r="BK153" s="235">
        <f t="shared" si="37"/>
        <v>0.19905079417603475</v>
      </c>
      <c r="BL153" s="235">
        <f t="shared" si="37"/>
        <v>0.15727844804173485</v>
      </c>
      <c r="BM153" s="235">
        <f t="shared" si="37"/>
        <v>0.10676879356741154</v>
      </c>
      <c r="BN153" s="235">
        <f t="shared" si="37"/>
        <v>0.10708321546642796</v>
      </c>
      <c r="BO153" s="235">
        <f t="shared" si="37"/>
        <v>0.1174762588888527</v>
      </c>
    </row>
    <row r="154" spans="1:67">
      <c r="A154" s="234" t="str">
        <f>A146</f>
        <v>Others</v>
      </c>
      <c r="B154" s="237"/>
      <c r="C154" s="237"/>
      <c r="D154" s="237"/>
      <c r="E154" s="237"/>
      <c r="F154" s="237"/>
      <c r="G154" s="237"/>
      <c r="H154" s="237"/>
      <c r="I154" s="237"/>
      <c r="J154" s="237"/>
      <c r="K154" s="237"/>
      <c r="L154" s="237"/>
      <c r="M154" s="237"/>
      <c r="N154" s="237"/>
      <c r="O154" s="237"/>
      <c r="P154" s="237"/>
      <c r="Q154" s="237"/>
      <c r="R154" s="237"/>
      <c r="S154" s="237"/>
      <c r="T154" s="237"/>
      <c r="U154" s="237"/>
      <c r="V154" s="237"/>
      <c r="W154" s="237"/>
      <c r="X154" s="237"/>
      <c r="Y154" s="237"/>
      <c r="Z154" s="237"/>
      <c r="AA154" s="237"/>
      <c r="AB154" s="237"/>
      <c r="AC154" s="234">
        <f t="shared" ref="AC154:BB154" si="38">AC141-SUM(AC151:AC153)</f>
        <v>2.7903853387938327</v>
      </c>
      <c r="AD154" s="234">
        <f t="shared" si="38"/>
        <v>2.2286215901679967</v>
      </c>
      <c r="AE154" s="234">
        <f t="shared" si="38"/>
        <v>2.3016204417120036</v>
      </c>
      <c r="AF154" s="234">
        <f t="shared" si="38"/>
        <v>4.5006662891680094</v>
      </c>
      <c r="AG154" s="234">
        <f t="shared" si="38"/>
        <v>7.0096444609379986</v>
      </c>
      <c r="AH154" s="234">
        <f t="shared" si="38"/>
        <v>6.436168367771991</v>
      </c>
      <c r="AI154" s="234">
        <f t="shared" si="38"/>
        <v>6.461582267923994</v>
      </c>
      <c r="AJ154" s="234">
        <f t="shared" si="38"/>
        <v>8.2848287781149992</v>
      </c>
      <c r="AK154" s="234">
        <f t="shared" si="38"/>
        <v>11.315678252472004</v>
      </c>
      <c r="AL154" s="234">
        <f t="shared" si="38"/>
        <v>5.9156967553199955</v>
      </c>
      <c r="AM154" s="234">
        <f t="shared" si="38"/>
        <v>7.6161770573849807</v>
      </c>
      <c r="AN154" s="234">
        <f t="shared" si="38"/>
        <v>6.1275852249600007</v>
      </c>
      <c r="AO154" s="234">
        <f t="shared" si="38"/>
        <v>7.225867474495999</v>
      </c>
      <c r="AP154" s="234">
        <f t="shared" si="38"/>
        <v>6.1598349112650048</v>
      </c>
      <c r="AQ154" s="234">
        <f t="shared" si="38"/>
        <v>8.3981057914127426</v>
      </c>
      <c r="AR154" s="234">
        <f t="shared" si="38"/>
        <v>7.0533575620961138</v>
      </c>
      <c r="AS154" s="234">
        <f t="shared" si="38"/>
        <v>4.8700066443129995</v>
      </c>
      <c r="AT154" s="234">
        <f t="shared" si="38"/>
        <v>5.5545018541870022</v>
      </c>
      <c r="AU154" s="234">
        <f t="shared" si="38"/>
        <v>5.318447764130001</v>
      </c>
      <c r="AV154" s="234">
        <f t="shared" si="38"/>
        <v>4.0390736572083306</v>
      </c>
      <c r="AW154" s="234">
        <f t="shared" si="38"/>
        <v>0</v>
      </c>
      <c r="AX154" s="234">
        <f t="shared" si="38"/>
        <v>0</v>
      </c>
      <c r="AY154" s="234">
        <f t="shared" si="38"/>
        <v>0</v>
      </c>
      <c r="AZ154" s="234">
        <f t="shared" si="38"/>
        <v>0</v>
      </c>
      <c r="BA154" s="234">
        <f t="shared" si="38"/>
        <v>0</v>
      </c>
      <c r="BB154" s="234">
        <f t="shared" si="38"/>
        <v>0</v>
      </c>
      <c r="BC154" s="234"/>
      <c r="BD154" s="235">
        <f t="shared" si="37"/>
        <v>0.18764574808654663</v>
      </c>
      <c r="BE154" s="235">
        <f t="shared" si="37"/>
        <v>0.18424333336833348</v>
      </c>
      <c r="BF154" s="235">
        <f t="shared" si="37"/>
        <v>0.21832430651706519</v>
      </c>
      <c r="BG154" s="235">
        <f t="shared" si="37"/>
        <v>0.21816912733911339</v>
      </c>
      <c r="BH154" s="235">
        <f t="shared" si="37"/>
        <v>0.27678073458019603</v>
      </c>
      <c r="BI154" s="235">
        <f t="shared" si="37"/>
        <v>0.24257807509854723</v>
      </c>
      <c r="BJ154" s="235">
        <f t="shared" si="37"/>
        <v>0.28571436676637474</v>
      </c>
      <c r="BK154" s="235">
        <f t="shared" si="37"/>
        <v>0.27026792240556552</v>
      </c>
      <c r="BL154" s="235">
        <f t="shared" si="37"/>
        <v>0.23754208243187172</v>
      </c>
      <c r="BM154" s="235">
        <f t="shared" si="37"/>
        <v>0.32036628460881555</v>
      </c>
      <c r="BN154" s="235">
        <f t="shared" si="37"/>
        <v>0.31873442089532744</v>
      </c>
      <c r="BO154" s="235">
        <f t="shared" si="37"/>
        <v>0.29026864036916117</v>
      </c>
    </row>
    <row r="155" spans="1:67">
      <c r="AC155" s="234"/>
      <c r="AD155" s="234"/>
      <c r="AE155" s="234"/>
      <c r="AF155" s="234"/>
      <c r="AG155" s="234"/>
      <c r="AH155" s="234"/>
      <c r="AI155" s="234"/>
      <c r="AJ155" s="234"/>
      <c r="AK155" s="234"/>
      <c r="AL155" s="234"/>
      <c r="AM155" s="234"/>
      <c r="AN155" s="234"/>
      <c r="AO155" s="234"/>
      <c r="AP155" s="234"/>
      <c r="AQ155" s="234"/>
      <c r="AR155" s="234"/>
      <c r="AS155" s="234"/>
      <c r="AT155" s="234"/>
      <c r="AU155" s="234"/>
      <c r="AV155" s="234"/>
      <c r="AW155" s="234"/>
      <c r="AX155" s="234"/>
      <c r="AY155" s="234"/>
      <c r="AZ155" s="234"/>
      <c r="BA155" s="234"/>
      <c r="BB155" s="234"/>
      <c r="BC155" s="234"/>
    </row>
    <row r="156" spans="1:67" ht="13">
      <c r="A156" s="1" t="s">
        <v>126</v>
      </c>
      <c r="AC156" s="234"/>
      <c r="AD156" s="234"/>
      <c r="AE156" s="234"/>
      <c r="AF156" s="234"/>
      <c r="AG156" s="234"/>
      <c r="AH156" s="234"/>
      <c r="AI156" s="234"/>
      <c r="AJ156" s="234"/>
      <c r="AK156" s="234"/>
      <c r="AL156" s="234"/>
      <c r="AM156" s="234"/>
      <c r="AN156" s="234"/>
      <c r="AO156" s="234"/>
      <c r="AP156" s="234"/>
      <c r="AQ156" s="234"/>
      <c r="AR156" s="234"/>
      <c r="AS156" s="234"/>
      <c r="AT156" s="234"/>
      <c r="AU156" s="234"/>
      <c r="AV156" s="234"/>
      <c r="AW156" s="234"/>
      <c r="AX156" s="234"/>
      <c r="AY156" s="234"/>
      <c r="AZ156" s="234"/>
      <c r="BA156" s="234"/>
      <c r="BB156" s="234"/>
      <c r="BC156" s="234"/>
    </row>
    <row r="157" spans="1:67" ht="13">
      <c r="A157" s="1"/>
      <c r="B157" s="275" t="s">
        <v>129</v>
      </c>
      <c r="C157" s="275"/>
      <c r="D157" s="275"/>
      <c r="E157" s="275"/>
      <c r="F157" s="275"/>
      <c r="G157" s="275"/>
      <c r="H157" s="275"/>
      <c r="I157" s="275"/>
      <c r="J157" s="275"/>
      <c r="K157" s="275"/>
      <c r="L157" s="275"/>
      <c r="M157" s="275"/>
      <c r="N157" s="275"/>
      <c r="O157" s="275"/>
      <c r="P157" s="275"/>
      <c r="Q157" s="275"/>
      <c r="R157" s="275"/>
      <c r="S157" s="275"/>
      <c r="T157" s="275"/>
      <c r="U157" s="275"/>
      <c r="V157" s="275"/>
      <c r="W157" s="275"/>
      <c r="X157" s="275"/>
      <c r="Y157" s="275"/>
      <c r="Z157" s="275"/>
      <c r="AA157" s="275"/>
      <c r="AC157" s="275" t="s">
        <v>113</v>
      </c>
      <c r="AD157" s="275"/>
      <c r="AE157" s="275"/>
      <c r="AF157" s="275"/>
      <c r="AG157" s="275"/>
      <c r="AH157" s="275"/>
      <c r="AI157" s="275"/>
      <c r="AJ157" s="275"/>
      <c r="AK157" s="275"/>
      <c r="AL157" s="275"/>
      <c r="AM157" s="275"/>
      <c r="AN157" s="275"/>
      <c r="AO157" s="275"/>
      <c r="AP157" s="275"/>
      <c r="AQ157" s="275"/>
      <c r="AR157" s="275"/>
      <c r="AS157" s="275"/>
      <c r="AT157" s="275"/>
      <c r="AU157" s="275"/>
      <c r="AV157" s="275"/>
      <c r="AW157" s="275"/>
      <c r="AX157" s="275"/>
      <c r="AY157" s="275"/>
      <c r="AZ157" s="275"/>
      <c r="BA157" s="275"/>
      <c r="BB157" s="275"/>
    </row>
    <row r="158" spans="1:67">
      <c r="A158" s="231" t="s">
        <v>2</v>
      </c>
      <c r="B158" s="234">
        <f>SUM(ExportsPlywood!C$5:C$5)</f>
        <v>46.790838999999991</v>
      </c>
      <c r="C158" s="234">
        <f>SUM(ExportsPlywood!D$5:D$5)</f>
        <v>53.26808900000001</v>
      </c>
      <c r="D158" s="234">
        <f>SUM(ExportsPlywood!E$5:E$5)</f>
        <v>75.194093999999978</v>
      </c>
      <c r="E158" s="234">
        <f>SUM(ExportsPlywood!F$5:F$5)</f>
        <v>79.674339999999987</v>
      </c>
      <c r="F158" s="234">
        <f>SUM(ExportsPlywood!G$5:G$5)</f>
        <v>74.467268000000018</v>
      </c>
      <c r="G158" s="234">
        <f>SUM(ExportsPlywood!H$5:H$5)</f>
        <v>57.704405000000001</v>
      </c>
      <c r="H158" s="234">
        <f>SUM(ExportsPlywood!I$5:I$5)</f>
        <v>103.90208199999999</v>
      </c>
      <c r="I158" s="234">
        <f>SUM(ExportsPlywood!J$5:J$5)</f>
        <v>129.13128299999997</v>
      </c>
      <c r="J158" s="234">
        <f>SUM(ExportsPlywood!K$5:K$5)</f>
        <v>139.64698099999995</v>
      </c>
      <c r="K158" s="234">
        <f>SUM(ExportsPlywood!L$5:L$5)</f>
        <v>148.57785799999996</v>
      </c>
      <c r="L158" s="234">
        <f>SUM(ExportsPlywood!M$5:M$5)</f>
        <v>143.98973099999995</v>
      </c>
      <c r="M158" s="234">
        <f>SUM(ExportsPlywood!N$5:N$5)</f>
        <v>112.487134</v>
      </c>
      <c r="N158" s="234">
        <f>SUM(ExportsPlywood!O$5:O$5)</f>
        <v>91.446172999999987</v>
      </c>
      <c r="O158" s="234">
        <f>SUM(ExportsPlywood!P$5:P$5)</f>
        <v>59.442354999999999</v>
      </c>
      <c r="P158" s="234">
        <f>SUM(ExportsPlywood!Q$5:Q$5)</f>
        <v>59.938241999999974</v>
      </c>
      <c r="Q158" s="234">
        <f>SUM(ExportsPlywood!R$5:R$5)</f>
        <v>53.240265668828592</v>
      </c>
      <c r="R158" s="234">
        <f>SUM(ExportsPlywood!S$5:S$5)</f>
        <v>31.132774000000001</v>
      </c>
      <c r="S158" s="234">
        <f>SUM(ExportsPlywood!T$5:T$5)</f>
        <v>16.546213999999999</v>
      </c>
      <c r="T158" s="234">
        <f>SUM(ExportsPlywood!U$5:U$5)</f>
        <v>23.586253000000003</v>
      </c>
      <c r="U158" s="234">
        <f>SUM(ExportsPlywood!V$5:V$5)</f>
        <v>22.596606999999999</v>
      </c>
      <c r="V158" s="234">
        <f>SUM(ExportsPlywood!W$5:W$5)</f>
        <v>0</v>
      </c>
      <c r="W158" s="234">
        <f>SUM(ExportsPlywood!X$5:X$5)</f>
        <v>0</v>
      </c>
      <c r="X158" s="234">
        <f>SUM(ExportsPlywood!Y$5:Y$5)</f>
        <v>0</v>
      </c>
      <c r="Y158" s="234">
        <f>SUM(ExportsPlywood!Z$5:Z$5)</f>
        <v>0</v>
      </c>
      <c r="Z158" s="234">
        <f>SUM(ExportsPlywood!AA$5:AA$5)</f>
        <v>0</v>
      </c>
      <c r="AA158" s="234">
        <f>SUM(ExportsPlywood!AB$5:AB$5)</f>
        <v>0</v>
      </c>
      <c r="AB158" s="234"/>
      <c r="AC158" s="234">
        <f>SUM(ExportsPlywood!AD$5:AD$5)</f>
        <v>11.162174076260973</v>
      </c>
      <c r="AD158" s="234">
        <f>SUM(ExportsPlywood!AE$5:AE$5)</f>
        <v>12.089174894411999</v>
      </c>
      <c r="AE158" s="234">
        <f>SUM(ExportsPlywood!AF$5:AF$5)</f>
        <v>17.510048428319998</v>
      </c>
      <c r="AF158" s="234">
        <f>SUM(ExportsPlywood!AG$5:AG$5)</f>
        <v>22.330523462911998</v>
      </c>
      <c r="AG158" s="234">
        <f>SUM(ExportsPlywood!AH$5:AH$5)</f>
        <v>22.271755220050004</v>
      </c>
      <c r="AH158" s="234">
        <f>SUM(ExportsPlywood!AI$5:AI$5)</f>
        <v>19.538040309215997</v>
      </c>
      <c r="AI158" s="234">
        <f>SUM(ExportsPlywood!AJ$5:AJ$5)</f>
        <v>38.018568065272007</v>
      </c>
      <c r="AJ158" s="234">
        <f>SUM(ExportsPlywood!AK$5:AK$5)</f>
        <v>47.546485689200004</v>
      </c>
      <c r="AK158" s="234">
        <f>SUM(ExportsPlywood!AL$5:AL$5)</f>
        <v>60.850976264251997</v>
      </c>
      <c r="AL158" s="234">
        <f>SUM(ExportsPlywood!AM$5:AM$5)</f>
        <v>57.889779604491999</v>
      </c>
      <c r="AM158" s="234">
        <f>SUM(ExportsPlywood!AN$5:AN$5)</f>
        <v>58.407332475401986</v>
      </c>
      <c r="AN158" s="234">
        <f>SUM(ExportsPlywood!AO$5:AO$5)</f>
        <v>46.963204058400002</v>
      </c>
      <c r="AO158" s="234">
        <f>SUM(ExportsPlywood!AP$5:AP$5)</f>
        <v>36.935987784784004</v>
      </c>
      <c r="AP158" s="234">
        <f>SUM(ExportsPlywood!AQ$5:AQ$5)</f>
        <v>25.955107360013997</v>
      </c>
      <c r="AQ158" s="234">
        <f>SUM(ExportsPlywood!AR$5:AR$5)</f>
        <v>26.032353789955494</v>
      </c>
      <c r="AR158" s="234">
        <f>SUM(ExportsPlywood!AS$5:AS$5)</f>
        <v>22.06174848939418</v>
      </c>
      <c r="AS158" s="234">
        <f>SUM(ExportsPlywood!AT$5:AT$5)</f>
        <v>12.144802474674998</v>
      </c>
      <c r="AT158" s="234">
        <f>SUM(ExportsPlywood!AU$5:AU$5)</f>
        <v>6.7203603202449997</v>
      </c>
      <c r="AU158" s="234">
        <f>SUM(ExportsPlywood!AV$5:AV$5)</f>
        <v>10.50789183947</v>
      </c>
      <c r="AV158" s="234">
        <f>SUM(ExportsPlywood!AW$5:AW$5)</f>
        <v>8.6078341577625004</v>
      </c>
      <c r="AW158" s="234">
        <f>SUM(ExportsPlywood!AX$5:AX$5)</f>
        <v>0</v>
      </c>
      <c r="AX158" s="234">
        <f>SUM(ExportsPlywood!AY$5:AY$5)</f>
        <v>0</v>
      </c>
      <c r="AY158" s="234">
        <f>SUM(ExportsPlywood!AZ$5:AZ$5)</f>
        <v>0</v>
      </c>
      <c r="AZ158" s="234">
        <f>SUM(ExportsPlywood!BA$5:BA$5)</f>
        <v>0</v>
      </c>
      <c r="BA158" s="234">
        <f>SUM(ExportsPlywood!BB$5:BB$5)</f>
        <v>0</v>
      </c>
      <c r="BB158" s="234">
        <f>SUM(ExportsPlywood!BC$5:BC$5)</f>
        <v>0</v>
      </c>
      <c r="BC158" s="234"/>
    </row>
    <row r="159" spans="1:67">
      <c r="B159" s="2">
        <v>2000</v>
      </c>
      <c r="C159" s="2">
        <f t="shared" ref="C159:AA159" si="39">1+B159</f>
        <v>2001</v>
      </c>
      <c r="D159" s="2">
        <f t="shared" si="39"/>
        <v>2002</v>
      </c>
      <c r="E159" s="2">
        <f t="shared" si="39"/>
        <v>2003</v>
      </c>
      <c r="F159" s="2">
        <f t="shared" si="39"/>
        <v>2004</v>
      </c>
      <c r="G159" s="2">
        <f t="shared" si="39"/>
        <v>2005</v>
      </c>
      <c r="H159" s="2">
        <f t="shared" si="39"/>
        <v>2006</v>
      </c>
      <c r="I159" s="2">
        <f t="shared" si="39"/>
        <v>2007</v>
      </c>
      <c r="J159" s="2">
        <f t="shared" si="39"/>
        <v>2008</v>
      </c>
      <c r="K159" s="2">
        <f t="shared" si="39"/>
        <v>2009</v>
      </c>
      <c r="L159" s="2">
        <f t="shared" si="39"/>
        <v>2010</v>
      </c>
      <c r="M159" s="2">
        <f t="shared" si="39"/>
        <v>2011</v>
      </c>
      <c r="N159" s="2">
        <f t="shared" si="39"/>
        <v>2012</v>
      </c>
      <c r="O159" s="2">
        <f t="shared" si="39"/>
        <v>2013</v>
      </c>
      <c r="P159" s="2">
        <f t="shared" si="39"/>
        <v>2014</v>
      </c>
      <c r="Q159" s="2">
        <f t="shared" si="39"/>
        <v>2015</v>
      </c>
      <c r="R159" s="2">
        <f t="shared" si="39"/>
        <v>2016</v>
      </c>
      <c r="S159" s="2">
        <f t="shared" si="39"/>
        <v>2017</v>
      </c>
      <c r="T159" s="2">
        <f t="shared" si="39"/>
        <v>2018</v>
      </c>
      <c r="U159" s="2">
        <f t="shared" si="39"/>
        <v>2019</v>
      </c>
      <c r="V159" s="2">
        <f t="shared" si="39"/>
        <v>2020</v>
      </c>
      <c r="W159" s="2">
        <f t="shared" si="39"/>
        <v>2021</v>
      </c>
      <c r="X159" s="2">
        <f t="shared" si="39"/>
        <v>2022</v>
      </c>
      <c r="Y159" s="2">
        <f t="shared" si="39"/>
        <v>2023</v>
      </c>
      <c r="Z159" s="2">
        <f t="shared" si="39"/>
        <v>2024</v>
      </c>
      <c r="AA159" s="2">
        <f t="shared" si="39"/>
        <v>2025</v>
      </c>
      <c r="AC159" s="2">
        <v>2000</v>
      </c>
      <c r="AD159" s="2">
        <f t="shared" ref="AD159:BB159" si="40">1+AC159</f>
        <v>2001</v>
      </c>
      <c r="AE159" s="2">
        <f t="shared" si="40"/>
        <v>2002</v>
      </c>
      <c r="AF159" s="2">
        <f t="shared" si="40"/>
        <v>2003</v>
      </c>
      <c r="AG159" s="2">
        <f t="shared" si="40"/>
        <v>2004</v>
      </c>
      <c r="AH159" s="2">
        <f t="shared" si="40"/>
        <v>2005</v>
      </c>
      <c r="AI159" s="2">
        <f t="shared" si="40"/>
        <v>2006</v>
      </c>
      <c r="AJ159" s="2">
        <f t="shared" si="40"/>
        <v>2007</v>
      </c>
      <c r="AK159" s="2">
        <f t="shared" si="40"/>
        <v>2008</v>
      </c>
      <c r="AL159" s="2">
        <f t="shared" si="40"/>
        <v>2009</v>
      </c>
      <c r="AM159" s="2">
        <f t="shared" si="40"/>
        <v>2010</v>
      </c>
      <c r="AN159" s="2">
        <f t="shared" si="40"/>
        <v>2011</v>
      </c>
      <c r="AO159" s="2">
        <f t="shared" si="40"/>
        <v>2012</v>
      </c>
      <c r="AP159" s="2">
        <f t="shared" si="40"/>
        <v>2013</v>
      </c>
      <c r="AQ159" s="2">
        <f t="shared" si="40"/>
        <v>2014</v>
      </c>
      <c r="AR159" s="2">
        <f t="shared" si="40"/>
        <v>2015</v>
      </c>
      <c r="AS159" s="2">
        <f t="shared" si="40"/>
        <v>2016</v>
      </c>
      <c r="AT159" s="2">
        <f t="shared" si="40"/>
        <v>2017</v>
      </c>
      <c r="AU159" s="2">
        <f t="shared" si="40"/>
        <v>2018</v>
      </c>
      <c r="AV159" s="2">
        <f t="shared" si="40"/>
        <v>2019</v>
      </c>
      <c r="AW159" s="2">
        <f t="shared" si="40"/>
        <v>2020</v>
      </c>
      <c r="AX159" s="2">
        <f t="shared" si="40"/>
        <v>2021</v>
      </c>
      <c r="AY159" s="2">
        <f t="shared" si="40"/>
        <v>2022</v>
      </c>
      <c r="AZ159" s="2">
        <f t="shared" si="40"/>
        <v>2023</v>
      </c>
      <c r="BA159" s="2">
        <f t="shared" si="40"/>
        <v>2024</v>
      </c>
      <c r="BB159" s="2">
        <f t="shared" si="40"/>
        <v>2025</v>
      </c>
    </row>
    <row r="160" spans="1:67">
      <c r="A160" s="231" t="s">
        <v>132</v>
      </c>
      <c r="B160" s="234">
        <f>SUM(ExportsPlywood!C$16:C$16)</f>
        <v>28.616390999999997</v>
      </c>
      <c r="C160" s="234">
        <f>SUM(ExportsPlywood!D$16:D$16)</f>
        <v>27.384743</v>
      </c>
      <c r="D160" s="234">
        <f>SUM(ExportsPlywood!E$16:E$16)</f>
        <v>28.111930999999998</v>
      </c>
      <c r="E160" s="234">
        <f>SUM(ExportsPlywood!F$16:F$16)</f>
        <v>23.757197999999995</v>
      </c>
      <c r="F160" s="234">
        <f>SUM(ExportsPlywood!G$16:G$16)</f>
        <v>25.641956</v>
      </c>
      <c r="G160" s="234">
        <f>SUM(ExportsPlywood!H$16:H$16)</f>
        <v>16.509542999999997</v>
      </c>
      <c r="H160" s="234">
        <f>SUM(ExportsPlywood!I$16:I$16)</f>
        <v>13.795787999999998</v>
      </c>
      <c r="I160" s="234">
        <f>SUM(ExportsPlywood!J$16:J$16)</f>
        <v>11.003709000000001</v>
      </c>
      <c r="J160" s="234">
        <f>SUM(ExportsPlywood!K$16:K$16)</f>
        <v>6.0691549999999985</v>
      </c>
      <c r="K160" s="234">
        <f>SUM(ExportsPlywood!L$16:L$16)</f>
        <v>4.0883119999999993</v>
      </c>
      <c r="L160" s="234">
        <f>SUM(ExportsPlywood!M$16:M$16)</f>
        <v>2.5902389999999995</v>
      </c>
      <c r="M160" s="234">
        <f>SUM(ExportsPlywood!N$16:N$16)</f>
        <v>1.4291959999999999</v>
      </c>
      <c r="N160" s="234">
        <f>SUM(ExportsPlywood!O$16:O$16)</f>
        <v>1.2503089999999999</v>
      </c>
      <c r="O160" s="234">
        <f>SUM(ExportsPlywood!P$16:P$16)</f>
        <v>1.0527439999999999</v>
      </c>
      <c r="P160" s="234">
        <f>SUM(ExportsPlywood!Q$16:Q$16)</f>
        <v>1.1893369999999999</v>
      </c>
      <c r="Q160" s="234">
        <f>SUM(ExportsPlywood!R$16:R$16)</f>
        <v>0.3088131527475228</v>
      </c>
      <c r="R160" s="234">
        <f>SUM(ExportsPlywood!S$16:S$16)</f>
        <v>0.19534399999999999</v>
      </c>
      <c r="S160" s="234">
        <f>SUM(ExportsPlywood!T$16:T$16)</f>
        <v>5.4278E-2</v>
      </c>
      <c r="T160" s="234">
        <f>SUM(ExportsPlywood!U$16:U$16)</f>
        <v>0</v>
      </c>
      <c r="U160" s="234">
        <f>SUM(ExportsPlywood!V$16:V$16)</f>
        <v>0.30862799999999996</v>
      </c>
      <c r="V160" s="234">
        <f>SUM(ExportsPlywood!W$16:W$16)</f>
        <v>0</v>
      </c>
      <c r="W160" s="234">
        <f>SUM(ExportsPlywood!X$16:X$16)</f>
        <v>0</v>
      </c>
      <c r="X160" s="234">
        <f>SUM(ExportsPlywood!Y$16:Y$16)</f>
        <v>0</v>
      </c>
      <c r="Y160" s="234">
        <f>SUM(ExportsPlywood!Z$16:Z$16)</f>
        <v>0</v>
      </c>
      <c r="Z160" s="234">
        <f>SUM(ExportsPlywood!AA$16:AA$16)</f>
        <v>0</v>
      </c>
      <c r="AA160" s="234">
        <f>SUM(ExportsPlywood!AB$16:AB$16)</f>
        <v>0</v>
      </c>
      <c r="AB160" s="234"/>
      <c r="AC160" s="238"/>
      <c r="AD160" s="238"/>
      <c r="AE160" s="238"/>
      <c r="AF160" s="238"/>
      <c r="AG160" s="238"/>
      <c r="AH160" s="238"/>
      <c r="AI160" s="238"/>
      <c r="AJ160" s="238"/>
      <c r="AK160" s="238"/>
      <c r="AL160" s="238"/>
      <c r="AM160" s="238"/>
      <c r="AN160" s="238"/>
      <c r="AO160" s="238"/>
      <c r="AP160" s="238"/>
      <c r="AQ160" s="238"/>
      <c r="AR160" s="238"/>
      <c r="AS160" s="238"/>
      <c r="AT160" s="238"/>
      <c r="AU160" s="238"/>
      <c r="AV160" s="238"/>
      <c r="AW160" s="238"/>
      <c r="AX160" s="238"/>
      <c r="AY160" s="238"/>
      <c r="AZ160" s="238"/>
      <c r="BA160" s="238"/>
      <c r="BB160" s="238"/>
      <c r="BC160" s="238"/>
      <c r="BD160" s="235">
        <f t="shared" ref="BD160:BO160" si="41">J160/J$158</f>
        <v>4.3460696081929623E-2</v>
      </c>
      <c r="BE160" s="235">
        <f t="shared" si="41"/>
        <v>2.7516293847768356E-2</v>
      </c>
      <c r="BF160" s="235">
        <f t="shared" si="41"/>
        <v>1.7989053677723729E-2</v>
      </c>
      <c r="BG160" s="235">
        <f t="shared" si="41"/>
        <v>1.2705417492457403E-2</v>
      </c>
      <c r="BH160" s="235">
        <f t="shared" si="41"/>
        <v>1.3672622472675812E-2</v>
      </c>
      <c r="BI160" s="235">
        <f t="shared" si="41"/>
        <v>1.7710334659520134E-2</v>
      </c>
      <c r="BJ160" s="235">
        <f t="shared" si="41"/>
        <v>1.9842707432093192E-2</v>
      </c>
      <c r="BK160" s="235">
        <f t="shared" si="41"/>
        <v>5.8003683653353455E-3</v>
      </c>
      <c r="BL160" s="235">
        <f t="shared" si="41"/>
        <v>6.2745452750211077E-3</v>
      </c>
      <c r="BM160" s="235">
        <f t="shared" si="41"/>
        <v>3.2803878881295747E-3</v>
      </c>
      <c r="BN160" s="235">
        <f t="shared" si="41"/>
        <v>0</v>
      </c>
      <c r="BO160" s="235">
        <f t="shared" si="41"/>
        <v>1.3658156731229604E-2</v>
      </c>
    </row>
    <row r="161" spans="1:67">
      <c r="A161" s="234" t="str">
        <f>ExportsPlywood!B$7</f>
        <v xml:space="preserve">Burkina Faso </v>
      </c>
      <c r="B161" s="234">
        <f>SUM(ExportsPlywood!C$7:C$7)</f>
        <v>6.2599999999999991E-3</v>
      </c>
      <c r="C161" s="234">
        <f>SUM(ExportsPlywood!D$7:D$7)</f>
        <v>0</v>
      </c>
      <c r="D161" s="234">
        <f>SUM(ExportsPlywood!E$7:E$7)</f>
        <v>0</v>
      </c>
      <c r="E161" s="234">
        <f>SUM(ExportsPlywood!F$7:F$7)</f>
        <v>0</v>
      </c>
      <c r="F161" s="234">
        <f>SUM(ExportsPlywood!G$7:G$7)</f>
        <v>0.105751</v>
      </c>
      <c r="G161" s="234">
        <f>SUM(ExportsPlywood!H$7:H$7)</f>
        <v>0</v>
      </c>
      <c r="H161" s="234">
        <f>SUM(ExportsPlywood!I$7:I$7)</f>
        <v>6.0132569999999985</v>
      </c>
      <c r="I161" s="234">
        <f>SUM(ExportsPlywood!J$7:J$7)</f>
        <v>8.1100189999999994</v>
      </c>
      <c r="J161" s="234">
        <f>SUM(ExportsPlywood!K$7:K$7)</f>
        <v>9.4863539999999986</v>
      </c>
      <c r="K161" s="234">
        <f>SUM(ExportsPlywood!L$7:L$7)</f>
        <v>9.8370429999999978</v>
      </c>
      <c r="L161" s="234">
        <f>SUM(ExportsPlywood!M$7:M$7)</f>
        <v>8.8825069999999986</v>
      </c>
      <c r="M161" s="234">
        <f>SUM(ExportsPlywood!N$7:N$7)</f>
        <v>9.566691999999998</v>
      </c>
      <c r="N161" s="234">
        <f>SUM(ExportsPlywood!O$7:O$7)</f>
        <v>8.7622769999999992</v>
      </c>
      <c r="O161" s="234">
        <f>SUM(ExportsPlywood!P$7:P$7)</f>
        <v>8.1124960000000002</v>
      </c>
      <c r="P161" s="234">
        <f>SUM(ExportsPlywood!Q$7:Q$7)</f>
        <v>9.1290709999999979</v>
      </c>
      <c r="Q161" s="234">
        <f>SUM(ExportsPlywood!R$7:R$7)</f>
        <v>14.026603135514947</v>
      </c>
      <c r="R161" s="234">
        <f>SUM(ExportsPlywood!S$7:S$7)</f>
        <v>7.5917720000000006</v>
      </c>
      <c r="S161" s="234">
        <f>SUM(ExportsPlywood!T$7:T$7)</f>
        <v>3.9952449999999997</v>
      </c>
      <c r="T161" s="234">
        <f>SUM(ExportsPlywood!U$7:U$7)</f>
        <v>7.5056579999999995</v>
      </c>
      <c r="U161" s="234">
        <f>SUM(ExportsPlywood!V$7:V$7)</f>
        <v>7.247800999999999</v>
      </c>
      <c r="V161" s="234">
        <f>SUM(ExportsPlywood!W$7:W$7)</f>
        <v>0</v>
      </c>
      <c r="W161" s="234">
        <f>SUM(ExportsPlywood!X$7:X$7)</f>
        <v>0</v>
      </c>
      <c r="X161" s="234">
        <f>SUM(ExportsPlywood!Y$7:Y$7)</f>
        <v>0</v>
      </c>
      <c r="Y161" s="234">
        <f>SUM(ExportsPlywood!Z$7:Z$7)</f>
        <v>0</v>
      </c>
      <c r="Z161" s="234">
        <f>SUM(ExportsPlywood!AA$7:AA$7)</f>
        <v>0</v>
      </c>
      <c r="AA161" s="234">
        <f>SUM(ExportsPlywood!AB$7:AB$7)</f>
        <v>0</v>
      </c>
      <c r="AB161" s="234"/>
      <c r="AC161" s="238"/>
      <c r="AD161" s="238"/>
      <c r="AE161" s="238"/>
      <c r="AF161" s="238"/>
      <c r="AG161" s="238"/>
      <c r="AH161" s="238"/>
      <c r="AI161" s="238"/>
      <c r="AJ161" s="238"/>
      <c r="AK161" s="238"/>
      <c r="AL161" s="238"/>
      <c r="AM161" s="238"/>
      <c r="AN161" s="238"/>
      <c r="AO161" s="238"/>
      <c r="AP161" s="238"/>
      <c r="AQ161" s="238"/>
      <c r="AR161" s="238"/>
      <c r="AS161" s="238"/>
      <c r="AT161" s="238"/>
      <c r="AU161" s="238"/>
      <c r="AV161" s="238"/>
      <c r="AW161" s="238"/>
      <c r="AX161" s="238"/>
      <c r="AY161" s="238"/>
      <c r="AZ161" s="238"/>
      <c r="BA161" s="238"/>
      <c r="BB161" s="238"/>
      <c r="BC161" s="238"/>
      <c r="BD161" s="235"/>
      <c r="BE161" s="235"/>
      <c r="BF161" s="235"/>
      <c r="BG161" s="235"/>
      <c r="BH161" s="235"/>
      <c r="BI161" s="235"/>
      <c r="BJ161" s="235"/>
      <c r="BK161" s="235"/>
      <c r="BL161" s="235"/>
      <c r="BM161" s="235"/>
      <c r="BN161" s="235"/>
      <c r="BO161" s="235"/>
    </row>
    <row r="162" spans="1:67">
      <c r="A162" s="234" t="str">
        <f>ExportsPlywood!B$8</f>
        <v xml:space="preserve">Niger </v>
      </c>
      <c r="B162" s="234">
        <f>SUM(ExportsPlywood!C$8:C$8)</f>
        <v>0.128775</v>
      </c>
      <c r="C162" s="234">
        <f>SUM(ExportsPlywood!D$8:D$8)</f>
        <v>0</v>
      </c>
      <c r="D162" s="234">
        <f>SUM(ExportsPlywood!E$8:E$8)</f>
        <v>0</v>
      </c>
      <c r="E162" s="234">
        <f>SUM(ExportsPlywood!F$8:F$8)</f>
        <v>0</v>
      </c>
      <c r="F162" s="234">
        <f>SUM(ExportsPlywood!G$8:G$8)</f>
        <v>0</v>
      </c>
      <c r="G162" s="234">
        <f>SUM(ExportsPlywood!H$8:H$8)</f>
        <v>0.10749099999999999</v>
      </c>
      <c r="H162" s="234">
        <f>SUM(ExportsPlywood!I$8:I$8)</f>
        <v>7.7851999999999997</v>
      </c>
      <c r="I162" s="234">
        <f>SUM(ExportsPlywood!J$8:J$8)</f>
        <v>13.601414999999999</v>
      </c>
      <c r="J162" s="234">
        <f>SUM(ExportsPlywood!K$8:K$8)</f>
        <v>11.724778000000001</v>
      </c>
      <c r="K162" s="234">
        <f>SUM(ExportsPlywood!L$8:L$8)</f>
        <v>9.5677649999999996</v>
      </c>
      <c r="L162" s="234">
        <f>SUM(ExportsPlywood!M$8:M$8)</f>
        <v>5.2280409999999993</v>
      </c>
      <c r="M162" s="234">
        <f>SUM(ExportsPlywood!N$8:N$8)</f>
        <v>6.2132619999999994</v>
      </c>
      <c r="N162" s="234">
        <f>SUM(ExportsPlywood!O$8:O$8)</f>
        <v>4.1297110000000004</v>
      </c>
      <c r="O162" s="234">
        <f>SUM(ExportsPlywood!P$8:P$8)</f>
        <v>3.5065970000000002</v>
      </c>
      <c r="P162" s="234">
        <f>SUM(ExportsPlywood!Q$8:Q$8)</f>
        <v>6.4829530000000002</v>
      </c>
      <c r="Q162" s="234">
        <f>SUM(ExportsPlywood!R$8:R$8)</f>
        <v>10.774152352980581</v>
      </c>
      <c r="R162" s="234">
        <f>SUM(ExportsPlywood!S$8:S$8)</f>
        <v>8.2192199999999982</v>
      </c>
      <c r="S162" s="234">
        <f>SUM(ExportsPlywood!T$8:T$8)</f>
        <v>4.4880219999999991</v>
      </c>
      <c r="T162" s="234">
        <f>SUM(ExportsPlywood!U$8:U$8)</f>
        <v>6.374782999999999</v>
      </c>
      <c r="U162" s="234">
        <f>SUM(ExportsPlywood!V$8:V$8)</f>
        <v>7.3111579999999998</v>
      </c>
      <c r="V162" s="234">
        <f>SUM(ExportsPlywood!W$8:W$8)</f>
        <v>0</v>
      </c>
      <c r="W162" s="234">
        <f>SUM(ExportsPlywood!X$8:X$8)</f>
        <v>0</v>
      </c>
      <c r="X162" s="234">
        <f>SUM(ExportsPlywood!Y$8:Y$8)</f>
        <v>0</v>
      </c>
      <c r="Y162" s="234">
        <f>SUM(ExportsPlywood!Z$8:Z$8)</f>
        <v>0</v>
      </c>
      <c r="Z162" s="234">
        <f>SUM(ExportsPlywood!AA$8:AA$8)</f>
        <v>0</v>
      </c>
      <c r="AA162" s="234">
        <f>SUM(ExportsPlywood!AB$8:AB$8)</f>
        <v>0</v>
      </c>
      <c r="AB162" s="234"/>
      <c r="AC162" s="238"/>
      <c r="AD162" s="238"/>
      <c r="AE162" s="238"/>
      <c r="AF162" s="238"/>
      <c r="AG162" s="238"/>
      <c r="AH162" s="238"/>
      <c r="AI162" s="238"/>
      <c r="AJ162" s="238"/>
      <c r="AK162" s="238"/>
      <c r="AL162" s="238"/>
      <c r="AM162" s="238"/>
      <c r="AN162" s="238"/>
      <c r="AO162" s="238"/>
      <c r="AP162" s="238"/>
      <c r="AQ162" s="238"/>
      <c r="AR162" s="238"/>
      <c r="AS162" s="238"/>
      <c r="AT162" s="238"/>
      <c r="AU162" s="238"/>
      <c r="AV162" s="238"/>
      <c r="AW162" s="238"/>
      <c r="AX162" s="238"/>
      <c r="AY162" s="238"/>
      <c r="AZ162" s="238"/>
      <c r="BA162" s="238"/>
      <c r="BB162" s="238"/>
      <c r="BC162" s="238"/>
      <c r="BD162" s="235"/>
      <c r="BE162" s="235"/>
      <c r="BF162" s="235"/>
      <c r="BG162" s="235"/>
      <c r="BH162" s="235"/>
      <c r="BI162" s="235"/>
      <c r="BJ162" s="235"/>
      <c r="BK162" s="235"/>
      <c r="BL162" s="235"/>
      <c r="BM162" s="235"/>
      <c r="BN162" s="235"/>
      <c r="BO162" s="235"/>
    </row>
    <row r="163" spans="1:67">
      <c r="A163" s="231" t="s">
        <v>79</v>
      </c>
      <c r="B163" s="234">
        <f>SUM(ExportsPlywood!C$9:C$9)</f>
        <v>0</v>
      </c>
      <c r="C163" s="234">
        <f>SUM(ExportsPlywood!D$9:D$9)</f>
        <v>0</v>
      </c>
      <c r="D163" s="234">
        <f>SUM(ExportsPlywood!E$9:E$9)</f>
        <v>0.19272699999999998</v>
      </c>
      <c r="E163" s="234">
        <f>SUM(ExportsPlywood!F$9:F$9)</f>
        <v>17.471432</v>
      </c>
      <c r="F163" s="234">
        <f>SUM(ExportsPlywood!G$9:G$9)</f>
        <v>17.063328999999996</v>
      </c>
      <c r="G163" s="234">
        <f>SUM(ExportsPlywood!H$9:H$9)</f>
        <v>22.441050000000001</v>
      </c>
      <c r="H163" s="234">
        <f>SUM(ExportsPlywood!I$9:I$9)</f>
        <v>61.237759000000004</v>
      </c>
      <c r="I163" s="234">
        <f>SUM(ExportsPlywood!J$9:J$9)</f>
        <v>74.538705999999976</v>
      </c>
      <c r="J163" s="234">
        <f>SUM(ExportsPlywood!K$9:K$9)</f>
        <v>94.750572999999974</v>
      </c>
      <c r="K163" s="234">
        <f>SUM(ExportsPlywood!L$9:L$9)</f>
        <v>109.72210299999998</v>
      </c>
      <c r="L163" s="234">
        <f>SUM(ExportsPlywood!M$9:M$9)</f>
        <v>113.04670799999997</v>
      </c>
      <c r="M163" s="234">
        <f>SUM(ExportsPlywood!N$9:N$9)</f>
        <v>83.391839000000004</v>
      </c>
      <c r="N163" s="234">
        <f>SUM(ExportsPlywood!O$9:O$9)</f>
        <v>68.359470999999999</v>
      </c>
      <c r="O163" s="234">
        <f>SUM(ExportsPlywood!P$9:P$9)</f>
        <v>40.926341000000001</v>
      </c>
      <c r="P163" s="234">
        <f>SUM(ExportsPlywood!Q$9:Q$9)</f>
        <v>37.758489999999988</v>
      </c>
      <c r="Q163" s="234">
        <f>SUM(ExportsPlywood!R$9:R$9)</f>
        <v>23.217052748050754</v>
      </c>
      <c r="R163" s="234">
        <f>SUM(ExportsPlywood!S$9:S$9)</f>
        <v>7.6070519999999977</v>
      </c>
      <c r="S163" s="234">
        <f>SUM(ExportsPlywood!T$9:T$9)</f>
        <v>1.9958739999999997</v>
      </c>
      <c r="T163" s="234">
        <f>SUM(ExportsPlywood!U$9:U$9)</f>
        <v>0.73179400000000006</v>
      </c>
      <c r="U163" s="234">
        <f>SUM(ExportsPlywood!V$9:V$9)</f>
        <v>0.59472599999999998</v>
      </c>
      <c r="V163" s="234">
        <f>SUM(ExportsPlywood!W$9:W$9)</f>
        <v>0</v>
      </c>
      <c r="W163" s="234">
        <f>SUM(ExportsPlywood!X$9:X$9)</f>
        <v>0</v>
      </c>
      <c r="X163" s="234">
        <f>SUM(ExportsPlywood!Y$9:Y$9)</f>
        <v>0</v>
      </c>
      <c r="Y163" s="234">
        <f>SUM(ExportsPlywood!Z$9:Z$9)</f>
        <v>0</v>
      </c>
      <c r="Z163" s="234">
        <f>SUM(ExportsPlywood!AA$9:AA$9)</f>
        <v>0</v>
      </c>
      <c r="AA163" s="234">
        <f>SUM(ExportsPlywood!AB$9:AB$9)</f>
        <v>0</v>
      </c>
      <c r="AB163" s="234"/>
      <c r="AC163" s="238"/>
      <c r="AD163" s="238"/>
      <c r="AE163" s="238"/>
      <c r="AF163" s="238"/>
      <c r="AG163" s="238"/>
      <c r="AH163" s="238"/>
      <c r="AI163" s="238"/>
      <c r="AJ163" s="238"/>
      <c r="AK163" s="238"/>
      <c r="AL163" s="238"/>
      <c r="AM163" s="238"/>
      <c r="AN163" s="238"/>
      <c r="AO163" s="238"/>
      <c r="AP163" s="238"/>
      <c r="AQ163" s="238"/>
      <c r="AR163" s="238"/>
      <c r="AS163" s="238"/>
      <c r="AT163" s="238"/>
      <c r="AU163" s="238"/>
      <c r="AV163" s="238"/>
      <c r="AW163" s="238"/>
      <c r="AX163" s="238"/>
      <c r="AY163" s="238"/>
      <c r="AZ163" s="238"/>
      <c r="BA163" s="238"/>
      <c r="BB163" s="238"/>
      <c r="BC163" s="238"/>
      <c r="BD163" s="235">
        <f t="shared" ref="BD163:BO165" si="42">J163/J$158</f>
        <v>0.67850069025122717</v>
      </c>
      <c r="BE163" s="235">
        <f t="shared" si="42"/>
        <v>0.73848219699061757</v>
      </c>
      <c r="BF163" s="235">
        <f t="shared" si="42"/>
        <v>0.78510257096042502</v>
      </c>
      <c r="BG163" s="235">
        <f t="shared" si="42"/>
        <v>0.74134557468590145</v>
      </c>
      <c r="BH163" s="235">
        <f t="shared" si="42"/>
        <v>0.74753780018765803</v>
      </c>
      <c r="BI163" s="235">
        <f t="shared" si="42"/>
        <v>0.6885047034223325</v>
      </c>
      <c r="BJ163" s="235">
        <f t="shared" si="42"/>
        <v>0.62995658097546481</v>
      </c>
      <c r="BK163" s="235">
        <f t="shared" si="42"/>
        <v>0.43608070802028331</v>
      </c>
      <c r="BL163" s="235">
        <f t="shared" si="42"/>
        <v>0.2443422484613802</v>
      </c>
      <c r="BM163" s="235">
        <f t="shared" si="42"/>
        <v>0.12062421046893264</v>
      </c>
      <c r="BN163" s="235">
        <f t="shared" si="42"/>
        <v>3.1026293154745688E-2</v>
      </c>
      <c r="BO163" s="235">
        <f t="shared" si="42"/>
        <v>2.631926111738811E-2</v>
      </c>
    </row>
    <row r="164" spans="1:67">
      <c r="A164" s="231" t="s">
        <v>78</v>
      </c>
      <c r="B164" s="234">
        <f>SUM(ExportsPlywood!C$12:C$12)</f>
        <v>10.996112999999999</v>
      </c>
      <c r="C164" s="234">
        <f>SUM(ExportsPlywood!D$12:D$12)</f>
        <v>19.248954999999999</v>
      </c>
      <c r="D164" s="234">
        <f>SUM(ExportsPlywood!E$12:E$12)</f>
        <v>33.799027999999993</v>
      </c>
      <c r="E164" s="234">
        <f>SUM(ExportsPlywood!F$12:F$12)</f>
        <v>26.511189999999996</v>
      </c>
      <c r="F164" s="234">
        <f>SUM(ExportsPlywood!G$12:G$12)</f>
        <v>18.239235000000001</v>
      </c>
      <c r="G164" s="234">
        <f>SUM(ExportsPlywood!H$12:H$12)</f>
        <v>10.540258999999999</v>
      </c>
      <c r="H164" s="234">
        <f>SUM(ExportsPlywood!I$12:I$12)</f>
        <v>2.4651099999999997</v>
      </c>
      <c r="I164" s="234">
        <f>SUM(ExportsPlywood!J$12:J$12)</f>
        <v>8.5018569999999993</v>
      </c>
      <c r="J164" s="234">
        <f>SUM(ExportsPlywood!K$12:K$12)</f>
        <v>4.4407830000000006</v>
      </c>
      <c r="K164" s="234">
        <f>SUM(ExportsPlywood!L$12:L$12)</f>
        <v>0.24672499999999997</v>
      </c>
      <c r="L164" s="234">
        <f>SUM(ExportsPlywood!M$12:M$12)</f>
        <v>0.98839399999999988</v>
      </c>
      <c r="M164" s="234">
        <f>SUM(ExportsPlywood!N$12:N$12)</f>
        <v>0.38293999999999995</v>
      </c>
      <c r="N164" s="234">
        <f>SUM(ExportsPlywood!O$12:O$12)</f>
        <v>0.52619399999999994</v>
      </c>
      <c r="O164" s="234">
        <f>SUM(ExportsPlywood!P$12:P$12)</f>
        <v>0.24268000000000001</v>
      </c>
      <c r="P164" s="234">
        <f>SUM(ExportsPlywood!Q$12:Q$12)</f>
        <v>5.1577999999999999E-2</v>
      </c>
      <c r="Q164" s="234">
        <f>SUM(ExportsPlywood!R$12:R$12)</f>
        <v>0</v>
      </c>
      <c r="R164" s="234">
        <f>SUM(ExportsPlywood!S$12:S$12)</f>
        <v>0</v>
      </c>
      <c r="S164" s="234">
        <f>SUM(ExportsPlywood!T$12:T$12)</f>
        <v>0</v>
      </c>
      <c r="T164" s="234">
        <f>SUM(ExportsPlywood!U$12:U$12)</f>
        <v>0</v>
      </c>
      <c r="U164" s="234">
        <f>SUM(ExportsPlywood!V$12:V$12)</f>
        <v>0</v>
      </c>
      <c r="V164" s="234">
        <f>SUM(ExportsPlywood!W$12:W$12)</f>
        <v>0</v>
      </c>
      <c r="W164" s="234">
        <f>SUM(ExportsPlywood!X$12:X$12)</f>
        <v>0</v>
      </c>
      <c r="X164" s="234">
        <f>SUM(ExportsPlywood!Y$12:Y$12)</f>
        <v>0</v>
      </c>
      <c r="Y164" s="234">
        <f>SUM(ExportsPlywood!Z$12:Z$12)</f>
        <v>0</v>
      </c>
      <c r="Z164" s="234">
        <f>SUM(ExportsPlywood!AA$12:AA$12)</f>
        <v>0</v>
      </c>
      <c r="AA164" s="234">
        <f>SUM(ExportsPlywood!AB$12:AB$12)</f>
        <v>0</v>
      </c>
      <c r="AB164" s="234"/>
      <c r="AC164" s="238"/>
      <c r="AD164" s="238"/>
      <c r="AE164" s="238"/>
      <c r="AF164" s="238"/>
      <c r="AG164" s="238"/>
      <c r="AH164" s="238"/>
      <c r="AI164" s="238"/>
      <c r="AJ164" s="238"/>
      <c r="AK164" s="238"/>
      <c r="AL164" s="238"/>
      <c r="AM164" s="238"/>
      <c r="AN164" s="238"/>
      <c r="AO164" s="238"/>
      <c r="AP164" s="238"/>
      <c r="AQ164" s="238"/>
      <c r="AR164" s="238"/>
      <c r="AS164" s="238"/>
      <c r="AT164" s="238"/>
      <c r="AU164" s="238"/>
      <c r="AV164" s="238"/>
      <c r="AW164" s="238"/>
      <c r="AX164" s="238"/>
      <c r="AY164" s="238"/>
      <c r="AZ164" s="238"/>
      <c r="BA164" s="238"/>
      <c r="BB164" s="238"/>
      <c r="BC164" s="238"/>
      <c r="BD164" s="235">
        <f t="shared" si="42"/>
        <v>3.1800064478300478E-2</v>
      </c>
      <c r="BE164" s="235">
        <f t="shared" si="42"/>
        <v>1.6605771769842047E-3</v>
      </c>
      <c r="BF164" s="235">
        <f t="shared" si="42"/>
        <v>6.8643367352356557E-3</v>
      </c>
      <c r="BG164" s="235">
        <f t="shared" si="42"/>
        <v>3.4043004420398868E-3</v>
      </c>
      <c r="BH164" s="235">
        <f t="shared" si="42"/>
        <v>5.7541391043231518E-3</v>
      </c>
      <c r="BI164" s="235">
        <f t="shared" si="42"/>
        <v>4.0826107915811882E-3</v>
      </c>
      <c r="BJ164" s="235">
        <f t="shared" si="42"/>
        <v>8.6051906560756356E-4</v>
      </c>
      <c r="BK164" s="235">
        <f t="shared" si="42"/>
        <v>0</v>
      </c>
      <c r="BL164" s="235">
        <f t="shared" si="42"/>
        <v>0</v>
      </c>
      <c r="BM164" s="235">
        <f t="shared" si="42"/>
        <v>0</v>
      </c>
      <c r="BN164" s="235">
        <f t="shared" si="42"/>
        <v>0</v>
      </c>
      <c r="BO164" s="235">
        <f t="shared" si="42"/>
        <v>0</v>
      </c>
    </row>
    <row r="165" spans="1:67">
      <c r="A165" s="231" t="s">
        <v>23</v>
      </c>
      <c r="B165" s="234">
        <f t="shared" ref="B165:AA165" si="43">B158-SUM(B160:B164)</f>
        <v>7.043299999999995</v>
      </c>
      <c r="C165" s="234">
        <f t="shared" si="43"/>
        <v>6.634391000000015</v>
      </c>
      <c r="D165" s="234">
        <f t="shared" si="43"/>
        <v>13.090407999999982</v>
      </c>
      <c r="E165" s="234">
        <f t="shared" si="43"/>
        <v>11.934519999999992</v>
      </c>
      <c r="F165" s="234">
        <f t="shared" si="43"/>
        <v>13.416997000000016</v>
      </c>
      <c r="G165" s="234">
        <f t="shared" si="43"/>
        <v>8.1060620000000085</v>
      </c>
      <c r="H165" s="234">
        <f t="shared" si="43"/>
        <v>12.604968</v>
      </c>
      <c r="I165" s="234">
        <f t="shared" si="43"/>
        <v>13.375576999999993</v>
      </c>
      <c r="J165" s="234">
        <f t="shared" si="43"/>
        <v>13.175337999999982</v>
      </c>
      <c r="K165" s="234">
        <f t="shared" si="43"/>
        <v>15.115909999999985</v>
      </c>
      <c r="L165" s="234">
        <f t="shared" si="43"/>
        <v>13.253841999999992</v>
      </c>
      <c r="M165" s="234">
        <f t="shared" si="43"/>
        <v>11.503204999999994</v>
      </c>
      <c r="N165" s="234">
        <f t="shared" si="43"/>
        <v>8.4182109999999852</v>
      </c>
      <c r="O165" s="234">
        <f t="shared" si="43"/>
        <v>5.6014969999999948</v>
      </c>
      <c r="P165" s="234">
        <f t="shared" si="43"/>
        <v>5.3268129999999871</v>
      </c>
      <c r="Q165" s="234">
        <f t="shared" si="43"/>
        <v>4.9136442795347861</v>
      </c>
      <c r="R165" s="234">
        <f t="shared" si="43"/>
        <v>7.5193860000000079</v>
      </c>
      <c r="S165" s="234">
        <f t="shared" si="43"/>
        <v>6.0127950000000006</v>
      </c>
      <c r="T165" s="234">
        <f t="shared" si="43"/>
        <v>8.9740180000000045</v>
      </c>
      <c r="U165" s="234">
        <f t="shared" si="43"/>
        <v>7.1342940000000006</v>
      </c>
      <c r="V165" s="234">
        <f t="shared" si="43"/>
        <v>0</v>
      </c>
      <c r="W165" s="234">
        <f t="shared" si="43"/>
        <v>0</v>
      </c>
      <c r="X165" s="234">
        <f t="shared" si="43"/>
        <v>0</v>
      </c>
      <c r="Y165" s="234">
        <f t="shared" si="43"/>
        <v>0</v>
      </c>
      <c r="Z165" s="234">
        <f t="shared" si="43"/>
        <v>0</v>
      </c>
      <c r="AA165" s="234">
        <f t="shared" si="43"/>
        <v>0</v>
      </c>
      <c r="AB165" s="234"/>
      <c r="BD165" s="235">
        <f t="shared" si="42"/>
        <v>9.4347460329271188E-2</v>
      </c>
      <c r="BE165" s="235">
        <f t="shared" si="42"/>
        <v>0.10173729924145218</v>
      </c>
      <c r="BF165" s="235">
        <f t="shared" si="42"/>
        <v>9.2047133555656108E-2</v>
      </c>
      <c r="BG165" s="235">
        <f t="shared" si="42"/>
        <v>0.10226240629439447</v>
      </c>
      <c r="BH165" s="235">
        <f t="shared" si="42"/>
        <v>9.205646036165982E-2</v>
      </c>
      <c r="BI165" s="235">
        <f t="shared" si="42"/>
        <v>9.4234102938889203E-2</v>
      </c>
      <c r="BJ165" s="235">
        <f t="shared" si="42"/>
        <v>8.8871692299550414E-2</v>
      </c>
      <c r="BK165" s="235">
        <f t="shared" si="42"/>
        <v>9.2291881300878897E-2</v>
      </c>
      <c r="BL165" s="235">
        <f t="shared" si="42"/>
        <v>0.241526373460971</v>
      </c>
      <c r="BM165" s="235">
        <f t="shared" si="42"/>
        <v>0.36339400662894855</v>
      </c>
      <c r="BN165" s="235">
        <f t="shared" si="42"/>
        <v>0.38047662763559786</v>
      </c>
      <c r="BO165" s="235">
        <f t="shared" si="42"/>
        <v>0.31572412619292806</v>
      </c>
    </row>
    <row r="166" spans="1:67">
      <c r="A166" s="231"/>
      <c r="B166" s="238"/>
      <c r="C166" s="238"/>
      <c r="D166" s="238"/>
      <c r="E166" s="238"/>
      <c r="F166" s="238"/>
      <c r="G166" s="238"/>
      <c r="H166" s="238"/>
      <c r="I166" s="238"/>
      <c r="J166" s="238"/>
      <c r="K166" s="238"/>
      <c r="L166" s="238"/>
      <c r="M166" s="238"/>
      <c r="N166" s="238"/>
      <c r="O166" s="238"/>
      <c r="P166" s="238"/>
      <c r="Q166" s="238"/>
      <c r="R166" s="238"/>
      <c r="S166" s="238"/>
      <c r="T166" s="238"/>
      <c r="U166" s="238"/>
      <c r="V166" s="238"/>
      <c r="W166" s="238"/>
      <c r="X166" s="238"/>
      <c r="Y166" s="238"/>
      <c r="Z166" s="238"/>
      <c r="AA166" s="238"/>
      <c r="AB166" s="238"/>
    </row>
    <row r="167" spans="1:67">
      <c r="A167" s="231"/>
      <c r="B167" s="238"/>
      <c r="C167" s="238"/>
      <c r="D167" s="238"/>
      <c r="E167" s="238"/>
      <c r="F167" s="238"/>
      <c r="G167" s="238"/>
      <c r="H167" s="238"/>
      <c r="I167" s="238"/>
      <c r="J167" s="238"/>
      <c r="K167" s="238"/>
      <c r="L167" s="238"/>
      <c r="M167" s="238"/>
      <c r="N167" s="238"/>
      <c r="O167" s="238"/>
      <c r="P167" s="238"/>
      <c r="Q167" s="238"/>
      <c r="R167" s="238"/>
      <c r="S167" s="238"/>
      <c r="T167" s="238"/>
      <c r="U167" s="238"/>
      <c r="V167" s="238"/>
      <c r="W167" s="238"/>
      <c r="X167" s="238"/>
      <c r="Y167" s="238"/>
      <c r="Z167" s="238"/>
      <c r="AA167" s="238"/>
      <c r="AB167" s="238"/>
    </row>
    <row r="168" spans="1:67">
      <c r="A168" s="231"/>
      <c r="B168" s="238"/>
      <c r="C168" s="238"/>
      <c r="D168" s="238"/>
      <c r="E168" s="238"/>
      <c r="F168" s="238"/>
      <c r="G168" s="238"/>
      <c r="H168" s="238"/>
      <c r="I168" s="238"/>
      <c r="J168" s="238"/>
      <c r="K168" s="238"/>
      <c r="L168" s="238"/>
      <c r="M168" s="238"/>
      <c r="N168" s="238"/>
      <c r="O168" s="238"/>
      <c r="P168" s="238"/>
      <c r="Q168" s="238"/>
      <c r="R168" s="238"/>
      <c r="S168" s="238"/>
      <c r="T168" s="238"/>
      <c r="U168" s="238"/>
      <c r="V168" s="238"/>
      <c r="W168" s="238"/>
      <c r="X168" s="238"/>
      <c r="Y168" s="238"/>
      <c r="Z168" s="238"/>
      <c r="AA168" s="238"/>
      <c r="AB168" s="238"/>
    </row>
    <row r="169" spans="1:67">
      <c r="AB169" s="238"/>
    </row>
    <row r="170" spans="1:67">
      <c r="AB170" s="238"/>
    </row>
    <row r="171" spans="1:67">
      <c r="A171" s="234" t="str">
        <f t="shared" ref="A171:A176" si="44">A160</f>
        <v>EU-28</v>
      </c>
      <c r="B171" s="234"/>
      <c r="C171" s="234"/>
      <c r="D171" s="234"/>
      <c r="E171" s="234"/>
      <c r="F171" s="234"/>
      <c r="G171" s="234"/>
      <c r="H171" s="234"/>
      <c r="I171" s="234"/>
      <c r="J171" s="234"/>
      <c r="K171" s="234"/>
      <c r="L171" s="234"/>
      <c r="M171" s="234"/>
      <c r="N171" s="234"/>
      <c r="O171" s="234"/>
      <c r="P171" s="234"/>
      <c r="Q171" s="234"/>
      <c r="R171" s="234"/>
      <c r="S171" s="234"/>
      <c r="T171" s="234"/>
      <c r="U171" s="234"/>
      <c r="V171" s="234"/>
      <c r="W171" s="234"/>
      <c r="X171" s="234"/>
      <c r="Y171" s="234"/>
      <c r="Z171" s="234"/>
      <c r="AA171" s="234"/>
      <c r="AB171" s="234"/>
      <c r="AC171" s="234">
        <f>SUM(ExportsPlywood!AD$16:AD$16)</f>
        <v>6.6472485612896408</v>
      </c>
      <c r="AD171" s="234">
        <f>SUM(ExportsPlywood!AE$16:AE$16)</f>
        <v>6.190094589568</v>
      </c>
      <c r="AE171" s="234">
        <f>SUM(ExportsPlywood!AF$16:AF$16)</f>
        <v>7.1676232441919998</v>
      </c>
      <c r="AF171" s="234">
        <f>SUM(ExportsPlywood!AG$16:AG$16)</f>
        <v>7.0474282953759992</v>
      </c>
      <c r="AG171" s="234">
        <f>SUM(ExportsPlywood!AH$16:AH$16)</f>
        <v>8.410731327361999</v>
      </c>
      <c r="AH171" s="234">
        <f>SUM(ExportsPlywood!AI$16:AI$16)</f>
        <v>5.4917484074309986</v>
      </c>
      <c r="AI171" s="234">
        <f>SUM(ExportsPlywood!AJ$16:AJ$16)</f>
        <v>4.7890074522759996</v>
      </c>
      <c r="AJ171" s="234">
        <f>SUM(ExportsPlywood!AK$16:AK$16)</f>
        <v>4.4250471700249996</v>
      </c>
      <c r="AK171" s="234">
        <f>SUM(ExportsPlywood!AL$16:AL$16)</f>
        <v>3.0061424692480001</v>
      </c>
      <c r="AL171" s="234">
        <f>SUM(ExportsPlywood!AM$16:AM$16)</f>
        <v>1.7622905642760001</v>
      </c>
      <c r="AM171" s="234">
        <f>SUM(ExportsPlywood!AN$16:AN$16)</f>
        <v>0.90686575266300007</v>
      </c>
      <c r="AN171" s="234">
        <f>SUM(ExportsPlywood!AO$16:AO$16)</f>
        <v>0.67426680143999984</v>
      </c>
      <c r="AO171" s="234">
        <f>SUM(ExportsPlywood!AP$16:AP$16)</f>
        <v>0.67597734863999992</v>
      </c>
      <c r="AP171" s="234">
        <f>SUM(ExportsPlywood!AQ$16:AQ$16)</f>
        <v>0.58493750014199997</v>
      </c>
      <c r="AQ171" s="234">
        <f>SUM(ExportsPlywood!AR$16:AR$16)</f>
        <v>0.86399169002974985</v>
      </c>
      <c r="AR171" s="234">
        <f>SUM(ExportsPlywood!AS$16:AS$16)</f>
        <v>0.21697236884372562</v>
      </c>
      <c r="AS171" s="234">
        <f>SUM(ExportsPlywood!AT$16:AT$16)</f>
        <v>0.104716968358</v>
      </c>
      <c r="AT171" s="234">
        <f>SUM(ExportsPlywood!AU$16:AU$16)</f>
        <v>2.8833547742999996E-2</v>
      </c>
      <c r="AU171" s="234">
        <f>SUM(ExportsPlywood!AV$16:AV$16)</f>
        <v>0</v>
      </c>
      <c r="AV171" s="234">
        <f>SUM(ExportsPlywood!AW$16:AW$16)</f>
        <v>0.19399315986666668</v>
      </c>
      <c r="AW171" s="234">
        <f>SUM(ExportsPlywood!AX$16:AX$16)</f>
        <v>0</v>
      </c>
      <c r="AX171" s="234">
        <f>SUM(ExportsPlywood!AY$16:AY$16)</f>
        <v>0</v>
      </c>
      <c r="AY171" s="234">
        <f>SUM(ExportsPlywood!AZ$16:AZ$16)</f>
        <v>0</v>
      </c>
      <c r="AZ171" s="234">
        <f>SUM(ExportsPlywood!BA$16:BA$16)</f>
        <v>0</v>
      </c>
      <c r="BA171" s="234">
        <f>SUM(ExportsPlywood!BB$16:BB$16)</f>
        <v>0</v>
      </c>
      <c r="BB171" s="234">
        <f>SUM(ExportsPlywood!BC$16:BC$16)</f>
        <v>0</v>
      </c>
      <c r="BC171" s="234"/>
      <c r="BD171" s="235">
        <f t="shared" ref="BD171:BO176" si="45">AK171/AK$158</f>
        <v>4.9401713066911185E-2</v>
      </c>
      <c r="BE171" s="235">
        <f t="shared" si="45"/>
        <v>3.044217090332909E-2</v>
      </c>
      <c r="BF171" s="235">
        <f t="shared" si="45"/>
        <v>1.5526573706219557E-2</v>
      </c>
      <c r="BG171" s="235">
        <f t="shared" si="45"/>
        <v>1.435734241219E-2</v>
      </c>
      <c r="BH171" s="235">
        <f t="shared" si="45"/>
        <v>1.8301320451445263E-2</v>
      </c>
      <c r="BI171" s="235">
        <f t="shared" si="45"/>
        <v>2.2536508596498618E-2</v>
      </c>
      <c r="BJ171" s="235">
        <f t="shared" si="45"/>
        <v>3.3189149817221618E-2</v>
      </c>
      <c r="BK171" s="235">
        <f t="shared" si="45"/>
        <v>9.8347766473736876E-3</v>
      </c>
      <c r="BL171" s="235">
        <f t="shared" si="45"/>
        <v>8.6223689991139427E-3</v>
      </c>
      <c r="BM171" s="235">
        <f t="shared" si="45"/>
        <v>4.2904764579570686E-3</v>
      </c>
      <c r="BN171" s="235">
        <f t="shared" si="45"/>
        <v>0</v>
      </c>
      <c r="BO171" s="235">
        <f t="shared" si="45"/>
        <v>2.2536814291632776E-2</v>
      </c>
    </row>
    <row r="172" spans="1:67">
      <c r="A172" s="234" t="str">
        <f t="shared" si="44"/>
        <v xml:space="preserve">Burkina Faso </v>
      </c>
      <c r="AC172" s="234">
        <f>SUM(ExportsPlywood!AD$7:AD$7)</f>
        <v>1.8218266424999999E-3</v>
      </c>
      <c r="AD172" s="234">
        <f>SUM(ExportsPlywood!AE$7:AE$7)</f>
        <v>0</v>
      </c>
      <c r="AE172" s="234">
        <f>SUM(ExportsPlywood!AF$7:AF$7)</f>
        <v>0</v>
      </c>
      <c r="AF172" s="234">
        <f>SUM(ExportsPlywood!AG$7:AG$7)</f>
        <v>0</v>
      </c>
      <c r="AG172" s="234">
        <f>SUM(ExportsPlywood!AH$7:AH$7)</f>
        <v>2.6464781035000003E-2</v>
      </c>
      <c r="AH172" s="234">
        <f>SUM(ExportsPlywood!AI$7:AI$7)</f>
        <v>0</v>
      </c>
      <c r="AI172" s="234">
        <f>SUM(ExportsPlywood!AJ$7:AJ$7)</f>
        <v>2.241844305956</v>
      </c>
      <c r="AJ172" s="234">
        <f>SUM(ExportsPlywood!AK$7:AK$7)</f>
        <v>2.0165229596850001</v>
      </c>
      <c r="AK172" s="234">
        <f>SUM(ExportsPlywood!AL$7:AL$7)</f>
        <v>3.007154982676</v>
      </c>
      <c r="AL172" s="234">
        <f>SUM(ExportsPlywood!AM$7:AM$7)</f>
        <v>3.0296740360479997</v>
      </c>
      <c r="AM172" s="234">
        <f>SUM(ExportsPlywood!AN$7:AN$7)</f>
        <v>3.2422097916180004</v>
      </c>
      <c r="AN172" s="234">
        <f>SUM(ExportsPlywood!AO$7:AO$7)</f>
        <v>3.4855525209599993</v>
      </c>
      <c r="AO172" s="234">
        <f>SUM(ExportsPlywood!AP$7:AP$7)</f>
        <v>3.2120240129119995</v>
      </c>
      <c r="AP172" s="234">
        <f>SUM(ExportsPlywood!AQ$7:AQ$7)</f>
        <v>3.3114311902229998</v>
      </c>
      <c r="AQ172" s="234">
        <f>SUM(ExportsPlywood!AR$7:AR$7)</f>
        <v>3.7384949007822499</v>
      </c>
      <c r="AR172" s="234">
        <f>SUM(ExportsPlywood!AS$7:AS$7)</f>
        <v>4.6037739814165652</v>
      </c>
      <c r="AS172" s="234">
        <f>SUM(ExportsPlywood!AT$7:AT$7)</f>
        <v>2.5885570450499999</v>
      </c>
      <c r="AT172" s="234">
        <f>SUM(ExportsPlywood!AU$7:AU$7)</f>
        <v>1.9329542512279998</v>
      </c>
      <c r="AU172" s="234">
        <f>SUM(ExportsPlywood!AV$7:AV$7)</f>
        <v>3.6407433273900001</v>
      </c>
      <c r="AV172" s="234">
        <f>SUM(ExportsPlywood!AW$7:AW$7)</f>
        <v>2.7901736906458332</v>
      </c>
      <c r="AW172" s="234">
        <f>SUM(ExportsPlywood!AX$7:AX$7)</f>
        <v>0</v>
      </c>
      <c r="AX172" s="234">
        <f>SUM(ExportsPlywood!AY$7:AY$7)</f>
        <v>0</v>
      </c>
      <c r="AY172" s="234">
        <f>SUM(ExportsPlywood!AZ$7:AZ$7)</f>
        <v>0</v>
      </c>
      <c r="AZ172" s="234">
        <f>SUM(ExportsPlywood!BA$7:BA$7)</f>
        <v>0</v>
      </c>
      <c r="BA172" s="234">
        <f>SUM(ExportsPlywood!BB$7:BB$7)</f>
        <v>0</v>
      </c>
      <c r="BB172" s="234">
        <f>SUM(ExportsPlywood!BC$7:BC$7)</f>
        <v>0</v>
      </c>
      <c r="BC172" s="234"/>
      <c r="BD172" s="235">
        <f t="shared" si="45"/>
        <v>4.9418352297539186E-2</v>
      </c>
      <c r="BE172" s="235">
        <f t="shared" si="45"/>
        <v>5.2335214553363235E-2</v>
      </c>
      <c r="BF172" s="235">
        <f t="shared" si="45"/>
        <v>5.5510321293708184E-2</v>
      </c>
      <c r="BG172" s="235">
        <f t="shared" si="45"/>
        <v>7.4218797265740669E-2</v>
      </c>
      <c r="BH172" s="235">
        <f t="shared" si="45"/>
        <v>8.6961909117676595E-2</v>
      </c>
      <c r="BI172" s="235">
        <f t="shared" si="45"/>
        <v>0.12758302804497487</v>
      </c>
      <c r="BJ172" s="235">
        <f t="shared" si="45"/>
        <v>0.14360956104648273</v>
      </c>
      <c r="BK172" s="235">
        <f t="shared" si="45"/>
        <v>0.20867675033235708</v>
      </c>
      <c r="BL172" s="235">
        <f t="shared" si="45"/>
        <v>0.21314114004305953</v>
      </c>
      <c r="BM172" s="235">
        <f t="shared" si="45"/>
        <v>0.28762657939708974</v>
      </c>
      <c r="BN172" s="235">
        <f t="shared" si="45"/>
        <v>0.34647704630100501</v>
      </c>
      <c r="BO172" s="235">
        <f t="shared" si="45"/>
        <v>0.32414352315671291</v>
      </c>
    </row>
    <row r="173" spans="1:67">
      <c r="A173" s="234" t="str">
        <f t="shared" si="44"/>
        <v xml:space="preserve">Niger </v>
      </c>
      <c r="AC173" s="234">
        <f>SUM(ExportsPlywood!AD$8:AD$8)</f>
        <v>1.6227529437059997E-2</v>
      </c>
      <c r="AD173" s="234">
        <f>SUM(ExportsPlywood!AE$8:AE$8)</f>
        <v>0</v>
      </c>
      <c r="AE173" s="234">
        <f>SUM(ExportsPlywood!AF$8:AF$8)</f>
        <v>0</v>
      </c>
      <c r="AF173" s="234">
        <f>SUM(ExportsPlywood!AG$8:AG$8)</f>
        <v>0</v>
      </c>
      <c r="AG173" s="234">
        <f>SUM(ExportsPlywood!AH$8:AH$8)</f>
        <v>0</v>
      </c>
      <c r="AH173" s="234">
        <f>SUM(ExportsPlywood!AI$8:AI$8)</f>
        <v>2.1824785982999997E-2</v>
      </c>
      <c r="AI173" s="234">
        <f>SUM(ExportsPlywood!AJ$8:AJ$8)</f>
        <v>1.964968810956</v>
      </c>
      <c r="AJ173" s="234">
        <f>SUM(ExportsPlywood!AK$8:AK$8)</f>
        <v>2.7527070302799999</v>
      </c>
      <c r="AK173" s="234">
        <f>SUM(ExportsPlywood!AL$8:AL$8)</f>
        <v>3.0526506213399998</v>
      </c>
      <c r="AL173" s="234">
        <f>SUM(ExportsPlywood!AM$8:AM$8)</f>
        <v>2.3583532951000001</v>
      </c>
      <c r="AM173" s="234">
        <f>SUM(ExportsPlywood!AN$8:AN$8)</f>
        <v>1.5449424763049999</v>
      </c>
      <c r="AN173" s="234">
        <f>SUM(ExportsPlywood!AO$8:AO$8)</f>
        <v>2.2875607948799992</v>
      </c>
      <c r="AO173" s="234">
        <f>SUM(ExportsPlywood!AP$8:AP$8)</f>
        <v>1.639065715584</v>
      </c>
      <c r="AP173" s="234">
        <f>SUM(ExportsPlywood!AQ$8:AQ$8)</f>
        <v>1.6079435924129999</v>
      </c>
      <c r="AQ173" s="234">
        <f>SUM(ExportsPlywood!AR$8:AR$8)</f>
        <v>2.4210299858425</v>
      </c>
      <c r="AR173" s="234">
        <f>SUM(ExportsPlywood!AS$8:AS$8)</f>
        <v>3.2991027720208388</v>
      </c>
      <c r="AS173" s="234">
        <f>SUM(ExportsPlywood!AT$8:AT$8)</f>
        <v>2.1897462217559998</v>
      </c>
      <c r="AT173" s="234">
        <f>SUM(ExportsPlywood!AU$8:AU$8)</f>
        <v>1.536226261713</v>
      </c>
      <c r="AU173" s="234">
        <f>SUM(ExportsPlywood!AV$8:AV$8)</f>
        <v>2.3904844208999996</v>
      </c>
      <c r="AV173" s="234">
        <f>SUM(ExportsPlywood!AW$8:AW$8)</f>
        <v>2.5070058414333336</v>
      </c>
      <c r="AW173" s="234">
        <f>SUM(ExportsPlywood!AX$8:AX$8)</f>
        <v>0</v>
      </c>
      <c r="AX173" s="234">
        <f>SUM(ExportsPlywood!AY$8:AY$8)</f>
        <v>0</v>
      </c>
      <c r="AY173" s="234">
        <f>SUM(ExportsPlywood!AZ$8:AZ$8)</f>
        <v>0</v>
      </c>
      <c r="AZ173" s="234">
        <f>SUM(ExportsPlywood!BA$8:BA$8)</f>
        <v>0</v>
      </c>
      <c r="BA173" s="234">
        <f>SUM(ExportsPlywood!BB$8:BB$8)</f>
        <v>0</v>
      </c>
      <c r="BB173" s="234">
        <f>SUM(ExportsPlywood!BC$8:BC$8)</f>
        <v>0</v>
      </c>
      <c r="BC173" s="234"/>
      <c r="BD173" s="235">
        <f t="shared" si="45"/>
        <v>5.0166008973850013E-2</v>
      </c>
      <c r="BE173" s="235">
        <f t="shared" si="45"/>
        <v>4.0738681529148578E-2</v>
      </c>
      <c r="BF173" s="235">
        <f t="shared" si="45"/>
        <v>2.6451173351490522E-2</v>
      </c>
      <c r="BG173" s="235">
        <f t="shared" si="45"/>
        <v>4.8709640680294215E-2</v>
      </c>
      <c r="BH173" s="235">
        <f t="shared" si="45"/>
        <v>4.437584626501373E-2</v>
      </c>
      <c r="BI173" s="235">
        <f t="shared" si="45"/>
        <v>6.1950951314120581E-2</v>
      </c>
      <c r="BJ173" s="235">
        <f t="shared" si="45"/>
        <v>9.300080989129178E-2</v>
      </c>
      <c r="BK173" s="235">
        <f t="shared" si="45"/>
        <v>0.1495394969989268</v>
      </c>
      <c r="BL173" s="235">
        <f t="shared" si="45"/>
        <v>0.18030315654142401</v>
      </c>
      <c r="BM173" s="235">
        <f t="shared" si="45"/>
        <v>0.22859284153040693</v>
      </c>
      <c r="BN173" s="235">
        <f t="shared" si="45"/>
        <v>0.22749419744889299</v>
      </c>
      <c r="BO173" s="235">
        <f t="shared" si="45"/>
        <v>0.29124699610674176</v>
      </c>
    </row>
    <row r="174" spans="1:67">
      <c r="A174" s="234" t="str">
        <f t="shared" si="44"/>
        <v>Nigeria</v>
      </c>
      <c r="AC174" s="234">
        <f>SUM(ExportsPlywood!AD$9:AD$9)</f>
        <v>0</v>
      </c>
      <c r="AD174" s="234">
        <f>SUM(ExportsPlywood!AE$9:AE$9)</f>
        <v>0</v>
      </c>
      <c r="AE174" s="234">
        <f>SUM(ExportsPlywood!AF$9:AF$9)</f>
        <v>4.3949833199999996E-2</v>
      </c>
      <c r="AF174" s="234">
        <f>SUM(ExportsPlywood!AG$9:AG$9)</f>
        <v>5.3502759831359992</v>
      </c>
      <c r="AG174" s="234">
        <f>SUM(ExportsPlywood!AH$9:AH$9)</f>
        <v>5.6322985579630007</v>
      </c>
      <c r="AH174" s="234">
        <f>SUM(ExportsPlywood!AI$9:AI$9)</f>
        <v>8.4222103439759994</v>
      </c>
      <c r="AI174" s="234">
        <f>SUM(ExportsPlywood!AJ$9:AJ$9)</f>
        <v>24.437819755724004</v>
      </c>
      <c r="AJ174" s="234">
        <f>SUM(ExportsPlywood!AK$9:AK$9)</f>
        <v>30.908617237864998</v>
      </c>
      <c r="AK174" s="234">
        <f>SUM(ExportsPlywood!AL$9:AL$9)</f>
        <v>44.509897193548007</v>
      </c>
      <c r="AL174" s="234">
        <f>SUM(ExportsPlywood!AM$9:AM$9)</f>
        <v>45.483004383431997</v>
      </c>
      <c r="AM174" s="234">
        <f>SUM(ExportsPlywood!AN$9:AN$9)</f>
        <v>47.27521320790499</v>
      </c>
      <c r="AN174" s="234">
        <f>SUM(ExportsPlywood!AO$9:AO$9)</f>
        <v>35.856195827039997</v>
      </c>
      <c r="AO174" s="234">
        <f>SUM(ExportsPlywood!AP$9:AP$9)</f>
        <v>27.872945526799999</v>
      </c>
      <c r="AP174" s="234">
        <f>SUM(ExportsPlywood!AQ$9:AQ$9)</f>
        <v>17.69608437534</v>
      </c>
      <c r="AQ174" s="234">
        <f>SUM(ExportsPlywood!AR$9:AR$9)</f>
        <v>16.344458030212749</v>
      </c>
      <c r="AR174" s="234">
        <f>SUM(ExportsPlywood!AS$9:AS$9)</f>
        <v>11.862907110079282</v>
      </c>
      <c r="AS174" s="234">
        <f>SUM(ExportsPlywood!AT$9:AT$9)</f>
        <v>3.4841393305689996</v>
      </c>
      <c r="AT174" s="234">
        <f>SUM(ExportsPlywood!AU$9:AU$9)</f>
        <v>1.0106999551219999</v>
      </c>
      <c r="AU174" s="234">
        <f>SUM(ExportsPlywood!AV$9:AV$9)</f>
        <v>0.44612911559000001</v>
      </c>
      <c r="AV174" s="234">
        <f>SUM(ExportsPlywood!AW$9:AW$9)</f>
        <v>0.30562427257916669</v>
      </c>
      <c r="AW174" s="234">
        <f>SUM(ExportsPlywood!AX$9:AX$9)</f>
        <v>0</v>
      </c>
      <c r="AX174" s="234">
        <f>SUM(ExportsPlywood!AY$9:AY$9)</f>
        <v>0</v>
      </c>
      <c r="AY174" s="234">
        <f>SUM(ExportsPlywood!AZ$9:AZ$9)</f>
        <v>0</v>
      </c>
      <c r="AZ174" s="234">
        <f>SUM(ExportsPlywood!BA$9:BA$9)</f>
        <v>0</v>
      </c>
      <c r="BA174" s="234">
        <f>SUM(ExportsPlywood!BB$9:BB$9)</f>
        <v>0</v>
      </c>
      <c r="BB174" s="234">
        <f>SUM(ExportsPlywood!BC$9:BC$9)</f>
        <v>0</v>
      </c>
      <c r="BC174" s="234"/>
      <c r="BD174" s="235">
        <f t="shared" si="45"/>
        <v>0.73145740505885926</v>
      </c>
      <c r="BE174" s="235">
        <f t="shared" si="45"/>
        <v>0.78568280435986859</v>
      </c>
      <c r="BF174" s="235">
        <f t="shared" si="45"/>
        <v>0.80940544969785699</v>
      </c>
      <c r="BG174" s="235">
        <f t="shared" si="45"/>
        <v>0.76349551837331753</v>
      </c>
      <c r="BH174" s="235">
        <f t="shared" si="45"/>
        <v>0.75462840439541246</v>
      </c>
      <c r="BI174" s="235">
        <f t="shared" si="45"/>
        <v>0.68179584579959363</v>
      </c>
      <c r="BJ174" s="235">
        <f t="shared" si="45"/>
        <v>0.62785171721656652</v>
      </c>
      <c r="BK174" s="235">
        <f t="shared" si="45"/>
        <v>0.53771382244622079</v>
      </c>
      <c r="BL174" s="235">
        <f t="shared" si="45"/>
        <v>0.28688316156926524</v>
      </c>
      <c r="BM174" s="235">
        <f t="shared" si="45"/>
        <v>0.15039371506275925</v>
      </c>
      <c r="BN174" s="235">
        <f t="shared" si="45"/>
        <v>4.2456576676421331E-2</v>
      </c>
      <c r="BO174" s="235">
        <f t="shared" si="45"/>
        <v>3.5505362554360591E-2</v>
      </c>
    </row>
    <row r="175" spans="1:67">
      <c r="A175" s="234" t="str">
        <f t="shared" si="44"/>
        <v>USA</v>
      </c>
      <c r="AB175" s="234"/>
      <c r="AC175" s="234">
        <f>SUM(ExportsPlywood!AD$12:AD$12)</f>
        <v>2.7956298720194699</v>
      </c>
      <c r="AD175" s="234">
        <f>SUM(ExportsPlywood!AE$12:AE$12)</f>
        <v>4.4742546903599996</v>
      </c>
      <c r="AE175" s="234">
        <f>SUM(ExportsPlywood!AF$12:AF$12)</f>
        <v>7.2457845071519991</v>
      </c>
      <c r="AF175" s="234">
        <f>SUM(ExportsPlywood!AG$12:AG$12)</f>
        <v>6.6230904925920004</v>
      </c>
      <c r="AG175" s="234">
        <f>SUM(ExportsPlywood!AH$12:AH$12)</f>
        <v>4.7386255688030001</v>
      </c>
      <c r="AH175" s="234">
        <f>SUM(ExportsPlywood!AI$12:AI$12)</f>
        <v>3.054061231221</v>
      </c>
      <c r="AI175" s="234">
        <f>SUM(ExportsPlywood!AJ$12:AJ$12)</f>
        <v>0.7495866959919999</v>
      </c>
      <c r="AJ175" s="234">
        <f>SUM(ExportsPlywood!AK$12:AK$12)</f>
        <v>2.6087030584600002</v>
      </c>
      <c r="AK175" s="234">
        <f>SUM(ExportsPlywood!AL$12:AL$12)</f>
        <v>1.442614044748</v>
      </c>
      <c r="AL175" s="234">
        <f>SUM(ExportsPlywood!AM$12:AM$12)</f>
        <v>8.5833481360000005E-2</v>
      </c>
      <c r="AM175" s="234">
        <f>SUM(ExportsPlywood!AN$12:AN$12)</f>
        <v>0.41301471599100004</v>
      </c>
      <c r="AN175" s="234">
        <f>SUM(ExportsPlywood!AO$12:AO$12)</f>
        <v>0.15103534079999997</v>
      </c>
      <c r="AO175" s="234">
        <f>SUM(ExportsPlywood!AP$12:AP$12)</f>
        <v>0.22465489886399997</v>
      </c>
      <c r="AP175" s="234">
        <f>SUM(ExportsPlywood!AQ$12:AQ$12)</f>
        <v>0.10139406011999999</v>
      </c>
      <c r="AQ175" s="234">
        <f>SUM(ExportsPlywood!AR$12:AR$12)</f>
        <v>2.9752989721249998E-2</v>
      </c>
      <c r="AR175" s="234">
        <f>SUM(ExportsPlywood!AS$12:AS$12)</f>
        <v>0</v>
      </c>
      <c r="AS175" s="234">
        <f>SUM(ExportsPlywood!AT$12:AT$12)</f>
        <v>0</v>
      </c>
      <c r="AT175" s="234">
        <f>SUM(ExportsPlywood!AU$12:AU$12)</f>
        <v>0</v>
      </c>
      <c r="AU175" s="234">
        <f>SUM(ExportsPlywood!AV$12:AV$12)</f>
        <v>0</v>
      </c>
      <c r="AV175" s="234">
        <f>SUM(ExportsPlywood!AW$12:AW$12)</f>
        <v>0</v>
      </c>
      <c r="AW175" s="234">
        <f>SUM(ExportsPlywood!AX$12:AX$12)</f>
        <v>0</v>
      </c>
      <c r="AX175" s="234">
        <f>SUM(ExportsPlywood!AY$12:AY$12)</f>
        <v>0</v>
      </c>
      <c r="AY175" s="234">
        <f>SUM(ExportsPlywood!AZ$12:AZ$12)</f>
        <v>0</v>
      </c>
      <c r="AZ175" s="234">
        <f>SUM(ExportsPlywood!BA$12:BA$12)</f>
        <v>0</v>
      </c>
      <c r="BA175" s="234">
        <f>SUM(ExportsPlywood!BB$12:BB$12)</f>
        <v>0</v>
      </c>
      <c r="BB175" s="234">
        <f>SUM(ExportsPlywood!BC$12:BC$12)</f>
        <v>0</v>
      </c>
      <c r="BC175" s="234"/>
      <c r="BD175" s="235">
        <f t="shared" si="45"/>
        <v>2.370732785753989E-2</v>
      </c>
      <c r="BE175" s="235">
        <f t="shared" si="45"/>
        <v>1.4827052710585842E-3</v>
      </c>
      <c r="BF175" s="235">
        <f t="shared" si="45"/>
        <v>7.0712819518840295E-3</v>
      </c>
      <c r="BG175" s="235">
        <f t="shared" si="45"/>
        <v>3.2160356991866117E-3</v>
      </c>
      <c r="BH175" s="235">
        <f t="shared" si="45"/>
        <v>6.0822767262379233E-3</v>
      </c>
      <c r="BI175" s="235">
        <f t="shared" si="45"/>
        <v>3.9065166910542612E-3</v>
      </c>
      <c r="BJ175" s="235">
        <f t="shared" si="45"/>
        <v>1.1429235312839863E-3</v>
      </c>
      <c r="BK175" s="235">
        <f t="shared" si="45"/>
        <v>0</v>
      </c>
      <c r="BL175" s="235">
        <f t="shared" si="45"/>
        <v>0</v>
      </c>
      <c r="BM175" s="235">
        <f t="shared" si="45"/>
        <v>0</v>
      </c>
      <c r="BN175" s="235">
        <f t="shared" si="45"/>
        <v>0</v>
      </c>
      <c r="BO175" s="235">
        <f t="shared" si="45"/>
        <v>0</v>
      </c>
    </row>
    <row r="176" spans="1:67">
      <c r="A176" s="234" t="str">
        <f t="shared" si="44"/>
        <v>Others</v>
      </c>
      <c r="AC176" s="234">
        <f t="shared" ref="AC176:BB176" si="46">AC158-SUM(AC171:AC175)</f>
        <v>1.7012462868723031</v>
      </c>
      <c r="AD176" s="234">
        <f t="shared" si="46"/>
        <v>1.4248256144839981</v>
      </c>
      <c r="AE176" s="234">
        <f t="shared" si="46"/>
        <v>3.0526908437759985</v>
      </c>
      <c r="AF176" s="234">
        <f t="shared" si="46"/>
        <v>3.3097286918079973</v>
      </c>
      <c r="AG176" s="234">
        <f t="shared" si="46"/>
        <v>3.4636349848870047</v>
      </c>
      <c r="AH176" s="234">
        <f t="shared" si="46"/>
        <v>2.5481955406050005</v>
      </c>
      <c r="AI176" s="234">
        <f t="shared" si="46"/>
        <v>3.8353410443680005</v>
      </c>
      <c r="AJ176" s="234">
        <f t="shared" si="46"/>
        <v>4.8348882328850067</v>
      </c>
      <c r="AK176" s="234">
        <f t="shared" si="46"/>
        <v>5.8325169526919893</v>
      </c>
      <c r="AL176" s="234">
        <f t="shared" si="46"/>
        <v>5.1706238442760011</v>
      </c>
      <c r="AM176" s="234">
        <f t="shared" si="46"/>
        <v>5.0250865309199995</v>
      </c>
      <c r="AN176" s="234">
        <f t="shared" si="46"/>
        <v>4.5085927732800073</v>
      </c>
      <c r="AO176" s="234">
        <f t="shared" si="46"/>
        <v>3.3113202819840026</v>
      </c>
      <c r="AP176" s="234">
        <f t="shared" si="46"/>
        <v>2.6533166417759979</v>
      </c>
      <c r="AQ176" s="234">
        <f t="shared" si="46"/>
        <v>2.6346261933669943</v>
      </c>
      <c r="AR176" s="234">
        <f t="shared" si="46"/>
        <v>2.078992257033768</v>
      </c>
      <c r="AS176" s="234">
        <f t="shared" si="46"/>
        <v>3.7776429089419992</v>
      </c>
      <c r="AT176" s="234">
        <f t="shared" si="46"/>
        <v>2.2116463044390002</v>
      </c>
      <c r="AU176" s="234">
        <f t="shared" si="46"/>
        <v>4.0305349755900002</v>
      </c>
      <c r="AV176" s="234">
        <f t="shared" si="46"/>
        <v>2.8110371932374996</v>
      </c>
      <c r="AW176" s="234">
        <f t="shared" si="46"/>
        <v>0</v>
      </c>
      <c r="AX176" s="234">
        <f t="shared" si="46"/>
        <v>0</v>
      </c>
      <c r="AY176" s="234">
        <f t="shared" si="46"/>
        <v>0</v>
      </c>
      <c r="AZ176" s="234">
        <f t="shared" si="46"/>
        <v>0</v>
      </c>
      <c r="BA176" s="234">
        <f t="shared" si="46"/>
        <v>0</v>
      </c>
      <c r="BB176" s="234">
        <f t="shared" si="46"/>
        <v>0</v>
      </c>
      <c r="BC176" s="234"/>
      <c r="BD176" s="235">
        <f t="shared" si="45"/>
        <v>9.5849192745300404E-2</v>
      </c>
      <c r="BE176" s="235">
        <f t="shared" si="45"/>
        <v>8.9318423383231926E-2</v>
      </c>
      <c r="BF176" s="235">
        <f t="shared" si="45"/>
        <v>8.6035199998840808E-2</v>
      </c>
      <c r="BG176" s="235">
        <f t="shared" si="45"/>
        <v>9.6002665569271034E-2</v>
      </c>
      <c r="BH176" s="235">
        <f t="shared" si="45"/>
        <v>8.9650243044213929E-2</v>
      </c>
      <c r="BI176" s="235">
        <f t="shared" si="45"/>
        <v>0.10222714955375808</v>
      </c>
      <c r="BJ176" s="235">
        <f t="shared" si="45"/>
        <v>0.10120583849715338</v>
      </c>
      <c r="BK176" s="235">
        <f t="shared" si="45"/>
        <v>9.4235153575121619E-2</v>
      </c>
      <c r="BL176" s="235">
        <f t="shared" si="45"/>
        <v>0.31105017284713732</v>
      </c>
      <c r="BM176" s="235">
        <f t="shared" si="45"/>
        <v>0.32909638755178705</v>
      </c>
      <c r="BN176" s="235">
        <f t="shared" si="45"/>
        <v>0.38357217957368062</v>
      </c>
      <c r="BO176" s="235">
        <f t="shared" si="45"/>
        <v>0.32656730389055194</v>
      </c>
    </row>
    <row r="177" spans="1:67">
      <c r="A177" s="234"/>
      <c r="B177" s="238"/>
      <c r="C177" s="238"/>
      <c r="D177" s="238"/>
      <c r="E177" s="238"/>
      <c r="F177" s="238"/>
      <c r="G177" s="238"/>
      <c r="H177" s="238"/>
      <c r="I177" s="238"/>
      <c r="J177" s="238"/>
      <c r="K177" s="238"/>
      <c r="L177" s="238"/>
      <c r="M177" s="238"/>
      <c r="N177" s="238"/>
      <c r="O177" s="238"/>
      <c r="P177" s="238"/>
      <c r="Q177" s="238"/>
      <c r="R177" s="238"/>
      <c r="S177" s="238"/>
      <c r="T177" s="238"/>
      <c r="U177" s="238"/>
      <c r="V177" s="238"/>
      <c r="W177" s="238"/>
      <c r="X177" s="238"/>
      <c r="Y177" s="238"/>
      <c r="Z177" s="238"/>
      <c r="AA177" s="238"/>
      <c r="AB177" s="239"/>
      <c r="AC177" s="234"/>
      <c r="AD177" s="234"/>
      <c r="AE177" s="234"/>
      <c r="AF177" s="234"/>
      <c r="AG177" s="234"/>
      <c r="AH177" s="234"/>
      <c r="AI177" s="234"/>
      <c r="AJ177" s="234"/>
      <c r="AK177" s="234"/>
      <c r="AL177" s="234"/>
      <c r="AM177" s="234"/>
      <c r="AN177" s="234"/>
      <c r="AO177" s="234"/>
      <c r="AP177" s="234"/>
      <c r="AQ177" s="234"/>
      <c r="AR177" s="234"/>
      <c r="AS177" s="234"/>
      <c r="AT177" s="234"/>
      <c r="AU177" s="234"/>
      <c r="AV177" s="234"/>
      <c r="AW177" s="234"/>
      <c r="AX177" s="234"/>
      <c r="AY177" s="234"/>
      <c r="AZ177" s="234"/>
      <c r="BA177" s="234"/>
      <c r="BB177" s="234"/>
      <c r="BC177" s="234"/>
    </row>
    <row r="179" spans="1:67" ht="13">
      <c r="A179" s="1" t="s">
        <v>127</v>
      </c>
    </row>
    <row r="180" spans="1:67" ht="13">
      <c r="A180" s="1"/>
      <c r="B180" s="275" t="s">
        <v>128</v>
      </c>
      <c r="C180" s="275"/>
      <c r="D180" s="275"/>
      <c r="E180" s="275"/>
      <c r="F180" s="275"/>
      <c r="G180" s="275"/>
      <c r="H180" s="275"/>
      <c r="I180" s="275"/>
      <c r="J180" s="275"/>
      <c r="K180" s="275"/>
      <c r="L180" s="275"/>
      <c r="M180" s="275"/>
      <c r="N180" s="275"/>
      <c r="O180" s="275"/>
      <c r="P180" s="275"/>
      <c r="Q180" s="275"/>
      <c r="R180" s="275"/>
      <c r="S180" s="275"/>
      <c r="T180" s="275"/>
      <c r="U180" s="275"/>
      <c r="V180" s="275"/>
      <c r="W180" s="275"/>
      <c r="X180" s="275"/>
      <c r="Y180" s="275"/>
      <c r="Z180" s="275"/>
      <c r="AA180" s="275"/>
      <c r="AC180" s="275" t="s">
        <v>113</v>
      </c>
      <c r="AD180" s="275"/>
      <c r="AE180" s="275"/>
      <c r="AF180" s="275"/>
      <c r="AG180" s="275"/>
      <c r="AH180" s="275"/>
      <c r="AI180" s="275"/>
      <c r="AJ180" s="275"/>
      <c r="AK180" s="275"/>
      <c r="AL180" s="275"/>
      <c r="AM180" s="275"/>
      <c r="AN180" s="275"/>
      <c r="AO180" s="275"/>
      <c r="AP180" s="275"/>
      <c r="AQ180" s="275"/>
      <c r="AR180" s="275"/>
      <c r="AS180" s="275"/>
      <c r="AT180" s="275"/>
      <c r="AU180" s="275"/>
      <c r="AV180" s="275"/>
      <c r="AW180" s="275"/>
      <c r="AX180" s="275"/>
      <c r="AY180" s="275"/>
      <c r="AZ180" s="275"/>
      <c r="BA180" s="275"/>
      <c r="BB180" s="275"/>
      <c r="BC180" s="232"/>
    </row>
    <row r="181" spans="1:67">
      <c r="A181" s="231" t="s">
        <v>2</v>
      </c>
      <c r="B181" s="234">
        <f>SUM(ExportsMouldingsAndJoinery!C$5:C$5)</f>
        <v>49.515123200000005</v>
      </c>
      <c r="C181" s="234">
        <f>SUM(ExportsMouldingsAndJoinery!D$5:D$5)</f>
        <v>70.649735999999976</v>
      </c>
      <c r="D181" s="234">
        <f>SUM(ExportsMouldingsAndJoinery!E$5:E$5)</f>
        <v>112.97096209999999</v>
      </c>
      <c r="E181" s="234">
        <f>SUM(ExportsMouldingsAndJoinery!F$5:F$5)</f>
        <v>84.651653499999995</v>
      </c>
      <c r="F181" s="234">
        <f>SUM(ExportsMouldingsAndJoinery!G$5:G$5)</f>
        <v>94.588666899999978</v>
      </c>
      <c r="G181" s="234">
        <f>SUM(ExportsMouldingsAndJoinery!H$5:H$5)</f>
        <v>80.768407399999973</v>
      </c>
      <c r="H181" s="234">
        <f>SUM(ExportsMouldingsAndJoinery!I$5:I$5)</f>
        <v>67.373289</v>
      </c>
      <c r="I181" s="234">
        <f>SUM(ExportsMouldingsAndJoinery!J$5:J$5)</f>
        <v>63.403324499999997</v>
      </c>
      <c r="J181" s="234">
        <f>SUM(ExportsMouldingsAndJoinery!K$5:K$5)</f>
        <v>54.276232899999982</v>
      </c>
      <c r="K181" s="234">
        <f>SUM(ExportsMouldingsAndJoinery!L$5:L$5)</f>
        <v>29.941312699999997</v>
      </c>
      <c r="L181" s="234">
        <f>SUM(ExportsMouldingsAndJoinery!M$5:M$5)</f>
        <v>35.901980599999995</v>
      </c>
      <c r="M181" s="234">
        <f>SUM(ExportsMouldingsAndJoinery!N$5:N$5)</f>
        <v>32.5163443</v>
      </c>
      <c r="N181" s="234">
        <f>SUM(ExportsMouldingsAndJoinery!O$5:O$5)</f>
        <v>25.658632599999994</v>
      </c>
      <c r="O181" s="234">
        <f>SUM(ExportsMouldingsAndJoinery!P$5:P$5)</f>
        <v>25.241700099999996</v>
      </c>
      <c r="P181" s="234">
        <f>SUM(ExportsMouldingsAndJoinery!Q$5:Q$5)</f>
        <v>21.578498</v>
      </c>
      <c r="Q181" s="234">
        <f>SUM(ExportsMouldingsAndJoinery!R$5:R$5)</f>
        <v>27.224800464247839</v>
      </c>
      <c r="R181" s="234">
        <f>SUM(ExportsMouldingsAndJoinery!S$5:S$5)</f>
        <v>17.3780061</v>
      </c>
      <c r="S181" s="234">
        <f>SUM(ExportsMouldingsAndJoinery!T$5:T$5)</f>
        <v>18.395039600000004</v>
      </c>
      <c r="T181" s="234">
        <f>SUM(ExportsMouldingsAndJoinery!U$5:U$5)</f>
        <v>14.889287299999999</v>
      </c>
      <c r="U181" s="234">
        <f>SUM(ExportsMouldingsAndJoinery!V$5:V$5)</f>
        <v>18.160321599999993</v>
      </c>
      <c r="V181" s="234">
        <f>SUM(ExportsMouldingsAndJoinery!W$5:W$5)</f>
        <v>0</v>
      </c>
      <c r="W181" s="234">
        <f>SUM(ExportsMouldingsAndJoinery!X$5:X$5)</f>
        <v>0</v>
      </c>
      <c r="X181" s="234">
        <f>SUM(ExportsMouldingsAndJoinery!Y$5:Y$5)</f>
        <v>0</v>
      </c>
      <c r="Y181" s="234">
        <f>SUM(ExportsMouldingsAndJoinery!Z$5:Z$5)</f>
        <v>0</v>
      </c>
      <c r="Z181" s="234">
        <f>SUM(ExportsMouldingsAndJoinery!AA$5:AA$5)</f>
        <v>0</v>
      </c>
      <c r="AA181" s="234">
        <f>SUM(ExportsMouldingsAndJoinery!AB$5:AB$5)</f>
        <v>0</v>
      </c>
      <c r="AB181" s="234"/>
      <c r="AC181" s="234">
        <f>SUM(ExportsMouldingsAndJoinery!AD$5:AD$5)</f>
        <v>9.8754470309449811</v>
      </c>
      <c r="AD181" s="234">
        <f>SUM(ExportsMouldingsAndJoinery!AE$5:AE$5)</f>
        <v>12.311274218963998</v>
      </c>
      <c r="AE181" s="234">
        <f>SUM(ExportsMouldingsAndJoinery!AF$5:AF$5)</f>
        <v>22.203849584496002</v>
      </c>
      <c r="AF181" s="234">
        <f>SUM(ExportsMouldingsAndJoinery!AG$5:AG$5)</f>
        <v>20.313758938927997</v>
      </c>
      <c r="AG181" s="234">
        <f>SUM(ExportsMouldingsAndJoinery!AH$5:AH$5)</f>
        <v>27.073831854194996</v>
      </c>
      <c r="AH181" s="234">
        <f>SUM(ExportsMouldingsAndJoinery!AI$5:AI$5)</f>
        <v>23.606175226062</v>
      </c>
      <c r="AI181" s="234">
        <f>SUM(ExportsMouldingsAndJoinery!AJ$5:AJ$5)</f>
        <v>19.795487201296002</v>
      </c>
      <c r="AJ181" s="234">
        <f>SUM(ExportsMouldingsAndJoinery!AK$5:AK$5)</f>
        <v>20.240204745460005</v>
      </c>
      <c r="AK181" s="234">
        <f>SUM(ExportsMouldingsAndJoinery!AL$5:AL$5)</f>
        <v>19.911268265692005</v>
      </c>
      <c r="AL181" s="234">
        <f>SUM(ExportsMouldingsAndJoinery!AM$5:AM$5)</f>
        <v>10.998252648636001</v>
      </c>
      <c r="AM181" s="234">
        <f>SUM(ExportsMouldingsAndJoinery!AN$5:AN$5)</f>
        <v>12.852860938307998</v>
      </c>
      <c r="AN181" s="234">
        <f>SUM(ExportsMouldingsAndJoinery!AO$5:AO$5)</f>
        <v>12.622248102239995</v>
      </c>
      <c r="AO181" s="234">
        <f>SUM(ExportsMouldingsAndJoinery!AP$5:AP$5)</f>
        <v>9.9823763240960002</v>
      </c>
      <c r="AP181" s="234">
        <f>SUM(ExportsMouldingsAndJoinery!AQ$5:AQ$5)</f>
        <v>9.9230781380370008</v>
      </c>
      <c r="AQ181" s="234">
        <f>SUM(ExportsMouldingsAndJoinery!AR$5:AR$5)</f>
        <v>8.2812389015722498</v>
      </c>
      <c r="AR181" s="234">
        <f>SUM(ExportsMouldingsAndJoinery!AS$5:AS$5)</f>
        <v>6.082788565811482</v>
      </c>
      <c r="AS181" s="234">
        <f>SUM(ExportsMouldingsAndJoinery!AT$5:AT$5)</f>
        <v>6.0813404565820015</v>
      </c>
      <c r="AT181" s="234">
        <f>SUM(ExportsMouldingsAndJoinery!AU$5:AU$5)</f>
        <v>5.6073620442489984</v>
      </c>
      <c r="AU181" s="234">
        <f>SUM(ExportsMouldingsAndJoinery!AV$5:AV$5)</f>
        <v>5.9041277606400016</v>
      </c>
      <c r="AV181" s="234">
        <f>SUM(ExportsMouldingsAndJoinery!AW$5:AW$5)</f>
        <v>6.9142196027875</v>
      </c>
      <c r="AW181" s="234">
        <f>SUM(ExportsMouldingsAndJoinery!AX$5:AX$5)</f>
        <v>0</v>
      </c>
      <c r="AX181" s="234">
        <f>SUM(ExportsMouldingsAndJoinery!AY$5:AY$5)</f>
        <v>0</v>
      </c>
      <c r="AY181" s="234">
        <f>SUM(ExportsMouldingsAndJoinery!AZ$5:AZ$5)</f>
        <v>0</v>
      </c>
      <c r="AZ181" s="234">
        <f>SUM(ExportsMouldingsAndJoinery!BA$5:BA$5)</f>
        <v>0</v>
      </c>
      <c r="BA181" s="234">
        <f>SUM(ExportsMouldingsAndJoinery!BB$5:BB$5)</f>
        <v>0</v>
      </c>
      <c r="BB181" s="234">
        <f>SUM(ExportsMouldingsAndJoinery!BC$5:BC$5)</f>
        <v>0</v>
      </c>
      <c r="BC181" s="234"/>
    </row>
    <row r="182" spans="1:67">
      <c r="B182" s="2">
        <v>2000</v>
      </c>
      <c r="C182" s="2">
        <f t="shared" ref="C182:AA182" si="47">1+B182</f>
        <v>2001</v>
      </c>
      <c r="D182" s="2">
        <f t="shared" si="47"/>
        <v>2002</v>
      </c>
      <c r="E182" s="2">
        <f t="shared" si="47"/>
        <v>2003</v>
      </c>
      <c r="F182" s="2">
        <f t="shared" si="47"/>
        <v>2004</v>
      </c>
      <c r="G182" s="2">
        <f t="shared" si="47"/>
        <v>2005</v>
      </c>
      <c r="H182" s="2">
        <f t="shared" si="47"/>
        <v>2006</v>
      </c>
      <c r="I182" s="2">
        <f t="shared" si="47"/>
        <v>2007</v>
      </c>
      <c r="J182" s="2">
        <f t="shared" si="47"/>
        <v>2008</v>
      </c>
      <c r="K182" s="2">
        <f t="shared" si="47"/>
        <v>2009</v>
      </c>
      <c r="L182" s="2">
        <f t="shared" si="47"/>
        <v>2010</v>
      </c>
      <c r="M182" s="2">
        <f t="shared" si="47"/>
        <v>2011</v>
      </c>
      <c r="N182" s="2">
        <f t="shared" si="47"/>
        <v>2012</v>
      </c>
      <c r="O182" s="2">
        <f t="shared" si="47"/>
        <v>2013</v>
      </c>
      <c r="P182" s="2">
        <f t="shared" si="47"/>
        <v>2014</v>
      </c>
      <c r="Q182" s="2">
        <f t="shared" si="47"/>
        <v>2015</v>
      </c>
      <c r="R182" s="2">
        <f t="shared" si="47"/>
        <v>2016</v>
      </c>
      <c r="S182" s="2">
        <f t="shared" si="47"/>
        <v>2017</v>
      </c>
      <c r="T182" s="2">
        <f t="shared" si="47"/>
        <v>2018</v>
      </c>
      <c r="U182" s="2">
        <f t="shared" si="47"/>
        <v>2019</v>
      </c>
      <c r="V182" s="2">
        <f t="shared" si="47"/>
        <v>2020</v>
      </c>
      <c r="W182" s="2">
        <f t="shared" si="47"/>
        <v>2021</v>
      </c>
      <c r="X182" s="2">
        <f t="shared" si="47"/>
        <v>2022</v>
      </c>
      <c r="Y182" s="2">
        <f t="shared" si="47"/>
        <v>2023</v>
      </c>
      <c r="Z182" s="2">
        <f t="shared" si="47"/>
        <v>2024</v>
      </c>
      <c r="AA182" s="2">
        <f t="shared" si="47"/>
        <v>2025</v>
      </c>
      <c r="AC182" s="2">
        <v>2000</v>
      </c>
      <c r="AD182" s="2">
        <f t="shared" ref="AD182:BB182" si="48">1+AC182</f>
        <v>2001</v>
      </c>
      <c r="AE182" s="2">
        <f t="shared" si="48"/>
        <v>2002</v>
      </c>
      <c r="AF182" s="2">
        <f t="shared" si="48"/>
        <v>2003</v>
      </c>
      <c r="AG182" s="2">
        <f t="shared" si="48"/>
        <v>2004</v>
      </c>
      <c r="AH182" s="2">
        <f t="shared" si="48"/>
        <v>2005</v>
      </c>
      <c r="AI182" s="2">
        <f t="shared" si="48"/>
        <v>2006</v>
      </c>
      <c r="AJ182" s="2">
        <f t="shared" si="48"/>
        <v>2007</v>
      </c>
      <c r="AK182" s="2">
        <f t="shared" si="48"/>
        <v>2008</v>
      </c>
      <c r="AL182" s="2">
        <f t="shared" si="48"/>
        <v>2009</v>
      </c>
      <c r="AM182" s="2">
        <f t="shared" si="48"/>
        <v>2010</v>
      </c>
      <c r="AN182" s="2">
        <f t="shared" si="48"/>
        <v>2011</v>
      </c>
      <c r="AO182" s="2">
        <f t="shared" si="48"/>
        <v>2012</v>
      </c>
      <c r="AP182" s="2">
        <f t="shared" si="48"/>
        <v>2013</v>
      </c>
      <c r="AQ182" s="2">
        <f t="shared" si="48"/>
        <v>2014</v>
      </c>
      <c r="AR182" s="2">
        <f t="shared" si="48"/>
        <v>2015</v>
      </c>
      <c r="AS182" s="2">
        <f t="shared" si="48"/>
        <v>2016</v>
      </c>
      <c r="AT182" s="2">
        <f t="shared" si="48"/>
        <v>2017</v>
      </c>
      <c r="AU182" s="2">
        <f t="shared" si="48"/>
        <v>2018</v>
      </c>
      <c r="AV182" s="2">
        <f t="shared" si="48"/>
        <v>2019</v>
      </c>
      <c r="AW182" s="2">
        <f t="shared" si="48"/>
        <v>2020</v>
      </c>
      <c r="AX182" s="2">
        <f t="shared" si="48"/>
        <v>2021</v>
      </c>
      <c r="AY182" s="2">
        <f t="shared" si="48"/>
        <v>2022</v>
      </c>
      <c r="AZ182" s="2">
        <f t="shared" si="48"/>
        <v>2023</v>
      </c>
      <c r="BA182" s="2">
        <f t="shared" si="48"/>
        <v>2024</v>
      </c>
      <c r="BB182" s="2">
        <f t="shared" si="48"/>
        <v>2025</v>
      </c>
    </row>
    <row r="183" spans="1:67">
      <c r="A183" s="231" t="s">
        <v>132</v>
      </c>
      <c r="B183" s="234">
        <f>SUM(ExportsMouldingsAndJoinery!C$10:C$10)</f>
        <v>46.562230899999996</v>
      </c>
      <c r="C183" s="234">
        <f>SUM(ExportsMouldingsAndJoinery!D$10:D$10)</f>
        <v>65.225777199999982</v>
      </c>
      <c r="D183" s="234">
        <f>SUM(ExportsMouldingsAndJoinery!E$10:E$10)</f>
        <v>98.955012300000007</v>
      </c>
      <c r="E183" s="234">
        <f>SUM(ExportsMouldingsAndJoinery!F$10:F$10)</f>
        <v>77.916922299999996</v>
      </c>
      <c r="F183" s="234">
        <f>SUM(ExportsMouldingsAndJoinery!G$10:G$10)</f>
        <v>83.273792599999979</v>
      </c>
      <c r="G183" s="234">
        <f>SUM(ExportsMouldingsAndJoinery!H$10:H$10)</f>
        <v>72.352347299999977</v>
      </c>
      <c r="H183" s="234">
        <f>SUM(ExportsMouldingsAndJoinery!I$10:I$10)</f>
        <v>62.369983699999992</v>
      </c>
      <c r="I183" s="234">
        <f>SUM(ExportsMouldingsAndJoinery!J$10:J$10)</f>
        <v>57.2514039</v>
      </c>
      <c r="J183" s="234">
        <f>SUM(ExportsMouldingsAndJoinery!K$10:K$10)</f>
        <v>50.101378699999998</v>
      </c>
      <c r="K183" s="234">
        <f>SUM(ExportsMouldingsAndJoinery!L$10:L$10)</f>
        <v>26.878752699999996</v>
      </c>
      <c r="L183" s="234">
        <f>SUM(ExportsMouldingsAndJoinery!M$10:M$10)</f>
        <v>33.794119399999992</v>
      </c>
      <c r="M183" s="234">
        <f>SUM(ExportsMouldingsAndJoinery!N$10:N$10)</f>
        <v>31.391319300000006</v>
      </c>
      <c r="N183" s="234">
        <f>SUM(ExportsMouldingsAndJoinery!O$10:O$10)</f>
        <v>25.016664099999993</v>
      </c>
      <c r="O183" s="234">
        <f>SUM(ExportsMouldingsAndJoinery!P$10:P$10)</f>
        <v>23.704590499999998</v>
      </c>
      <c r="P183" s="234">
        <f>SUM(ExportsMouldingsAndJoinery!Q$10:Q$10)</f>
        <v>20.551541899999997</v>
      </c>
      <c r="Q183" s="234">
        <f>SUM(ExportsMouldingsAndJoinery!R$10:R$10)</f>
        <v>26.491970574581064</v>
      </c>
      <c r="R183" s="234">
        <f>SUM(ExportsMouldingsAndJoinery!S$10:S$10)</f>
        <v>16.637298700000002</v>
      </c>
      <c r="S183" s="234">
        <f>SUM(ExportsMouldingsAndJoinery!T$10:T$10)</f>
        <v>17.739759500000002</v>
      </c>
      <c r="T183" s="234">
        <f>SUM(ExportsMouldingsAndJoinery!U$10:U$10)</f>
        <v>14.2691748</v>
      </c>
      <c r="U183" s="234">
        <f>SUM(ExportsMouldingsAndJoinery!V$10:V$10)</f>
        <v>17.026815799999994</v>
      </c>
      <c r="V183" s="234">
        <f>SUM(ExportsMouldingsAndJoinery!W$10:W$10)</f>
        <v>0</v>
      </c>
      <c r="W183" s="234">
        <f>SUM(ExportsMouldingsAndJoinery!X$10:X$10)</f>
        <v>0</v>
      </c>
      <c r="X183" s="234">
        <f>SUM(ExportsMouldingsAndJoinery!Y$10:Y$10)</f>
        <v>0</v>
      </c>
      <c r="Y183" s="234">
        <f>SUM(ExportsMouldingsAndJoinery!Z$10:Z$10)</f>
        <v>0</v>
      </c>
      <c r="Z183" s="234">
        <f>SUM(ExportsMouldingsAndJoinery!AA$10:AA$10)</f>
        <v>0</v>
      </c>
      <c r="AA183" s="234">
        <f>SUM(ExportsMouldingsAndJoinery!AB$10:AB$10)</f>
        <v>0</v>
      </c>
      <c r="AB183" s="234"/>
      <c r="BD183" s="235">
        <f t="shared" ref="BD183:BO184" si="49">J183/J$181</f>
        <v>0.9230813566650462</v>
      </c>
      <c r="BE183" s="235">
        <f t="shared" si="49"/>
        <v>0.89771457147902534</v>
      </c>
      <c r="BF183" s="235">
        <f t="shared" si="49"/>
        <v>0.94128844245434184</v>
      </c>
      <c r="BG183" s="235">
        <f t="shared" si="49"/>
        <v>0.9654012459205018</v>
      </c>
      <c r="BH183" s="235">
        <f t="shared" si="49"/>
        <v>0.97498040873775949</v>
      </c>
      <c r="BI183" s="235">
        <f t="shared" si="49"/>
        <v>0.93910435533619241</v>
      </c>
      <c r="BJ183" s="235">
        <f t="shared" si="49"/>
        <v>0.95240836039653909</v>
      </c>
      <c r="BK183" s="235">
        <f t="shared" si="49"/>
        <v>0.97308226774226902</v>
      </c>
      <c r="BL183" s="235">
        <f t="shared" si="49"/>
        <v>0.95737673265058887</v>
      </c>
      <c r="BM183" s="235">
        <f t="shared" si="49"/>
        <v>0.96437734768453542</v>
      </c>
      <c r="BN183" s="235">
        <f t="shared" si="49"/>
        <v>0.95835176744826467</v>
      </c>
      <c r="BO183" s="235">
        <f t="shared" si="49"/>
        <v>0.9375833850871893</v>
      </c>
    </row>
    <row r="184" spans="1:67">
      <c r="A184" s="231" t="s">
        <v>23</v>
      </c>
      <c r="B184" s="234">
        <f t="shared" ref="B184:AA184" si="50">B181-SUM(B183:B183)</f>
        <v>2.9528923000000091</v>
      </c>
      <c r="C184" s="234">
        <f t="shared" si="50"/>
        <v>5.4239587999999941</v>
      </c>
      <c r="D184" s="234">
        <f t="shared" si="50"/>
        <v>14.015949799999987</v>
      </c>
      <c r="E184" s="234">
        <f t="shared" si="50"/>
        <v>6.7347311999999988</v>
      </c>
      <c r="F184" s="234">
        <f t="shared" si="50"/>
        <v>11.3148743</v>
      </c>
      <c r="G184" s="234">
        <f t="shared" si="50"/>
        <v>8.4160600999999957</v>
      </c>
      <c r="H184" s="234">
        <f t="shared" si="50"/>
        <v>5.0033053000000081</v>
      </c>
      <c r="I184" s="234">
        <f t="shared" si="50"/>
        <v>6.1519205999999969</v>
      </c>
      <c r="J184" s="234">
        <f t="shared" si="50"/>
        <v>4.1748541999999844</v>
      </c>
      <c r="K184" s="234">
        <f t="shared" si="50"/>
        <v>3.0625600000000013</v>
      </c>
      <c r="L184" s="234">
        <f t="shared" si="50"/>
        <v>2.1078612000000021</v>
      </c>
      <c r="M184" s="234">
        <f t="shared" si="50"/>
        <v>1.1250249999999937</v>
      </c>
      <c r="N184" s="234">
        <f t="shared" si="50"/>
        <v>0.64196850000000083</v>
      </c>
      <c r="O184" s="234">
        <f t="shared" si="50"/>
        <v>1.5371095999999973</v>
      </c>
      <c r="P184" s="234">
        <f t="shared" si="50"/>
        <v>1.0269561000000031</v>
      </c>
      <c r="Q184" s="234">
        <f t="shared" si="50"/>
        <v>0.73282988966677465</v>
      </c>
      <c r="R184" s="234">
        <f t="shared" si="50"/>
        <v>0.74070739999999802</v>
      </c>
      <c r="S184" s="234">
        <f t="shared" si="50"/>
        <v>0.65528010000000236</v>
      </c>
      <c r="T184" s="234">
        <f t="shared" si="50"/>
        <v>0.6201124999999994</v>
      </c>
      <c r="U184" s="234">
        <f t="shared" si="50"/>
        <v>1.1335057999999982</v>
      </c>
      <c r="V184" s="234">
        <f t="shared" si="50"/>
        <v>0</v>
      </c>
      <c r="W184" s="234">
        <f t="shared" si="50"/>
        <v>0</v>
      </c>
      <c r="X184" s="234">
        <f t="shared" si="50"/>
        <v>0</v>
      </c>
      <c r="Y184" s="234">
        <f t="shared" si="50"/>
        <v>0</v>
      </c>
      <c r="Z184" s="234">
        <f t="shared" si="50"/>
        <v>0</v>
      </c>
      <c r="AA184" s="234">
        <f t="shared" si="50"/>
        <v>0</v>
      </c>
      <c r="AB184" s="234"/>
      <c r="BD184" s="235">
        <f t="shared" si="49"/>
        <v>7.691864333495381E-2</v>
      </c>
      <c r="BE184" s="235">
        <f t="shared" si="49"/>
        <v>0.10228542852097468</v>
      </c>
      <c r="BF184" s="235">
        <f t="shared" si="49"/>
        <v>5.8711557545658148E-2</v>
      </c>
      <c r="BG184" s="235">
        <f t="shared" si="49"/>
        <v>3.4598754079498223E-2</v>
      </c>
      <c r="BH184" s="235">
        <f t="shared" si="49"/>
        <v>2.5019591262240567E-2</v>
      </c>
      <c r="BI184" s="235">
        <f t="shared" si="49"/>
        <v>6.0895644663807633E-2</v>
      </c>
      <c r="BJ184" s="235">
        <f t="shared" si="49"/>
        <v>4.759163960346096E-2</v>
      </c>
      <c r="BK184" s="235">
        <f t="shared" si="49"/>
        <v>2.6917732257731027E-2</v>
      </c>
      <c r="BL184" s="235">
        <f t="shared" si="49"/>
        <v>4.2623267349411159E-2</v>
      </c>
      <c r="BM184" s="235">
        <f t="shared" si="49"/>
        <v>3.5622652315464555E-2</v>
      </c>
      <c r="BN184" s="235">
        <f t="shared" si="49"/>
        <v>4.1648232551735331E-2</v>
      </c>
      <c r="BO184" s="235">
        <f t="shared" si="49"/>
        <v>6.2416614912810725E-2</v>
      </c>
    </row>
    <row r="185" spans="1:67">
      <c r="A185" s="231"/>
      <c r="B185" s="238"/>
      <c r="C185" s="238"/>
      <c r="D185" s="238"/>
      <c r="E185" s="238"/>
      <c r="F185" s="238"/>
      <c r="G185" s="238"/>
      <c r="H185" s="238"/>
      <c r="I185" s="238"/>
      <c r="J185" s="238"/>
      <c r="K185" s="238"/>
      <c r="L185" s="238"/>
      <c r="M185" s="238"/>
      <c r="N185" s="238"/>
      <c r="O185" s="238"/>
      <c r="P185" s="238"/>
      <c r="Q185" s="238"/>
      <c r="R185" s="238"/>
      <c r="S185" s="238"/>
      <c r="T185" s="238"/>
      <c r="U185" s="238"/>
      <c r="V185" s="238"/>
      <c r="W185" s="238"/>
      <c r="X185" s="238"/>
      <c r="Y185" s="238"/>
      <c r="Z185" s="238"/>
      <c r="AA185" s="238"/>
      <c r="AB185" s="238"/>
    </row>
    <row r="186" spans="1:67">
      <c r="A186" s="231"/>
      <c r="B186" s="238"/>
      <c r="C186" s="238"/>
      <c r="D186" s="238"/>
      <c r="E186" s="238"/>
      <c r="F186" s="238"/>
      <c r="G186" s="238"/>
      <c r="H186" s="238"/>
      <c r="I186" s="238"/>
      <c r="J186" s="238"/>
      <c r="K186" s="238"/>
      <c r="L186" s="238"/>
      <c r="M186" s="238"/>
      <c r="N186" s="238"/>
      <c r="O186" s="238"/>
      <c r="P186" s="238"/>
      <c r="Q186" s="238"/>
      <c r="R186" s="238"/>
      <c r="S186" s="238"/>
      <c r="T186" s="238"/>
      <c r="U186" s="238"/>
      <c r="V186" s="238"/>
      <c r="W186" s="238"/>
      <c r="X186" s="238"/>
      <c r="Y186" s="238"/>
      <c r="Z186" s="238"/>
      <c r="AA186" s="238"/>
      <c r="AB186" s="238"/>
    </row>
    <row r="187" spans="1:67">
      <c r="A187" s="234" t="str">
        <f>A183</f>
        <v>EU-28</v>
      </c>
      <c r="B187" s="234"/>
      <c r="C187" s="234"/>
      <c r="D187" s="234"/>
      <c r="E187" s="234"/>
      <c r="F187" s="234"/>
      <c r="G187" s="234"/>
      <c r="H187" s="234"/>
      <c r="I187" s="234"/>
      <c r="J187" s="234"/>
      <c r="K187" s="234"/>
      <c r="L187" s="234"/>
      <c r="M187" s="234"/>
      <c r="N187" s="234"/>
      <c r="O187" s="234"/>
      <c r="P187" s="234"/>
      <c r="Q187" s="234"/>
      <c r="R187" s="234"/>
      <c r="S187" s="234"/>
      <c r="T187" s="234"/>
      <c r="U187" s="234"/>
      <c r="V187" s="234"/>
      <c r="W187" s="234"/>
      <c r="X187" s="234"/>
      <c r="Y187" s="234"/>
      <c r="Z187" s="234"/>
      <c r="AA187" s="234"/>
      <c r="AB187" s="234"/>
      <c r="AC187" s="234">
        <f>SUM(ExportsMouldingsAndJoinery!AD$10:AD$10)</f>
        <v>9.139128791552551</v>
      </c>
      <c r="AD187" s="234">
        <f>SUM(ExportsMouldingsAndJoinery!AE$10:AE$10)</f>
        <v>11.343908904320001</v>
      </c>
      <c r="AE187" s="234">
        <f>SUM(ExportsMouldingsAndJoinery!AF$10:AF$10)</f>
        <v>19.663474211088001</v>
      </c>
      <c r="AF187" s="234">
        <f>SUM(ExportsMouldingsAndJoinery!AG$10:AG$10)</f>
        <v>18.832829669695997</v>
      </c>
      <c r="AG187" s="234">
        <f>SUM(ExportsMouldingsAndJoinery!AH$10:AH$10)</f>
        <v>23.856883348290996</v>
      </c>
      <c r="AH187" s="234">
        <f>SUM(ExportsMouldingsAndJoinery!AI$10:AI$10)</f>
        <v>21.894736077786</v>
      </c>
      <c r="AI187" s="234">
        <f>SUM(ExportsMouldingsAndJoinery!AJ$10:AJ$10)</f>
        <v>18.587824615580001</v>
      </c>
      <c r="AJ187" s="234">
        <f>SUM(ExportsMouldingsAndJoinery!AK$10:AK$10)</f>
        <v>19.245878982440004</v>
      </c>
      <c r="AK187" s="234">
        <f>SUM(ExportsMouldingsAndJoinery!AL$10:AL$10)</f>
        <v>18.720834309059999</v>
      </c>
      <c r="AL187" s="234">
        <f>SUM(ExportsMouldingsAndJoinery!AM$10:AM$10)</f>
        <v>10.130799218451999</v>
      </c>
      <c r="AM187" s="234">
        <f>SUM(ExportsMouldingsAndJoinery!AN$10:AN$10)</f>
        <v>12.115668293937</v>
      </c>
      <c r="AN187" s="234">
        <f>SUM(ExportsMouldingsAndJoinery!AO$10:AO$10)</f>
        <v>12.133242232799997</v>
      </c>
      <c r="AO187" s="234">
        <f>SUM(ExportsMouldingsAndJoinery!AP$10:AP$10)</f>
        <v>9.7477825593279981</v>
      </c>
      <c r="AP187" s="234">
        <f>SUM(ExportsMouldingsAndJoinery!AQ$10:AQ$10)</f>
        <v>9.2313645322109998</v>
      </c>
      <c r="AQ187" s="234">
        <f>SUM(ExportsMouldingsAndJoinery!AR$10:AR$10)</f>
        <v>7.827780971438</v>
      </c>
      <c r="AR187" s="234">
        <f>SUM(ExportsMouldingsAndJoinery!AS$10:AS$10)</f>
        <v>5.7007273847765632</v>
      </c>
      <c r="AS187" s="234">
        <f>SUM(ExportsMouldingsAndJoinery!AT$10:AT$10)</f>
        <v>5.6510974478170004</v>
      </c>
      <c r="AT187" s="234">
        <f>SUM(ExportsMouldingsAndJoinery!AU$10:AU$10)</f>
        <v>5.3319627468589985</v>
      </c>
      <c r="AU187" s="234">
        <f>SUM(ExportsMouldingsAndJoinery!AV$10:AV$10)</f>
        <v>5.5743012693400003</v>
      </c>
      <c r="AV187" s="234">
        <f>SUM(ExportsMouldingsAndJoinery!AW$10:AW$10)</f>
        <v>6.430689104991667</v>
      </c>
      <c r="AW187" s="234">
        <f>SUM(ExportsMouldingsAndJoinery!AX$10:AX$10)</f>
        <v>0</v>
      </c>
      <c r="AX187" s="234">
        <f>SUM(ExportsMouldingsAndJoinery!AY$10:AY$10)</f>
        <v>0</v>
      </c>
      <c r="AY187" s="234">
        <f>SUM(ExportsMouldingsAndJoinery!AZ$10:AZ$10)</f>
        <v>0</v>
      </c>
      <c r="AZ187" s="234">
        <f>SUM(ExportsMouldingsAndJoinery!BA$10:BA$10)</f>
        <v>0</v>
      </c>
      <c r="BA187" s="234">
        <f>SUM(ExportsMouldingsAndJoinery!BB$10:BB$10)</f>
        <v>0</v>
      </c>
      <c r="BB187" s="234">
        <f>SUM(ExportsMouldingsAndJoinery!BC$10:BC$10)</f>
        <v>0</v>
      </c>
      <c r="BC187" s="234"/>
      <c r="BD187" s="235">
        <f t="shared" ref="BD187:BO188" si="51">AK187/AK$181</f>
        <v>0.94021305218999152</v>
      </c>
      <c r="BE187" s="235">
        <f t="shared" si="51"/>
        <v>0.92112806843989137</v>
      </c>
      <c r="BF187" s="235">
        <f t="shared" si="51"/>
        <v>0.94264369248921132</v>
      </c>
      <c r="BG187" s="235">
        <f t="shared" si="51"/>
        <v>0.96125841724239147</v>
      </c>
      <c r="BH187" s="235">
        <f t="shared" si="51"/>
        <v>0.97649920648636268</v>
      </c>
      <c r="BI187" s="235">
        <f t="shared" si="51"/>
        <v>0.93029243585470378</v>
      </c>
      <c r="BJ187" s="235">
        <f t="shared" si="51"/>
        <v>0.9452427425987967</v>
      </c>
      <c r="BK187" s="235">
        <f t="shared" si="51"/>
        <v>0.93718979759015353</v>
      </c>
      <c r="BL187" s="235">
        <f t="shared" si="51"/>
        <v>0.92925194505442676</v>
      </c>
      <c r="BM187" s="235">
        <f t="shared" si="51"/>
        <v>0.95088612163495778</v>
      </c>
      <c r="BN187" s="235">
        <f t="shared" si="51"/>
        <v>0.9441362882594112</v>
      </c>
      <c r="BO187" s="235">
        <f t="shared" si="51"/>
        <v>0.93006723454359252</v>
      </c>
    </row>
    <row r="188" spans="1:67">
      <c r="A188" s="234" t="str">
        <f>A184</f>
        <v>Others</v>
      </c>
      <c r="AC188" s="234">
        <f t="shared" ref="AC188:BB188" si="52">AC181-SUM(AC187:AC187)</f>
        <v>0.73631823939243013</v>
      </c>
      <c r="AD188" s="234">
        <f t="shared" si="52"/>
        <v>0.96736531464399711</v>
      </c>
      <c r="AE188" s="234">
        <f t="shared" si="52"/>
        <v>2.5403753734080006</v>
      </c>
      <c r="AF188" s="234">
        <f t="shared" si="52"/>
        <v>1.480929269232</v>
      </c>
      <c r="AG188" s="234">
        <f t="shared" si="52"/>
        <v>3.2169485059039999</v>
      </c>
      <c r="AH188" s="234">
        <f t="shared" si="52"/>
        <v>1.7114391482759999</v>
      </c>
      <c r="AI188" s="234">
        <f t="shared" si="52"/>
        <v>1.207662585716001</v>
      </c>
      <c r="AJ188" s="234">
        <f t="shared" si="52"/>
        <v>0.99432576302000086</v>
      </c>
      <c r="AK188" s="234">
        <f t="shared" si="52"/>
        <v>1.1904339566320061</v>
      </c>
      <c r="AL188" s="234">
        <f t="shared" si="52"/>
        <v>0.86745343018400156</v>
      </c>
      <c r="AM188" s="234">
        <f t="shared" si="52"/>
        <v>0.73719264437099774</v>
      </c>
      <c r="AN188" s="234">
        <f t="shared" si="52"/>
        <v>0.48900586943999791</v>
      </c>
      <c r="AO188" s="234">
        <f t="shared" si="52"/>
        <v>0.23459376476800209</v>
      </c>
      <c r="AP188" s="234">
        <f t="shared" si="52"/>
        <v>0.69171360582600094</v>
      </c>
      <c r="AQ188" s="234">
        <f t="shared" si="52"/>
        <v>0.45345793013424984</v>
      </c>
      <c r="AR188" s="234">
        <f t="shared" si="52"/>
        <v>0.38206118103491882</v>
      </c>
      <c r="AS188" s="234">
        <f t="shared" si="52"/>
        <v>0.4302430087650011</v>
      </c>
      <c r="AT188" s="234">
        <f t="shared" si="52"/>
        <v>0.27539929738999991</v>
      </c>
      <c r="AU188" s="234">
        <f t="shared" si="52"/>
        <v>0.3298264913000013</v>
      </c>
      <c r="AV188" s="234">
        <f t="shared" si="52"/>
        <v>0.48353049779583301</v>
      </c>
      <c r="AW188" s="234">
        <f t="shared" si="52"/>
        <v>0</v>
      </c>
      <c r="AX188" s="234">
        <f t="shared" si="52"/>
        <v>0</v>
      </c>
      <c r="AY188" s="234">
        <f t="shared" si="52"/>
        <v>0</v>
      </c>
      <c r="AZ188" s="234">
        <f t="shared" si="52"/>
        <v>0</v>
      </c>
      <c r="BA188" s="234">
        <f t="shared" si="52"/>
        <v>0</v>
      </c>
      <c r="BB188" s="234">
        <f t="shared" si="52"/>
        <v>0</v>
      </c>
      <c r="BC188" s="234"/>
      <c r="BD188" s="235">
        <f t="shared" si="51"/>
        <v>5.9786947810008491E-2</v>
      </c>
      <c r="BE188" s="235">
        <f t="shared" si="51"/>
        <v>7.8871931560108577E-2</v>
      </c>
      <c r="BF188" s="235">
        <f t="shared" si="51"/>
        <v>5.7356307510788698E-2</v>
      </c>
      <c r="BG188" s="235">
        <f t="shared" si="51"/>
        <v>3.8741582757608521E-2</v>
      </c>
      <c r="BH188" s="235">
        <f t="shared" si="51"/>
        <v>2.3500793513637326E-2</v>
      </c>
      <c r="BI188" s="235">
        <f t="shared" si="51"/>
        <v>6.9707564145296233E-2</v>
      </c>
      <c r="BJ188" s="235">
        <f t="shared" si="51"/>
        <v>5.475725740120331E-2</v>
      </c>
      <c r="BK188" s="235">
        <f t="shared" si="51"/>
        <v>6.2810202409846458E-2</v>
      </c>
      <c r="BL188" s="235">
        <f t="shared" si="51"/>
        <v>7.0748054945573277E-2</v>
      </c>
      <c r="BM188" s="235">
        <f t="shared" si="51"/>
        <v>4.9113878365042239E-2</v>
      </c>
      <c r="BN188" s="235">
        <f t="shared" si="51"/>
        <v>5.586371174058883E-2</v>
      </c>
      <c r="BO188" s="235">
        <f t="shared" si="51"/>
        <v>6.9932765456407461E-2</v>
      </c>
    </row>
    <row r="189" spans="1:67">
      <c r="A189" s="234"/>
      <c r="AC189" s="238"/>
      <c r="AD189" s="238"/>
      <c r="AE189" s="238"/>
      <c r="AF189" s="238"/>
      <c r="AG189" s="238"/>
      <c r="AH189" s="238"/>
      <c r="AI189" s="238"/>
      <c r="AJ189" s="238"/>
      <c r="AK189" s="238"/>
      <c r="AL189" s="238"/>
      <c r="AM189" s="238"/>
      <c r="AN189" s="238"/>
      <c r="AO189" s="238"/>
      <c r="AP189" s="238"/>
      <c r="AQ189" s="238"/>
      <c r="AR189" s="238"/>
      <c r="AS189" s="238"/>
      <c r="AT189" s="238"/>
      <c r="AU189" s="238"/>
      <c r="AV189" s="238"/>
      <c r="AW189" s="238"/>
      <c r="AX189" s="238"/>
      <c r="AY189" s="238"/>
      <c r="AZ189" s="238"/>
      <c r="BA189" s="238"/>
      <c r="BB189" s="238"/>
      <c r="BC189" s="238"/>
    </row>
    <row r="190" spans="1:67">
      <c r="AC190" s="234"/>
      <c r="AD190" s="234"/>
      <c r="AE190" s="234"/>
      <c r="AF190" s="234"/>
      <c r="AG190" s="234"/>
      <c r="AH190" s="234"/>
      <c r="AI190" s="234"/>
      <c r="AJ190" s="234"/>
      <c r="AK190" s="234"/>
      <c r="AL190" s="234"/>
      <c r="AM190" s="234"/>
      <c r="AN190" s="234"/>
      <c r="AO190" s="234"/>
      <c r="AP190" s="234"/>
      <c r="AQ190" s="234"/>
      <c r="AR190" s="234"/>
      <c r="AS190" s="234"/>
      <c r="AT190" s="234"/>
      <c r="AU190" s="234"/>
      <c r="AV190" s="234"/>
      <c r="AW190" s="234"/>
      <c r="AX190" s="234"/>
      <c r="AY190" s="234"/>
      <c r="AZ190" s="234"/>
      <c r="BA190" s="234"/>
      <c r="BB190" s="234"/>
      <c r="BC190" s="234"/>
    </row>
    <row r="192" spans="1:67" ht="13">
      <c r="A192" s="1" t="s">
        <v>71</v>
      </c>
    </row>
    <row r="193" spans="1:67" ht="13">
      <c r="A193" s="1"/>
      <c r="B193" s="275" t="s">
        <v>37</v>
      </c>
      <c r="C193" s="275"/>
      <c r="D193" s="275"/>
      <c r="E193" s="275"/>
      <c r="F193" s="275"/>
      <c r="G193" s="275"/>
      <c r="H193" s="275"/>
      <c r="I193" s="275"/>
      <c r="J193" s="275"/>
      <c r="K193" s="275"/>
      <c r="L193" s="275"/>
      <c r="M193" s="275"/>
      <c r="N193" s="275"/>
      <c r="O193" s="275"/>
      <c r="P193" s="275"/>
      <c r="Q193" s="275"/>
      <c r="R193" s="275"/>
      <c r="S193" s="275"/>
      <c r="T193" s="275"/>
      <c r="U193" s="275"/>
      <c r="V193" s="275"/>
      <c r="W193" s="275"/>
      <c r="X193" s="275"/>
      <c r="Y193" s="275"/>
      <c r="Z193" s="275"/>
      <c r="AA193" s="275"/>
      <c r="AC193" s="275" t="s">
        <v>113</v>
      </c>
      <c r="AD193" s="275"/>
      <c r="AE193" s="275"/>
      <c r="AF193" s="275"/>
      <c r="AG193" s="275"/>
      <c r="AH193" s="275"/>
      <c r="AI193" s="275"/>
      <c r="AJ193" s="275"/>
      <c r="AK193" s="275"/>
      <c r="AL193" s="275"/>
      <c r="AM193" s="275"/>
      <c r="AN193" s="275"/>
      <c r="AO193" s="275"/>
      <c r="AP193" s="275"/>
      <c r="AQ193" s="275"/>
      <c r="AR193" s="275"/>
      <c r="AS193" s="275"/>
      <c r="AT193" s="275"/>
      <c r="AU193" s="275"/>
      <c r="AV193" s="275"/>
      <c r="AW193" s="275"/>
      <c r="AX193" s="275"/>
      <c r="AY193" s="275"/>
      <c r="AZ193" s="275"/>
      <c r="BA193" s="275"/>
      <c r="BB193" s="275"/>
      <c r="BC193" s="232"/>
    </row>
    <row r="194" spans="1:67">
      <c r="A194" s="231" t="s">
        <v>2</v>
      </c>
      <c r="B194" s="233">
        <f>ExportsTimberSectorMinusCoreVPA!C$5</f>
        <v>5.4770287200000004E-2</v>
      </c>
      <c r="C194" s="233">
        <f>ExportsTimberSectorMinusCoreVPA!D$5</f>
        <v>7.8019668000000014E-2</v>
      </c>
      <c r="D194" s="233">
        <f>ExportsTimberSectorMinusCoreVPA!E$5</f>
        <v>0.11897477210000004</v>
      </c>
      <c r="E194" s="233">
        <f>ExportsTimberSectorMinusCoreVPA!F$5</f>
        <v>9.0004922499999973E-2</v>
      </c>
      <c r="F194" s="233">
        <f>ExportsTimberSectorMinusCoreVPA!G$5</f>
        <v>0.1023793559</v>
      </c>
      <c r="G194" s="233">
        <f>ExportsTimberSectorMinusCoreVPA!H$5</f>
        <v>8.4434934400000008E-2</v>
      </c>
      <c r="H194" s="233">
        <f>ExportsTimberSectorMinusCoreVPA!I$5</f>
        <v>6.9008927000000025E-2</v>
      </c>
      <c r="I194" s="233">
        <f>ExportsTimberSectorMinusCoreVPA!J$5</f>
        <v>6.4180844499999973E-2</v>
      </c>
      <c r="J194" s="233">
        <f>ExportsTimberSectorMinusCoreVPA!K$5</f>
        <v>5.435940689999999E-2</v>
      </c>
      <c r="K194" s="233">
        <f>ExportsTimberSectorMinusCoreVPA!L$5</f>
        <v>2.9941312699999986E-2</v>
      </c>
      <c r="L194" s="233">
        <f>ExportsTimberSectorMinusCoreVPA!M$5</f>
        <v>3.5901980599999994E-2</v>
      </c>
      <c r="M194" s="233">
        <f>ExportsTimberSectorMinusCoreVPA!N$5</f>
        <v>3.4081983900000001E-2</v>
      </c>
      <c r="N194" s="233">
        <f>ExportsTimberSectorMinusCoreVPA!O$5</f>
        <v>2.5749113599999977E-2</v>
      </c>
      <c r="O194" s="233">
        <f>ExportsTimberSectorMinusCoreVPA!P$5</f>
        <v>3.3912622900000022E-2</v>
      </c>
      <c r="P194" s="233">
        <f>ExportsTimberSectorMinusCoreVPA!Q$5</f>
        <v>2.2089094999999948E-2</v>
      </c>
      <c r="Q194" s="233">
        <f>ExportsTimberSectorMinusCoreVPA!R$5</f>
        <v>2.797651273260755E-2</v>
      </c>
      <c r="R194" s="233">
        <f>ExportsTimberSectorMinusCoreVPA!S$5</f>
        <v>1.8713972100000077E-2</v>
      </c>
      <c r="S194" s="233">
        <f>ExportsTimberSectorMinusCoreVPA!T$5</f>
        <v>2.2332229600000038E-2</v>
      </c>
      <c r="T194" s="233">
        <f>ExportsTimberSectorMinusCoreVPA!U$5</f>
        <v>1.6529342300000006E-2</v>
      </c>
      <c r="U194" s="233">
        <f>ExportsTimberSectorMinusCoreVPA!V$5</f>
        <v>1.8160321600000036E-2</v>
      </c>
      <c r="V194" s="233">
        <f>ExportsTimberSectorMinusCoreVPA!W$5</f>
        <v>0</v>
      </c>
      <c r="W194" s="233">
        <f>ExportsTimberSectorMinusCoreVPA!X$5</f>
        <v>0</v>
      </c>
      <c r="X194" s="233">
        <f>ExportsTimberSectorMinusCoreVPA!Y$5</f>
        <v>0</v>
      </c>
      <c r="Y194" s="233">
        <f>ExportsTimberSectorMinusCoreVPA!Z$5</f>
        <v>0</v>
      </c>
      <c r="Z194" s="233">
        <f>ExportsTimberSectorMinusCoreVPA!AA$5</f>
        <v>0</v>
      </c>
      <c r="AA194" s="233">
        <f>ExportsTimberSectorMinusCoreVPA!AB$5</f>
        <v>0</v>
      </c>
      <c r="AB194" s="233"/>
      <c r="AC194" s="234">
        <f>ExportsTimberSectorMinusCoreVPA!AD$5</f>
        <v>15.883017548676341</v>
      </c>
      <c r="AD194" s="234">
        <f>ExportsTimberSectorMinusCoreVPA!AE$5</f>
        <v>18.772821944371987</v>
      </c>
      <c r="AE194" s="234">
        <f>ExportsTimberSectorMinusCoreVPA!AF$5</f>
        <v>28.872996724943999</v>
      </c>
      <c r="AF194" s="234">
        <f>ExportsTimberSectorMinusCoreVPA!AG$5</f>
        <v>25.254207146111991</v>
      </c>
      <c r="AG194" s="234">
        <f>ExportsTimberSectorMinusCoreVPA!AH$5</f>
        <v>34.076469812042021</v>
      </c>
      <c r="AH194" s="234">
        <f>ExportsTimberSectorMinusCoreVPA!AI$5</f>
        <v>28.034409600483002</v>
      </c>
      <c r="AI194" s="234">
        <f>ExportsTimberSectorMinusCoreVPA!AJ$5</f>
        <v>22.055229583012</v>
      </c>
      <c r="AJ194" s="234">
        <f>ExportsTimberSectorMinusCoreVPA!AK$5</f>
        <v>21.248322658575017</v>
      </c>
      <c r="AK194" s="234">
        <f>ExportsTimberSectorMinusCoreVPA!AL$5</f>
        <v>20.020593403303995</v>
      </c>
      <c r="AL194" s="234">
        <f>ExportsTimberSectorMinusCoreVPA!AM$5</f>
        <v>11.048236729332004</v>
      </c>
      <c r="AM194" s="234">
        <f>ExportsTimberSectorMinusCoreVPA!AN$5</f>
        <v>12.852860938307993</v>
      </c>
      <c r="AN194" s="234">
        <f>ExportsTimberSectorMinusCoreVPA!AO$5</f>
        <v>15.707585446079991</v>
      </c>
      <c r="AO194" s="234">
        <f>ExportsTimberSectorMinusCoreVPA!AP$5</f>
        <v>9.9876246935520001</v>
      </c>
      <c r="AP194" s="234">
        <f>ExportsTimberSectorMinusCoreVPA!AQ$5</f>
        <v>12.132747612304996</v>
      </c>
      <c r="AQ194" s="234">
        <f>ExportsTimberSectorMinusCoreVPA!AR$5</f>
        <v>8.3341776684057471</v>
      </c>
      <c r="AR194" s="234">
        <f>ExportsTimberSectorMinusCoreVPA!AS$5</f>
        <v>6.2608097000595979</v>
      </c>
      <c r="AS194" s="234">
        <f>ExportsTimberSectorMinusCoreVPA!AT$5</f>
        <v>6.3890952285579807</v>
      </c>
      <c r="AT194" s="234">
        <f>ExportsTimberSectorMinusCoreVPA!AU$5</f>
        <v>9.1938601491880299</v>
      </c>
      <c r="AU194" s="234">
        <f>ExportsTimberSectorMinusCoreVPA!AV$5</f>
        <v>6.3072248028500209</v>
      </c>
      <c r="AV194" s="234">
        <f>ExportsTimberSectorMinusCoreVPA!AW$5</f>
        <v>6.9142196027875098</v>
      </c>
      <c r="AW194" s="234">
        <f>ExportsTimberSectorMinusCoreVPA!AX$5</f>
        <v>0</v>
      </c>
      <c r="AX194" s="234">
        <f>ExportsTimberSectorMinusCoreVPA!AY$5</f>
        <v>0</v>
      </c>
      <c r="AY194" s="234">
        <f>ExportsTimberSectorMinusCoreVPA!AZ$5</f>
        <v>0</v>
      </c>
      <c r="AZ194" s="234">
        <f>ExportsTimberSectorMinusCoreVPA!BA$5</f>
        <v>0</v>
      </c>
      <c r="BA194" s="234">
        <f>ExportsTimberSectorMinusCoreVPA!BB$5</f>
        <v>0</v>
      </c>
      <c r="BB194" s="234">
        <f>ExportsTimberSectorMinusCoreVPA!BC$5</f>
        <v>0</v>
      </c>
      <c r="BC194" s="234"/>
    </row>
    <row r="195" spans="1:67">
      <c r="B195" s="2">
        <v>2000</v>
      </c>
      <c r="C195" s="2">
        <f t="shared" ref="C195:AA195" si="53">1+B195</f>
        <v>2001</v>
      </c>
      <c r="D195" s="2">
        <f t="shared" si="53"/>
        <v>2002</v>
      </c>
      <c r="E195" s="2">
        <f t="shared" si="53"/>
        <v>2003</v>
      </c>
      <c r="F195" s="2">
        <f t="shared" si="53"/>
        <v>2004</v>
      </c>
      <c r="G195" s="2">
        <f t="shared" si="53"/>
        <v>2005</v>
      </c>
      <c r="H195" s="2">
        <f t="shared" si="53"/>
        <v>2006</v>
      </c>
      <c r="I195" s="2">
        <f t="shared" si="53"/>
        <v>2007</v>
      </c>
      <c r="J195" s="2">
        <f t="shared" si="53"/>
        <v>2008</v>
      </c>
      <c r="K195" s="2">
        <f t="shared" si="53"/>
        <v>2009</v>
      </c>
      <c r="L195" s="2">
        <f t="shared" si="53"/>
        <v>2010</v>
      </c>
      <c r="M195" s="2">
        <f t="shared" si="53"/>
        <v>2011</v>
      </c>
      <c r="N195" s="2">
        <f t="shared" si="53"/>
        <v>2012</v>
      </c>
      <c r="O195" s="2">
        <f t="shared" si="53"/>
        <v>2013</v>
      </c>
      <c r="P195" s="2">
        <f t="shared" si="53"/>
        <v>2014</v>
      </c>
      <c r="Q195" s="2">
        <f t="shared" si="53"/>
        <v>2015</v>
      </c>
      <c r="R195" s="2">
        <f t="shared" si="53"/>
        <v>2016</v>
      </c>
      <c r="S195" s="2">
        <f t="shared" si="53"/>
        <v>2017</v>
      </c>
      <c r="T195" s="2">
        <f t="shared" si="53"/>
        <v>2018</v>
      </c>
      <c r="U195" s="2">
        <f t="shared" si="53"/>
        <v>2019</v>
      </c>
      <c r="V195" s="2">
        <f t="shared" si="53"/>
        <v>2020</v>
      </c>
      <c r="W195" s="2">
        <f t="shared" si="53"/>
        <v>2021</v>
      </c>
      <c r="X195" s="2">
        <f t="shared" si="53"/>
        <v>2022</v>
      </c>
      <c r="Y195" s="2">
        <f t="shared" si="53"/>
        <v>2023</v>
      </c>
      <c r="Z195" s="2">
        <f t="shared" si="53"/>
        <v>2024</v>
      </c>
      <c r="AA195" s="2">
        <f t="shared" si="53"/>
        <v>2025</v>
      </c>
      <c r="AC195" s="2">
        <v>2000</v>
      </c>
      <c r="AD195" s="2">
        <f t="shared" ref="AD195:BB195" si="54">1+AC195</f>
        <v>2001</v>
      </c>
      <c r="AE195" s="2">
        <f t="shared" si="54"/>
        <v>2002</v>
      </c>
      <c r="AF195" s="2">
        <f t="shared" si="54"/>
        <v>2003</v>
      </c>
      <c r="AG195" s="2">
        <f t="shared" si="54"/>
        <v>2004</v>
      </c>
      <c r="AH195" s="2">
        <f t="shared" si="54"/>
        <v>2005</v>
      </c>
      <c r="AI195" s="2">
        <f t="shared" si="54"/>
        <v>2006</v>
      </c>
      <c r="AJ195" s="2">
        <f t="shared" si="54"/>
        <v>2007</v>
      </c>
      <c r="AK195" s="2">
        <f t="shared" si="54"/>
        <v>2008</v>
      </c>
      <c r="AL195" s="2">
        <f t="shared" si="54"/>
        <v>2009</v>
      </c>
      <c r="AM195" s="2">
        <f t="shared" si="54"/>
        <v>2010</v>
      </c>
      <c r="AN195" s="2">
        <f t="shared" si="54"/>
        <v>2011</v>
      </c>
      <c r="AO195" s="2">
        <f t="shared" si="54"/>
        <v>2012</v>
      </c>
      <c r="AP195" s="2">
        <f t="shared" si="54"/>
        <v>2013</v>
      </c>
      <c r="AQ195" s="2">
        <f t="shared" si="54"/>
        <v>2014</v>
      </c>
      <c r="AR195" s="2">
        <f t="shared" si="54"/>
        <v>2015</v>
      </c>
      <c r="AS195" s="2">
        <f t="shared" si="54"/>
        <v>2016</v>
      </c>
      <c r="AT195" s="2">
        <f t="shared" si="54"/>
        <v>2017</v>
      </c>
      <c r="AU195" s="2">
        <f t="shared" si="54"/>
        <v>2018</v>
      </c>
      <c r="AV195" s="2">
        <f t="shared" si="54"/>
        <v>2019</v>
      </c>
      <c r="AW195" s="2">
        <f t="shared" si="54"/>
        <v>2020</v>
      </c>
      <c r="AX195" s="2">
        <f t="shared" si="54"/>
        <v>2021</v>
      </c>
      <c r="AY195" s="2">
        <f t="shared" si="54"/>
        <v>2022</v>
      </c>
      <c r="AZ195" s="2">
        <f t="shared" si="54"/>
        <v>2023</v>
      </c>
      <c r="BA195" s="2">
        <f t="shared" si="54"/>
        <v>2024</v>
      </c>
      <c r="BB195" s="2">
        <f t="shared" si="54"/>
        <v>2025</v>
      </c>
    </row>
    <row r="196" spans="1:67">
      <c r="A196" s="231" t="s">
        <v>132</v>
      </c>
      <c r="B196" s="233">
        <f>ExportsTimberSectorMinusCoreVPA!C$10</f>
        <v>5.1817394900000015E-2</v>
      </c>
      <c r="C196" s="233">
        <f>ExportsTimberSectorMinusCoreVPA!D$10</f>
        <v>7.2276983200000006E-2</v>
      </c>
      <c r="D196" s="233">
        <f>ExportsTimberSectorMinusCoreVPA!E$10</f>
        <v>0.10487756030000003</v>
      </c>
      <c r="E196" s="233">
        <f>ExportsTimberSectorMinusCoreVPA!F$10</f>
        <v>8.2420151299999966E-2</v>
      </c>
      <c r="F196" s="233">
        <f>ExportsTimberSectorMinusCoreVPA!G$10</f>
        <v>8.8265931599999972E-2</v>
      </c>
      <c r="G196" s="233">
        <f>ExportsTimberSectorMinusCoreVPA!H$10</f>
        <v>7.6018874300000011E-2</v>
      </c>
      <c r="H196" s="233">
        <f>ExportsTimberSectorMinusCoreVPA!I$10</f>
        <v>6.3998001700000015E-2</v>
      </c>
      <c r="I196" s="233">
        <f>ExportsTimberSectorMinusCoreVPA!J$10</f>
        <v>5.8028923899999973E-2</v>
      </c>
      <c r="J196" s="233">
        <f>ExportsTimberSectorMinusCoreVPA!K$10</f>
        <v>5.0183052700000001E-2</v>
      </c>
      <c r="K196" s="233">
        <f>ExportsTimberSectorMinusCoreVPA!L$10</f>
        <v>2.6878752700000005E-2</v>
      </c>
      <c r="L196" s="233">
        <f>ExportsTimberSectorMinusCoreVPA!M$10</f>
        <v>3.3794119399999989E-2</v>
      </c>
      <c r="M196" s="233">
        <f>ExportsTimberSectorMinusCoreVPA!N$10</f>
        <v>3.1842875300000004E-2</v>
      </c>
      <c r="N196" s="233">
        <f>ExportsTimberSectorMinusCoreVPA!O$10</f>
        <v>2.5016664100000009E-2</v>
      </c>
      <c r="O196" s="233">
        <f>ExportsTimberSectorMinusCoreVPA!P$10</f>
        <v>2.4408692899999997E-2</v>
      </c>
      <c r="P196" s="233">
        <f>ExportsTimberSectorMinusCoreVPA!Q$10</f>
        <v>2.1062138899999992E-2</v>
      </c>
      <c r="Q196" s="233">
        <f>ExportsTimberSectorMinusCoreVPA!R$10</f>
        <v>2.7243682842940795E-2</v>
      </c>
      <c r="R196" s="233">
        <f>ExportsTimberSectorMinusCoreVPA!S$10</f>
        <v>1.7973264699999995E-2</v>
      </c>
      <c r="S196" s="233">
        <f>ExportsTimberSectorMinusCoreVPA!T$10</f>
        <v>2.0533499000000004E-2</v>
      </c>
      <c r="T196" s="233">
        <f>ExportsTimberSectorMinusCoreVPA!U$10</f>
        <v>1.5909229800000001E-2</v>
      </c>
      <c r="U196" s="233">
        <f>ExportsTimberSectorMinusCoreVPA!V$10</f>
        <v>1.7026815800000001E-2</v>
      </c>
      <c r="V196" s="233">
        <f>ExportsTimberSectorMinusCoreVPA!W$10</f>
        <v>0</v>
      </c>
      <c r="W196" s="233">
        <f>ExportsTimberSectorMinusCoreVPA!X$10</f>
        <v>0</v>
      </c>
      <c r="X196" s="233">
        <f>ExportsTimberSectorMinusCoreVPA!Y$10</f>
        <v>0</v>
      </c>
      <c r="Y196" s="233">
        <f>ExportsTimberSectorMinusCoreVPA!Z$10</f>
        <v>0</v>
      </c>
      <c r="Z196" s="233">
        <f>ExportsTimberSectorMinusCoreVPA!AA$10</f>
        <v>0</v>
      </c>
      <c r="AA196" s="233">
        <f>ExportsTimberSectorMinusCoreVPA!AB$10</f>
        <v>0</v>
      </c>
      <c r="AB196" s="238"/>
      <c r="BD196" s="235">
        <f t="shared" ref="BD196:BO197" si="55">J196/J$194</f>
        <v>0.92317145388133381</v>
      </c>
      <c r="BE196" s="235">
        <f t="shared" si="55"/>
        <v>0.89771457147902589</v>
      </c>
      <c r="BF196" s="235">
        <f t="shared" si="55"/>
        <v>0.94128844245434173</v>
      </c>
      <c r="BG196" s="235">
        <f t="shared" si="55"/>
        <v>0.93430228103593471</v>
      </c>
      <c r="BH196" s="235">
        <f t="shared" si="55"/>
        <v>0.97155438003116468</v>
      </c>
      <c r="BI196" s="235">
        <f t="shared" si="55"/>
        <v>0.71975243471952099</v>
      </c>
      <c r="BJ196" s="235">
        <f t="shared" si="55"/>
        <v>0.95350845745378177</v>
      </c>
      <c r="BK196" s="235">
        <f t="shared" si="55"/>
        <v>0.9738055312085907</v>
      </c>
      <c r="BL196" s="235">
        <f t="shared" si="55"/>
        <v>0.96041955197741913</v>
      </c>
      <c r="BM196" s="235">
        <f t="shared" si="55"/>
        <v>0.91945584331624319</v>
      </c>
      <c r="BN196" s="235">
        <f t="shared" si="55"/>
        <v>0.96248413949295453</v>
      </c>
      <c r="BO196" s="235">
        <f t="shared" si="55"/>
        <v>0.93758338508718742</v>
      </c>
    </row>
    <row r="197" spans="1:67">
      <c r="A197" s="231" t="s">
        <v>23</v>
      </c>
      <c r="B197" s="233">
        <f t="shared" ref="B197:AA197" si="56">B194-SUM(B196:B196)</f>
        <v>2.9528922999999888E-3</v>
      </c>
      <c r="C197" s="233">
        <f t="shared" si="56"/>
        <v>5.7426848000000086E-3</v>
      </c>
      <c r="D197" s="233">
        <f t="shared" si="56"/>
        <v>1.4097211800000009E-2</v>
      </c>
      <c r="E197" s="233">
        <f t="shared" si="56"/>
        <v>7.5847712000000067E-3</v>
      </c>
      <c r="F197" s="233">
        <f t="shared" si="56"/>
        <v>1.4113424300000024E-2</v>
      </c>
      <c r="G197" s="233">
        <f t="shared" si="56"/>
        <v>8.4160600999999974E-3</v>
      </c>
      <c r="H197" s="233">
        <f t="shared" si="56"/>
        <v>5.0109253000000104E-3</v>
      </c>
      <c r="I197" s="233">
        <f t="shared" si="56"/>
        <v>6.1519205999999993E-3</v>
      </c>
      <c r="J197" s="233">
        <f t="shared" si="56"/>
        <v>4.176354199999989E-3</v>
      </c>
      <c r="K197" s="233">
        <f t="shared" si="56"/>
        <v>3.0625599999999815E-3</v>
      </c>
      <c r="L197" s="233">
        <f t="shared" si="56"/>
        <v>2.1078612000000052E-3</v>
      </c>
      <c r="M197" s="233">
        <f t="shared" si="56"/>
        <v>2.2391085999999977E-3</v>
      </c>
      <c r="N197" s="233">
        <f t="shared" si="56"/>
        <v>7.3244949999996811E-4</v>
      </c>
      <c r="O197" s="233">
        <f t="shared" si="56"/>
        <v>9.503930000000025E-3</v>
      </c>
      <c r="P197" s="233">
        <f t="shared" si="56"/>
        <v>1.0269560999999552E-3</v>
      </c>
      <c r="Q197" s="233">
        <f t="shared" si="56"/>
        <v>7.3282988966675428E-4</v>
      </c>
      <c r="R197" s="233">
        <f t="shared" si="56"/>
        <v>7.4070740000008184E-4</v>
      </c>
      <c r="S197" s="233">
        <f t="shared" si="56"/>
        <v>1.7987306000000342E-3</v>
      </c>
      <c r="T197" s="233">
        <f t="shared" si="56"/>
        <v>6.2011250000000573E-4</v>
      </c>
      <c r="U197" s="233">
        <f t="shared" si="56"/>
        <v>1.1335058000000349E-3</v>
      </c>
      <c r="V197" s="233">
        <f t="shared" si="56"/>
        <v>0</v>
      </c>
      <c r="W197" s="233">
        <f t="shared" si="56"/>
        <v>0</v>
      </c>
      <c r="X197" s="233">
        <f t="shared" si="56"/>
        <v>0</v>
      </c>
      <c r="Y197" s="233">
        <f t="shared" si="56"/>
        <v>0</v>
      </c>
      <c r="Z197" s="233">
        <f t="shared" si="56"/>
        <v>0</v>
      </c>
      <c r="AA197" s="233">
        <f t="shared" si="56"/>
        <v>0</v>
      </c>
      <c r="AB197" s="238"/>
      <c r="BD197" s="235">
        <f t="shared" si="55"/>
        <v>7.6828546118666158E-2</v>
      </c>
      <c r="BE197" s="235">
        <f t="shared" si="55"/>
        <v>0.10228542852097407</v>
      </c>
      <c r="BF197" s="235">
        <f t="shared" si="55"/>
        <v>5.8711557545658231E-2</v>
      </c>
      <c r="BG197" s="235">
        <f t="shared" si="55"/>
        <v>6.5697718964065274E-2</v>
      </c>
      <c r="BH197" s="235">
        <f t="shared" si="55"/>
        <v>2.8445619968835305E-2</v>
      </c>
      <c r="BI197" s="235">
        <f t="shared" si="55"/>
        <v>0.28024756528047906</v>
      </c>
      <c r="BJ197" s="235">
        <f t="shared" si="55"/>
        <v>4.649154254621829E-2</v>
      </c>
      <c r="BK197" s="235">
        <f t="shared" si="55"/>
        <v>2.6194468791409332E-2</v>
      </c>
      <c r="BL197" s="235">
        <f t="shared" si="55"/>
        <v>3.9580448022580886E-2</v>
      </c>
      <c r="BM197" s="235">
        <f t="shared" si="55"/>
        <v>8.0544156683756779E-2</v>
      </c>
      <c r="BN197" s="235">
        <f t="shared" si="55"/>
        <v>3.7515860507045432E-2</v>
      </c>
      <c r="BO197" s="235">
        <f t="shared" si="55"/>
        <v>6.2416614912812592E-2</v>
      </c>
    </row>
    <row r="198" spans="1:67">
      <c r="A198" s="231"/>
      <c r="B198" s="238"/>
      <c r="C198" s="238"/>
      <c r="D198" s="238"/>
      <c r="E198" s="238"/>
      <c r="F198" s="238"/>
      <c r="G198" s="238"/>
      <c r="H198" s="238"/>
      <c r="I198" s="238"/>
      <c r="J198" s="238"/>
      <c r="K198" s="238"/>
      <c r="L198" s="238"/>
      <c r="M198" s="238"/>
      <c r="N198" s="238"/>
      <c r="O198" s="238"/>
      <c r="P198" s="238"/>
      <c r="Q198" s="238"/>
      <c r="R198" s="238"/>
      <c r="S198" s="238"/>
      <c r="T198" s="238"/>
      <c r="U198" s="238"/>
      <c r="V198" s="238"/>
      <c r="W198" s="238"/>
      <c r="X198" s="238"/>
      <c r="Y198" s="238"/>
      <c r="Z198" s="238"/>
      <c r="AA198" s="238"/>
      <c r="AB198" s="238"/>
    </row>
    <row r="199" spans="1:67">
      <c r="A199" s="231"/>
      <c r="B199" s="238"/>
      <c r="C199" s="238"/>
      <c r="D199" s="238"/>
      <c r="E199" s="238"/>
      <c r="F199" s="238"/>
      <c r="G199" s="238"/>
      <c r="H199" s="238"/>
      <c r="I199" s="238"/>
      <c r="J199" s="238"/>
      <c r="K199" s="238"/>
      <c r="L199" s="238"/>
      <c r="M199" s="238"/>
      <c r="N199" s="238"/>
      <c r="O199" s="238"/>
      <c r="P199" s="238"/>
      <c r="Q199" s="238"/>
      <c r="R199" s="238"/>
      <c r="S199" s="238"/>
      <c r="T199" s="238"/>
      <c r="U199" s="238"/>
      <c r="V199" s="238"/>
      <c r="W199" s="238"/>
      <c r="X199" s="238"/>
      <c r="Y199" s="238"/>
      <c r="Z199" s="238"/>
      <c r="AA199" s="238"/>
      <c r="AB199" s="238"/>
    </row>
    <row r="200" spans="1:67">
      <c r="A200" s="234" t="str">
        <f>A196</f>
        <v>EU-28</v>
      </c>
      <c r="B200" s="234"/>
      <c r="C200" s="234"/>
      <c r="D200" s="234"/>
      <c r="E200" s="234"/>
      <c r="F200" s="234"/>
      <c r="G200" s="234"/>
      <c r="H200" s="234"/>
      <c r="I200" s="234"/>
      <c r="J200" s="234"/>
      <c r="K200" s="234"/>
      <c r="L200" s="234"/>
      <c r="M200" s="234"/>
      <c r="N200" s="234"/>
      <c r="O200" s="234"/>
      <c r="P200" s="234"/>
      <c r="Q200" s="234"/>
      <c r="R200" s="234"/>
      <c r="S200" s="234"/>
      <c r="T200" s="234"/>
      <c r="U200" s="234"/>
      <c r="V200" s="234"/>
      <c r="W200" s="234"/>
      <c r="X200" s="234"/>
      <c r="Y200" s="234"/>
      <c r="Z200" s="234"/>
      <c r="AA200" s="234"/>
      <c r="AB200" s="234"/>
      <c r="AC200" s="234">
        <f>ExportsTimberSectorMinusCoreVPA!AD$10</f>
        <v>15.14669930928391</v>
      </c>
      <c r="AD200" s="234">
        <f>ExportsTimberSectorMinusCoreVPA!AE$10</f>
        <v>17.763289677067991</v>
      </c>
      <c r="AE200" s="234">
        <f>ExportsTimberSectorMinusCoreVPA!AF$10</f>
        <v>26.281269200784003</v>
      </c>
      <c r="AF200" s="234">
        <f>ExportsTimberSectorMinusCoreVPA!AG$10</f>
        <v>23.600399974479991</v>
      </c>
      <c r="AG200" s="234">
        <f>ExportsTimberSectorMinusCoreVPA!AH$10</f>
        <v>30.235462149298016</v>
      </c>
      <c r="AH200" s="234">
        <f>ExportsTimberSectorMinusCoreVPA!AI$10</f>
        <v>26.322970452206999</v>
      </c>
      <c r="AI200" s="234">
        <f>ExportsTimberSectorMinusCoreVPA!AJ$10</f>
        <v>20.846351438380005</v>
      </c>
      <c r="AJ200" s="234">
        <f>ExportsTimberSectorMinusCoreVPA!AK$10</f>
        <v>20.253996895555005</v>
      </c>
      <c r="AK200" s="234">
        <f>ExportsTimberSectorMinusCoreVPA!AL$10</f>
        <v>18.829810367</v>
      </c>
      <c r="AL200" s="234">
        <f>ExportsTimberSectorMinusCoreVPA!AM$10</f>
        <v>10.180783299147999</v>
      </c>
      <c r="AM200" s="234">
        <f>ExportsTimberSectorMinusCoreVPA!AN$10</f>
        <v>12.115668293936995</v>
      </c>
      <c r="AN200" s="234">
        <f>ExportsTimberSectorMinusCoreVPA!AO$10</f>
        <v>13.978320576640002</v>
      </c>
      <c r="AO200" s="234">
        <f>ExportsTimberSectorMinusCoreVPA!AP$10</f>
        <v>9.7477825593280016</v>
      </c>
      <c r="AP200" s="234">
        <f>ExportsTimberSectorMinusCoreVPA!AQ$10</f>
        <v>9.7776630064790027</v>
      </c>
      <c r="AQ200" s="234">
        <f>ExportsTimberSectorMinusCoreVPA!AR$10</f>
        <v>7.8807197382715009</v>
      </c>
      <c r="AR200" s="234">
        <f>ExportsTimberSectorMinusCoreVPA!AS$10</f>
        <v>5.8787485190246702</v>
      </c>
      <c r="AS200" s="234">
        <f>ExportsTimberSectorMinusCoreVPA!AT$10</f>
        <v>5.9588522197930001</v>
      </c>
      <c r="AT200" s="234">
        <f>ExportsTimberSectorMinusCoreVPA!AU$10</f>
        <v>5.9889240352369981</v>
      </c>
      <c r="AU200" s="234">
        <f>ExportsTimberSectorMinusCoreVPA!AV$10</f>
        <v>5.97739831155</v>
      </c>
      <c r="AV200" s="234">
        <f>ExportsTimberSectorMinusCoreVPA!AW$10</f>
        <v>6.4306891049916679</v>
      </c>
      <c r="AW200" s="234">
        <f>ExportsTimberSectorMinusCoreVPA!AX$10</f>
        <v>0</v>
      </c>
      <c r="AX200" s="234">
        <f>ExportsTimberSectorMinusCoreVPA!AY$10</f>
        <v>0</v>
      </c>
      <c r="AY200" s="234">
        <f>ExportsTimberSectorMinusCoreVPA!AZ$10</f>
        <v>0</v>
      </c>
      <c r="AZ200" s="234">
        <f>ExportsTimberSectorMinusCoreVPA!BA$10</f>
        <v>0</v>
      </c>
      <c r="BA200" s="234">
        <f>ExportsTimberSectorMinusCoreVPA!BB$10</f>
        <v>0</v>
      </c>
      <c r="BB200" s="234">
        <f>ExportsTimberSectorMinusCoreVPA!BC$10</f>
        <v>0</v>
      </c>
      <c r="BC200" s="234"/>
      <c r="BD200" s="235">
        <f t="shared" ref="BD200:BO201" si="57">AK200/AK$194</f>
        <v>0.94052209081337823</v>
      </c>
      <c r="BE200" s="235">
        <f t="shared" si="57"/>
        <v>0.92148489832038083</v>
      </c>
      <c r="BF200" s="235">
        <f t="shared" si="57"/>
        <v>0.94264369248921132</v>
      </c>
      <c r="BG200" s="235">
        <f t="shared" si="57"/>
        <v>0.88990893123732473</v>
      </c>
      <c r="BH200" s="235">
        <f t="shared" si="57"/>
        <v>0.97598606860159254</v>
      </c>
      <c r="BI200" s="235">
        <f t="shared" si="57"/>
        <v>0.80589025000095826</v>
      </c>
      <c r="BJ200" s="235">
        <f t="shared" si="57"/>
        <v>0.94559056115958839</v>
      </c>
      <c r="BK200" s="235">
        <f t="shared" si="57"/>
        <v>0.9389757556388767</v>
      </c>
      <c r="BL200" s="235">
        <f t="shared" si="57"/>
        <v>0.93265979088214557</v>
      </c>
      <c r="BM200" s="235">
        <f t="shared" si="57"/>
        <v>0.65140473512270247</v>
      </c>
      <c r="BN200" s="235">
        <f t="shared" si="57"/>
        <v>0.94770655849289165</v>
      </c>
      <c r="BO200" s="235">
        <f t="shared" si="57"/>
        <v>0.9300672345435913</v>
      </c>
    </row>
    <row r="201" spans="1:67">
      <c r="A201" s="234" t="str">
        <f>A197</f>
        <v>Others</v>
      </c>
      <c r="AC201" s="234">
        <f t="shared" ref="AC201:BB201" si="58">AC194-SUM(AC200:AC200)</f>
        <v>0.73631823939243013</v>
      </c>
      <c r="AD201" s="234">
        <f t="shared" si="58"/>
        <v>1.0095322673039959</v>
      </c>
      <c r="AE201" s="234">
        <f t="shared" si="58"/>
        <v>2.591727524159996</v>
      </c>
      <c r="AF201" s="234">
        <f t="shared" si="58"/>
        <v>1.6538071716319998</v>
      </c>
      <c r="AG201" s="234">
        <f t="shared" si="58"/>
        <v>3.8410076627440048</v>
      </c>
      <c r="AH201" s="234">
        <f t="shared" si="58"/>
        <v>1.7114391482760034</v>
      </c>
      <c r="AI201" s="234">
        <f t="shared" si="58"/>
        <v>1.2088781446319956</v>
      </c>
      <c r="AJ201" s="234">
        <f t="shared" si="58"/>
        <v>0.99432576302001152</v>
      </c>
      <c r="AK201" s="234">
        <f t="shared" si="58"/>
        <v>1.1907830363039942</v>
      </c>
      <c r="AL201" s="234">
        <f t="shared" si="58"/>
        <v>0.86745343018400511</v>
      </c>
      <c r="AM201" s="234">
        <f t="shared" si="58"/>
        <v>0.73719264437099774</v>
      </c>
      <c r="AN201" s="234">
        <f t="shared" si="58"/>
        <v>1.729264869439989</v>
      </c>
      <c r="AO201" s="234">
        <f t="shared" si="58"/>
        <v>0.23984213422399847</v>
      </c>
      <c r="AP201" s="234">
        <f t="shared" si="58"/>
        <v>2.3550846058259935</v>
      </c>
      <c r="AQ201" s="234">
        <f t="shared" si="58"/>
        <v>0.45345793013424629</v>
      </c>
      <c r="AR201" s="234">
        <f t="shared" si="58"/>
        <v>0.3820611810349277</v>
      </c>
      <c r="AS201" s="234">
        <f t="shared" si="58"/>
        <v>0.43024300876498067</v>
      </c>
      <c r="AT201" s="234">
        <f t="shared" si="58"/>
        <v>3.2049361139510317</v>
      </c>
      <c r="AU201" s="234">
        <f t="shared" si="58"/>
        <v>0.32982649130002084</v>
      </c>
      <c r="AV201" s="234">
        <f t="shared" si="58"/>
        <v>0.4835304977958419</v>
      </c>
      <c r="AW201" s="234">
        <f t="shared" si="58"/>
        <v>0</v>
      </c>
      <c r="AX201" s="234">
        <f t="shared" si="58"/>
        <v>0</v>
      </c>
      <c r="AY201" s="234">
        <f t="shared" si="58"/>
        <v>0</v>
      </c>
      <c r="AZ201" s="234">
        <f t="shared" si="58"/>
        <v>0</v>
      </c>
      <c r="BA201" s="234">
        <f t="shared" si="58"/>
        <v>0</v>
      </c>
      <c r="BB201" s="234">
        <f t="shared" si="58"/>
        <v>0</v>
      </c>
      <c r="BC201" s="234"/>
      <c r="BD201" s="235">
        <f t="shared" si="57"/>
        <v>5.9477909186621783E-2</v>
      </c>
      <c r="BE201" s="235">
        <f t="shared" si="57"/>
        <v>7.8515101679619143E-2</v>
      </c>
      <c r="BF201" s="235">
        <f t="shared" si="57"/>
        <v>5.7356307510788726E-2</v>
      </c>
      <c r="BG201" s="235">
        <f t="shared" si="57"/>
        <v>0.11009106876267524</v>
      </c>
      <c r="BH201" s="235">
        <f t="shared" si="57"/>
        <v>2.40139313984075E-2</v>
      </c>
      <c r="BI201" s="235">
        <f t="shared" si="57"/>
        <v>0.19410974999904176</v>
      </c>
      <c r="BJ201" s="235">
        <f t="shared" si="57"/>
        <v>5.4409438840411557E-2</v>
      </c>
      <c r="BK201" s="235">
        <f t="shared" si="57"/>
        <v>6.1024244361123255E-2</v>
      </c>
      <c r="BL201" s="235">
        <f t="shared" si="57"/>
        <v>6.7340209117854474E-2</v>
      </c>
      <c r="BM201" s="235">
        <f t="shared" si="57"/>
        <v>0.34859526487729758</v>
      </c>
      <c r="BN201" s="235">
        <f t="shared" si="57"/>
        <v>5.2293441507108393E-2</v>
      </c>
      <c r="BO201" s="235">
        <f t="shared" si="57"/>
        <v>6.9932765456408655E-2</v>
      </c>
    </row>
    <row r="203" spans="1:67" ht="13">
      <c r="A203" s="1" t="s">
        <v>93</v>
      </c>
    </row>
    <row r="204" spans="1:67" ht="13">
      <c r="B204" s="276" t="s">
        <v>140</v>
      </c>
      <c r="C204" s="276"/>
      <c r="D204" s="276"/>
      <c r="E204" s="276"/>
      <c r="F204" s="276"/>
      <c r="G204" s="276"/>
      <c r="H204" s="276"/>
      <c r="I204" s="276"/>
      <c r="J204" s="276"/>
      <c r="K204" s="276"/>
      <c r="L204" s="276"/>
      <c r="M204" s="276"/>
      <c r="N204" s="276"/>
      <c r="O204" s="276"/>
      <c r="P204" s="276"/>
      <c r="Q204" s="276"/>
      <c r="R204" s="276"/>
      <c r="S204" s="276"/>
      <c r="T204" s="276"/>
      <c r="U204" s="276"/>
      <c r="V204" s="276"/>
      <c r="W204" s="276"/>
      <c r="X204" s="276"/>
      <c r="Y204" s="276"/>
      <c r="Z204" s="276"/>
      <c r="AA204" s="276"/>
      <c r="AC204" s="275" t="s">
        <v>113</v>
      </c>
      <c r="AD204" s="275"/>
      <c r="AE204" s="275"/>
      <c r="AF204" s="275"/>
      <c r="AG204" s="275"/>
      <c r="AH204" s="275"/>
      <c r="AI204" s="275"/>
      <c r="AJ204" s="275"/>
      <c r="AK204" s="275"/>
      <c r="AL204" s="275"/>
      <c r="AM204" s="275"/>
      <c r="AN204" s="275"/>
      <c r="AO204" s="275"/>
      <c r="AP204" s="275"/>
      <c r="AQ204" s="275"/>
      <c r="AR204" s="275"/>
      <c r="AS204" s="275"/>
      <c r="AT204" s="275"/>
      <c r="AU204" s="275"/>
      <c r="AV204" s="275"/>
      <c r="AW204" s="275"/>
      <c r="AX204" s="275"/>
      <c r="AY204" s="275"/>
      <c r="AZ204" s="275"/>
      <c r="BA204" s="275"/>
      <c r="BB204" s="275"/>
      <c r="BC204" s="232"/>
    </row>
    <row r="205" spans="1:67">
      <c r="A205" s="231" t="s">
        <v>2</v>
      </c>
      <c r="B205" s="233">
        <f>[4]CoreVPAImp!B$92</f>
        <v>0.51847391239999985</v>
      </c>
      <c r="C205" s="233">
        <f>[4]CoreVPAImp!C$92</f>
        <v>0.51422005570000007</v>
      </c>
      <c r="D205" s="233">
        <f>[4]CoreVPAImp!D$92</f>
        <v>0.46479890146400005</v>
      </c>
      <c r="E205" s="233">
        <f>[4]CoreVPAImp!E$92</f>
        <v>0.42611817727999995</v>
      </c>
      <c r="F205" s="233">
        <f>[4]CoreVPAImp!F$92</f>
        <v>0.39344248246800007</v>
      </c>
      <c r="G205" s="233">
        <f>[4]CoreVPAImp!G$92</f>
        <v>0.37739518399999999</v>
      </c>
      <c r="H205" s="233">
        <f>[4]CoreVPAImp!H$92</f>
        <v>0.28609335320000001</v>
      </c>
      <c r="I205" s="233">
        <f>[4]CoreVPAImp!I$92</f>
        <v>0.2817153548000001</v>
      </c>
      <c r="J205" s="233">
        <f>[4]CoreVPAImp!J$92</f>
        <v>0.23817714816190477</v>
      </c>
      <c r="K205" s="233">
        <f>[4]CoreVPAImp!K$92</f>
        <v>0.12982279440000002</v>
      </c>
      <c r="L205" s="233">
        <f>[4]CoreVPAImp!L$92</f>
        <v>0.135963316</v>
      </c>
      <c r="M205" s="233">
        <f>[4]CoreVPAImp!M$92</f>
        <v>0.13061483111111113</v>
      </c>
      <c r="N205" s="233">
        <f>[4]CoreVPAImp!N$92</f>
        <v>8.9854020800000017E-2</v>
      </c>
      <c r="O205" s="233">
        <f>[4]CoreVPAImp!O$92</f>
        <v>7.9977708800000019E-2</v>
      </c>
      <c r="P205" s="233">
        <f>[4]CoreVPAImp!P$92</f>
        <v>7.4856337300000006E-2</v>
      </c>
      <c r="Q205" s="233">
        <f>[4]CoreVPAImp!Q$92</f>
        <v>7.4738965199999979E-2</v>
      </c>
      <c r="R205" s="233">
        <f>[4]CoreVPAImp!R$92</f>
        <v>7.1588848222222223E-2</v>
      </c>
      <c r="S205" s="233">
        <f>[4]CoreVPAImp!S$92</f>
        <v>6.2127622086616166E-2</v>
      </c>
      <c r="T205" s="233">
        <f>[4]CoreVPAImp!T$92</f>
        <v>6.4109455076923089E-2</v>
      </c>
      <c r="U205" s="233">
        <f>[4]CoreVPAImp!U$92</f>
        <v>7.6763638400000028E-2</v>
      </c>
      <c r="V205" s="233">
        <f>[4]CoreVPAImp!V$92</f>
        <v>6.4109455076923089E-2</v>
      </c>
      <c r="W205" s="233">
        <f>[4]CoreVPAImp!W$92</f>
        <v>6.4109455076923089E-2</v>
      </c>
      <c r="X205" s="233">
        <f>[4]CoreVPAImp!X$92</f>
        <v>6.4109455076923089E-2</v>
      </c>
      <c r="Y205" s="233">
        <f>[4]CoreVPAImp!Y$92</f>
        <v>6.4109455076923089E-2</v>
      </c>
      <c r="Z205" s="233">
        <f>[4]CoreVPAImp!Z$92</f>
        <v>6.4109455076923089E-2</v>
      </c>
      <c r="AA205" s="233">
        <f>[4]CoreVPAImp!AA$92</f>
        <v>6.4109455076923089E-2</v>
      </c>
      <c r="AB205" s="233"/>
      <c r="AC205" s="234">
        <f>[4]CoreVPAImp!AB$92</f>
        <v>125.99891140783501</v>
      </c>
      <c r="AD205" s="234">
        <f>[4]CoreVPAImp!AC$92</f>
        <v>127.30632773599997</v>
      </c>
      <c r="AE205" s="234">
        <f>[4]CoreVPAImp!AD$92</f>
        <v>118.1503401232</v>
      </c>
      <c r="AF205" s="234">
        <f>[4]CoreVPAImp!AE$92</f>
        <v>128.859997032</v>
      </c>
      <c r="AG205" s="234">
        <f>[4]CoreVPAImp!AF$92</f>
        <v>136.3703807789</v>
      </c>
      <c r="AH205" s="234">
        <f>[4]CoreVPAImp!AG$92</f>
        <v>135.45285304980001</v>
      </c>
      <c r="AI205" s="234">
        <f>[4]CoreVPAImp!AH$92</f>
        <v>111.70651695080002</v>
      </c>
      <c r="AJ205" s="234">
        <f>[4]CoreVPAImp!AI$92</f>
        <v>121.4031536255</v>
      </c>
      <c r="AK205" s="234">
        <f>[4]CoreVPAImp!AJ$92</f>
        <v>110.89651827000002</v>
      </c>
      <c r="AL205" s="234">
        <f>[4]CoreVPAImp!AK$92</f>
        <v>55.722537565200007</v>
      </c>
      <c r="AM205" s="234">
        <f>[4]CoreVPAImp!AL$92</f>
        <v>53.008359754499999</v>
      </c>
      <c r="AN205" s="234">
        <f>[4]CoreVPAImp!AM$92</f>
        <v>56.891148576000006</v>
      </c>
      <c r="AO205" s="234">
        <f>[4]CoreVPAImp!AN$92</f>
        <v>38.560537945599997</v>
      </c>
      <c r="AP205" s="234">
        <f>[4]CoreVPAImp!AO$92</f>
        <v>33.948105964800007</v>
      </c>
      <c r="AQ205" s="234">
        <f>[4]CoreVPAImp!AP$92</f>
        <v>34.057321048500008</v>
      </c>
      <c r="AR205" s="234">
        <f>[4]CoreVPAImp!AQ$92</f>
        <v>29.206727637499998</v>
      </c>
      <c r="AS205" s="234">
        <f>[4]CoreVPAImp!AR$92</f>
        <v>28.668118000860002</v>
      </c>
      <c r="AT205" s="234">
        <f>[4]CoreVPAImp!AS$92</f>
        <v>25.054066351600003</v>
      </c>
      <c r="AU205" s="234">
        <f>[4]CoreVPAImp!AT$92</f>
        <v>27.665988632099999</v>
      </c>
      <c r="AV205" s="234">
        <f>[4]CoreVPAImp!AU$92</f>
        <v>27.354926248749997</v>
      </c>
      <c r="AW205" s="234">
        <f>[4]CoreVPAImp!AV$92</f>
        <v>27.665988632099999</v>
      </c>
      <c r="AX205" s="234">
        <f>[4]CoreVPAImp!AW$92</f>
        <v>27.665988632099999</v>
      </c>
      <c r="AY205" s="234">
        <f>[4]CoreVPAImp!AX$92</f>
        <v>27.665988632099999</v>
      </c>
      <c r="AZ205" s="234">
        <f>[4]CoreVPAImp!AY$92</f>
        <v>27.665988632099999</v>
      </c>
      <c r="BA205" s="234">
        <f>[4]CoreVPAImp!AZ$92</f>
        <v>27.665988632099999</v>
      </c>
      <c r="BB205" s="234">
        <f>[4]CoreVPAImp!BA$92</f>
        <v>27.665988632099999</v>
      </c>
      <c r="BC205" s="234"/>
    </row>
    <row r="206" spans="1:67">
      <c r="B206" s="2">
        <v>2000</v>
      </c>
      <c r="C206" s="2">
        <f t="shared" ref="C206:AA206" si="59">1+B206</f>
        <v>2001</v>
      </c>
      <c r="D206" s="2">
        <f t="shared" si="59"/>
        <v>2002</v>
      </c>
      <c r="E206" s="2">
        <f t="shared" si="59"/>
        <v>2003</v>
      </c>
      <c r="F206" s="2">
        <f t="shared" si="59"/>
        <v>2004</v>
      </c>
      <c r="G206" s="2">
        <f t="shared" si="59"/>
        <v>2005</v>
      </c>
      <c r="H206" s="2">
        <f t="shared" si="59"/>
        <v>2006</v>
      </c>
      <c r="I206" s="2">
        <f t="shared" si="59"/>
        <v>2007</v>
      </c>
      <c r="J206" s="2">
        <f t="shared" si="59"/>
        <v>2008</v>
      </c>
      <c r="K206" s="2">
        <f t="shared" si="59"/>
        <v>2009</v>
      </c>
      <c r="L206" s="2">
        <f t="shared" si="59"/>
        <v>2010</v>
      </c>
      <c r="M206" s="2">
        <f t="shared" si="59"/>
        <v>2011</v>
      </c>
      <c r="N206" s="2">
        <f t="shared" si="59"/>
        <v>2012</v>
      </c>
      <c r="O206" s="2">
        <f t="shared" si="59"/>
        <v>2013</v>
      </c>
      <c r="P206" s="2">
        <f t="shared" si="59"/>
        <v>2014</v>
      </c>
      <c r="Q206" s="2">
        <f t="shared" si="59"/>
        <v>2015</v>
      </c>
      <c r="R206" s="2">
        <f t="shared" si="59"/>
        <v>2016</v>
      </c>
      <c r="S206" s="2">
        <f t="shared" si="59"/>
        <v>2017</v>
      </c>
      <c r="T206" s="2">
        <f t="shared" si="59"/>
        <v>2018</v>
      </c>
      <c r="U206" s="2">
        <f t="shared" si="59"/>
        <v>2019</v>
      </c>
      <c r="V206" s="2">
        <f t="shared" si="59"/>
        <v>2020</v>
      </c>
      <c r="W206" s="2">
        <f t="shared" si="59"/>
        <v>2021</v>
      </c>
      <c r="X206" s="2">
        <f t="shared" si="59"/>
        <v>2022</v>
      </c>
      <c r="Y206" s="2">
        <f t="shared" si="59"/>
        <v>2023</v>
      </c>
      <c r="Z206" s="2">
        <f t="shared" si="59"/>
        <v>2024</v>
      </c>
      <c r="AA206" s="2">
        <f t="shared" si="59"/>
        <v>2025</v>
      </c>
      <c r="AC206" s="2">
        <v>2000</v>
      </c>
      <c r="AD206" s="2">
        <f t="shared" ref="AD206:BB206" si="60">1+AC206</f>
        <v>2001</v>
      </c>
      <c r="AE206" s="2">
        <f t="shared" si="60"/>
        <v>2002</v>
      </c>
      <c r="AF206" s="2">
        <f t="shared" si="60"/>
        <v>2003</v>
      </c>
      <c r="AG206" s="2">
        <f t="shared" si="60"/>
        <v>2004</v>
      </c>
      <c r="AH206" s="2">
        <f t="shared" si="60"/>
        <v>2005</v>
      </c>
      <c r="AI206" s="2">
        <f t="shared" si="60"/>
        <v>2006</v>
      </c>
      <c r="AJ206" s="2">
        <f t="shared" si="60"/>
        <v>2007</v>
      </c>
      <c r="AK206" s="2">
        <f t="shared" si="60"/>
        <v>2008</v>
      </c>
      <c r="AL206" s="2">
        <f t="shared" si="60"/>
        <v>2009</v>
      </c>
      <c r="AM206" s="2">
        <f t="shared" si="60"/>
        <v>2010</v>
      </c>
      <c r="AN206" s="2">
        <f t="shared" si="60"/>
        <v>2011</v>
      </c>
      <c r="AO206" s="2">
        <f t="shared" si="60"/>
        <v>2012</v>
      </c>
      <c r="AP206" s="2">
        <f t="shared" si="60"/>
        <v>2013</v>
      </c>
      <c r="AQ206" s="2">
        <f t="shared" si="60"/>
        <v>2014</v>
      </c>
      <c r="AR206" s="2">
        <f t="shared" si="60"/>
        <v>2015</v>
      </c>
      <c r="AS206" s="2">
        <f t="shared" si="60"/>
        <v>2016</v>
      </c>
      <c r="AT206" s="2">
        <f t="shared" si="60"/>
        <v>2017</v>
      </c>
      <c r="AU206" s="2">
        <f t="shared" si="60"/>
        <v>2018</v>
      </c>
      <c r="AV206" s="2">
        <f t="shared" si="60"/>
        <v>2019</v>
      </c>
      <c r="AW206" s="2">
        <f t="shared" si="60"/>
        <v>2020</v>
      </c>
      <c r="AX206" s="2">
        <f t="shared" si="60"/>
        <v>2021</v>
      </c>
      <c r="AY206" s="2">
        <f t="shared" si="60"/>
        <v>2022</v>
      </c>
      <c r="AZ206" s="2">
        <f t="shared" si="60"/>
        <v>2023</v>
      </c>
      <c r="BA206" s="2">
        <f t="shared" si="60"/>
        <v>2024</v>
      </c>
      <c r="BB206" s="2">
        <f t="shared" si="60"/>
        <v>2025</v>
      </c>
    </row>
    <row r="207" spans="1:67">
      <c r="A207" s="238" t="s">
        <v>91</v>
      </c>
      <c r="B207" s="233">
        <f>[9]CoreVPAImp!B$92</f>
        <v>4.7265911199999996E-2</v>
      </c>
      <c r="C207" s="233">
        <f>[9]CoreVPAImp!C$92</f>
        <v>5.7286205999999999E-2</v>
      </c>
      <c r="D207" s="233">
        <f>[9]CoreVPAImp!D$92</f>
        <v>7.1260526800000001E-2</v>
      </c>
      <c r="E207" s="233">
        <f>[9]CoreVPAImp!E$92</f>
        <v>5.7464491999999999E-2</v>
      </c>
      <c r="F207" s="233">
        <f>[9]CoreVPAImp!F$92</f>
        <v>5.0452383999999996E-2</v>
      </c>
      <c r="G207" s="233">
        <f>[9]CoreVPAImp!G$92</f>
        <v>3.8515001E-2</v>
      </c>
      <c r="H207" s="233">
        <f>[9]CoreVPAImp!H$92</f>
        <v>3.307715E-2</v>
      </c>
      <c r="I207" s="233">
        <f>[9]CoreVPAImp!I$92</f>
        <v>3.0373808799999999E-2</v>
      </c>
      <c r="J207" s="233">
        <f>[9]CoreVPAImp!J$92</f>
        <v>2.3156995361904763E-2</v>
      </c>
      <c r="K207" s="233">
        <f>[9]CoreVPAImp!K$92</f>
        <v>1.1878902E-2</v>
      </c>
      <c r="L207" s="233">
        <f>[9]CoreVPAImp!L$92</f>
        <v>1.3263841600000001E-2</v>
      </c>
      <c r="M207" s="233">
        <f>[9]CoreVPAImp!M$92</f>
        <v>1.3417586400000001E-2</v>
      </c>
      <c r="N207" s="233">
        <f>[9]CoreVPAImp!N$92</f>
        <v>1.1680230000000002E-2</v>
      </c>
      <c r="O207" s="233">
        <f>[9]CoreVPAImp!O$92</f>
        <v>8.6848420000000016E-3</v>
      </c>
      <c r="P207" s="233">
        <f>[9]CoreVPAImp!P$92</f>
        <v>5.5117379999999995E-3</v>
      </c>
      <c r="Q207" s="233">
        <f>[9]CoreVPAImp!Q$92</f>
        <v>6.78884E-3</v>
      </c>
      <c r="R207" s="233">
        <f>[9]CoreVPAImp!R$92</f>
        <v>6.9122792000000004E-3</v>
      </c>
      <c r="S207" s="233">
        <f>[9]CoreVPAImp!S$92</f>
        <v>7.5562780000000005E-3</v>
      </c>
      <c r="T207" s="233">
        <f>[9]CoreVPAImp!T$92</f>
        <v>8.9541340000000007E-3</v>
      </c>
      <c r="U207" s="233">
        <f>[9]CoreVPAImp!U$92</f>
        <v>1.1182296000000001E-2</v>
      </c>
      <c r="V207" s="233">
        <f>[9]CoreVPAImp!V$92</f>
        <v>0</v>
      </c>
      <c r="W207" s="233">
        <f>[9]CoreVPAImp!W$92</f>
        <v>0</v>
      </c>
      <c r="X207" s="233">
        <f>[9]CoreVPAImp!X$92</f>
        <v>0</v>
      </c>
      <c r="Y207" s="233">
        <f>[9]CoreVPAImp!Y$92</f>
        <v>0</v>
      </c>
      <c r="Z207" s="233">
        <f>[9]CoreVPAImp!Z$92</f>
        <v>0</v>
      </c>
      <c r="AA207" s="233">
        <f>[9]CoreVPAImp!AA$92</f>
        <v>0</v>
      </c>
    </row>
    <row r="208" spans="1:67">
      <c r="A208" s="238" t="s">
        <v>88</v>
      </c>
      <c r="B208" s="233">
        <f>[10]CoreVPAImp!B$92</f>
        <v>8.7215254000000006E-2</v>
      </c>
      <c r="C208" s="233">
        <f>[10]CoreVPAImp!C$92</f>
        <v>8.1726791999999993E-2</v>
      </c>
      <c r="D208" s="233">
        <f>[10]CoreVPAImp!D$92</f>
        <v>7.614077100000001E-2</v>
      </c>
      <c r="E208" s="233">
        <f>[10]CoreVPAImp!E$92</f>
        <v>6.1524974679999997E-2</v>
      </c>
      <c r="F208" s="233">
        <f>[10]CoreVPAImp!F$92</f>
        <v>7.0816588599999994E-2</v>
      </c>
      <c r="G208" s="233">
        <f>[10]CoreVPAImp!G$92</f>
        <v>6.5599119999999997E-2</v>
      </c>
      <c r="H208" s="233">
        <f>[10]CoreVPAImp!H$92</f>
        <v>5.3113766800000003E-2</v>
      </c>
      <c r="I208" s="233">
        <f>[10]CoreVPAImp!I$92</f>
        <v>4.9171930799999999E-2</v>
      </c>
      <c r="J208" s="233">
        <f>[10]CoreVPAImp!J$92</f>
        <v>4.2820929999999993E-2</v>
      </c>
      <c r="K208" s="233">
        <f>[10]CoreVPAImp!K$92</f>
        <v>2.0632850000000001E-2</v>
      </c>
      <c r="L208" s="233">
        <f>[10]CoreVPAImp!L$92</f>
        <v>2.3506882399999998E-2</v>
      </c>
      <c r="M208" s="233">
        <f>[10]CoreVPAImp!M$92</f>
        <v>1.7377284000000003E-2</v>
      </c>
      <c r="N208" s="233">
        <f>[10]CoreVPAImp!N$92</f>
        <v>8.6140991999999993E-3</v>
      </c>
      <c r="O208" s="233">
        <f>[10]CoreVPAImp!O$92</f>
        <v>7.7467904000000001E-3</v>
      </c>
      <c r="P208" s="233">
        <f>[10]CoreVPAImp!P$92</f>
        <v>7.1293580000000006E-3</v>
      </c>
      <c r="Q208" s="233">
        <f>[10]CoreVPAImp!Q$92</f>
        <v>5.8900200000000002E-3</v>
      </c>
      <c r="R208" s="233">
        <f>[10]CoreVPAImp!R$92</f>
        <v>4.9233260000000004E-3</v>
      </c>
      <c r="S208" s="233">
        <f>[10]CoreVPAImp!S$92</f>
        <v>3.5458199999999999E-3</v>
      </c>
      <c r="T208" s="233">
        <f>[10]CoreVPAImp!T$92</f>
        <v>2.3459800000000001E-3</v>
      </c>
      <c r="U208" s="233">
        <f>[10]CoreVPAImp!U$92</f>
        <v>4.2350616000000002E-3</v>
      </c>
      <c r="V208" s="233">
        <f>[10]CoreVPAImp!V$92</f>
        <v>0</v>
      </c>
      <c r="W208" s="233">
        <f>[10]CoreVPAImp!W$92</f>
        <v>0</v>
      </c>
      <c r="X208" s="233">
        <f>[10]CoreVPAImp!X$92</f>
        <v>0</v>
      </c>
      <c r="Y208" s="233">
        <f>[10]CoreVPAImp!Y$92</f>
        <v>0</v>
      </c>
      <c r="Z208" s="233">
        <f>[10]CoreVPAImp!Z$92</f>
        <v>0</v>
      </c>
      <c r="AA208" s="233">
        <f>[10]CoreVPAImp!AA$92</f>
        <v>0</v>
      </c>
    </row>
    <row r="209" spans="1:55">
      <c r="A209" s="238" t="s">
        <v>94</v>
      </c>
      <c r="B209" s="233">
        <f>[11]CoreVPAImp!B$92</f>
        <v>0.13633805239999996</v>
      </c>
      <c r="C209" s="233">
        <f>[11]CoreVPAImp!C$92</f>
        <v>0.1211812612</v>
      </c>
      <c r="D209" s="233">
        <f>[11]CoreVPAImp!D$92</f>
        <v>9.9307422800000003E-2</v>
      </c>
      <c r="E209" s="233">
        <f>[11]CoreVPAImp!E$92</f>
        <v>8.2435388400000004E-2</v>
      </c>
      <c r="F209" s="233">
        <f>[11]CoreVPAImp!F$92</f>
        <v>7.4964382800000007E-2</v>
      </c>
      <c r="G209" s="233">
        <f>[11]CoreVPAImp!G$92</f>
        <v>7.1320646000000015E-2</v>
      </c>
      <c r="H209" s="233">
        <f>[11]CoreVPAImp!H$92</f>
        <v>4.4303373200000003E-2</v>
      </c>
      <c r="I209" s="233">
        <f>[11]CoreVPAImp!I$92</f>
        <v>5.8348426800000013E-2</v>
      </c>
      <c r="J209" s="233">
        <f>[11]CoreVPAImp!J$92</f>
        <v>6.1290565999999998E-2</v>
      </c>
      <c r="K209" s="233">
        <f>[11]CoreVPAImp!K$92</f>
        <v>4.0722163999999998E-2</v>
      </c>
      <c r="L209" s="233">
        <f>[11]CoreVPAImp!L$92</f>
        <v>4.5259745600000005E-2</v>
      </c>
      <c r="M209" s="233">
        <f>[11]CoreVPAImp!M$92</f>
        <v>5.1493383511111115E-2</v>
      </c>
      <c r="N209" s="233">
        <f>[11]CoreVPAImp!N$92</f>
        <v>3.7544846E-2</v>
      </c>
      <c r="O209" s="233">
        <f>[11]CoreVPAImp!O$92</f>
        <v>3.5470656800000007E-2</v>
      </c>
      <c r="P209" s="233">
        <f>[11]CoreVPAImp!P$92</f>
        <v>2.8868080800000001E-2</v>
      </c>
      <c r="Q209" s="233">
        <f>[11]CoreVPAImp!Q$92</f>
        <v>2.7778612800000001E-2</v>
      </c>
      <c r="R209" s="233">
        <f>[11]CoreVPAImp!R$92</f>
        <v>2.9521613822222223E-2</v>
      </c>
      <c r="S209" s="233">
        <f>[11]CoreVPAImp!S$92</f>
        <v>2.1222349272727273E-2</v>
      </c>
      <c r="T209" s="233">
        <f>[11]CoreVPAImp!T$92</f>
        <v>2.09673932E-2</v>
      </c>
      <c r="U209" s="233">
        <f>[11]CoreVPAImp!U$92</f>
        <v>2.6117844800000001E-2</v>
      </c>
      <c r="V209" s="233">
        <f>[11]CoreVPAImp!V$92</f>
        <v>0</v>
      </c>
      <c r="W209" s="233">
        <f>[11]CoreVPAImp!W$92</f>
        <v>0</v>
      </c>
      <c r="X209" s="233">
        <f>[11]CoreVPAImp!X$92</f>
        <v>0</v>
      </c>
      <c r="Y209" s="233">
        <f>[11]CoreVPAImp!Y$92</f>
        <v>0</v>
      </c>
      <c r="Z209" s="233">
        <f>[11]CoreVPAImp!Z$92</f>
        <v>0</v>
      </c>
      <c r="AA209" s="233">
        <f>[11]CoreVPAImp!AA$92</f>
        <v>0</v>
      </c>
    </row>
    <row r="210" spans="1:55">
      <c r="A210" s="238" t="s">
        <v>87</v>
      </c>
      <c r="B210" s="233">
        <f>[12]CoreVPAImp!B$92</f>
        <v>9.6712982400000008E-2</v>
      </c>
      <c r="C210" s="233">
        <f>[12]CoreVPAImp!C$92</f>
        <v>0.10699160500000002</v>
      </c>
      <c r="D210" s="233">
        <f>[12]CoreVPAImp!D$92</f>
        <v>9.4881236199999996E-2</v>
      </c>
      <c r="E210" s="233">
        <f>[12]CoreVPAImp!E$92</f>
        <v>8.7032096399999995E-2</v>
      </c>
      <c r="F210" s="233">
        <f>[12]CoreVPAImp!F$92</f>
        <v>7.8797191200000005E-2</v>
      </c>
      <c r="G210" s="233">
        <f>[12]CoreVPAImp!G$92</f>
        <v>8.6904221000000004E-2</v>
      </c>
      <c r="H210" s="233">
        <f>[12]CoreVPAImp!H$92</f>
        <v>6.8658421999999983E-2</v>
      </c>
      <c r="I210" s="233">
        <f>[12]CoreVPAImp!I$92</f>
        <v>4.7840878400000002E-2</v>
      </c>
      <c r="J210" s="233">
        <f>[12]CoreVPAImp!J$92</f>
        <v>4.4948897199999997E-2</v>
      </c>
      <c r="K210" s="233">
        <f>[12]CoreVPAImp!K$92</f>
        <v>2.2615978799999999E-2</v>
      </c>
      <c r="L210" s="233">
        <f>[12]CoreVPAImp!L$92</f>
        <v>2.1869582799999999E-2</v>
      </c>
      <c r="M210" s="233">
        <f>[12]CoreVPAImp!M$92</f>
        <v>1.9708538000000001E-2</v>
      </c>
      <c r="N210" s="233">
        <f>[12]CoreVPAImp!N$92</f>
        <v>1.0764588000000002E-2</v>
      </c>
      <c r="O210" s="233">
        <f>[12]CoreVPAImp!O$92</f>
        <v>9.6195140000000009E-3</v>
      </c>
      <c r="P210" s="233">
        <f>[12]CoreVPAImp!P$92</f>
        <v>1.3247200000000001E-2</v>
      </c>
      <c r="Q210" s="233">
        <f>[12]CoreVPAImp!Q$92</f>
        <v>1.4198098000000001E-2</v>
      </c>
      <c r="R210" s="233">
        <f>[12]CoreVPAImp!R$92</f>
        <v>1.16609E-2</v>
      </c>
      <c r="S210" s="233">
        <f>[12]CoreVPAImp!S$92</f>
        <v>1.19908832E-2</v>
      </c>
      <c r="T210" s="233">
        <f>[12]CoreVPAImp!T$92</f>
        <v>1.1049620000000001E-2</v>
      </c>
      <c r="U210" s="233">
        <f>[12]CoreVPAImp!U$92</f>
        <v>1.230886E-2</v>
      </c>
      <c r="V210" s="233">
        <f>[12]CoreVPAImp!V$92</f>
        <v>0</v>
      </c>
      <c r="W210" s="233">
        <f>[12]CoreVPAImp!W$92</f>
        <v>0</v>
      </c>
      <c r="X210" s="233">
        <f>[12]CoreVPAImp!X$92</f>
        <v>0</v>
      </c>
      <c r="Y210" s="233">
        <f>[12]CoreVPAImp!Y$92</f>
        <v>0</v>
      </c>
      <c r="Z210" s="233">
        <f>[12]CoreVPAImp!Z$92</f>
        <v>0</v>
      </c>
      <c r="AA210" s="233">
        <f>[12]CoreVPAImp!AA$92</f>
        <v>0</v>
      </c>
    </row>
    <row r="211" spans="1:55">
      <c r="A211" s="238" t="s">
        <v>90</v>
      </c>
      <c r="B211" s="233">
        <f>[13]CoreVPAImp!B$92</f>
        <v>1.7829683200000002E-2</v>
      </c>
      <c r="C211" s="233">
        <f>[13]CoreVPAImp!C$92</f>
        <v>1.6820264000000001E-2</v>
      </c>
      <c r="D211" s="233">
        <f>[13]CoreVPAImp!D$92</f>
        <v>1.65423624E-2</v>
      </c>
      <c r="E211" s="233">
        <f>[13]CoreVPAImp!E$92</f>
        <v>2.8134828400000002E-2</v>
      </c>
      <c r="F211" s="233">
        <f>[13]CoreVPAImp!F$92</f>
        <v>2.3535751600000002E-2</v>
      </c>
      <c r="G211" s="233">
        <f>[13]CoreVPAImp!G$92</f>
        <v>2.8904569599999999E-2</v>
      </c>
      <c r="H211" s="233">
        <f>[13]CoreVPAImp!H$92</f>
        <v>1.6847337600000001E-2</v>
      </c>
      <c r="I211" s="233">
        <f>[13]CoreVPAImp!I$92</f>
        <v>3.0379316800000004E-2</v>
      </c>
      <c r="J211" s="233">
        <f>[13]CoreVPAImp!J$92</f>
        <v>1.7343824000000001E-2</v>
      </c>
      <c r="K211" s="233">
        <f>[13]CoreVPAImp!K$92</f>
        <v>3.1879600000000005E-3</v>
      </c>
      <c r="L211" s="233">
        <f>[13]CoreVPAImp!L$92</f>
        <v>4.0938996000000009E-3</v>
      </c>
      <c r="M211" s="233">
        <f>[13]CoreVPAImp!M$92</f>
        <v>5.3815019999999989E-3</v>
      </c>
      <c r="N211" s="233">
        <f>[13]CoreVPAImp!N$92</f>
        <v>2.3769200000000002E-3</v>
      </c>
      <c r="O211" s="233">
        <f>[13]CoreVPAImp!O$92</f>
        <v>1.0878331999999999E-3</v>
      </c>
      <c r="P211" s="233">
        <f>[13]CoreVPAImp!P$92</f>
        <v>1.6738180000000003E-3</v>
      </c>
      <c r="Q211" s="233">
        <f>[13]CoreVPAImp!Q$92</f>
        <v>1.7565000000000002E-3</v>
      </c>
      <c r="R211" s="233">
        <f>[13]CoreVPAImp!R$92</f>
        <v>5.9150000000000001E-4</v>
      </c>
      <c r="S211" s="233">
        <f>[13]CoreVPAImp!S$92</f>
        <v>9.5419721388888886E-4</v>
      </c>
      <c r="T211" s="233">
        <f>[13]CoreVPAImp!T$92</f>
        <v>1.450547076923077E-3</v>
      </c>
      <c r="U211" s="233">
        <f>[13]CoreVPAImp!U$92</f>
        <v>7.0260000000000006E-4</v>
      </c>
      <c r="V211" s="233">
        <f>[13]CoreVPAImp!V$92</f>
        <v>0</v>
      </c>
      <c r="W211" s="233">
        <f>[13]CoreVPAImp!W$92</f>
        <v>0</v>
      </c>
      <c r="X211" s="233">
        <f>[13]CoreVPAImp!X$92</f>
        <v>0</v>
      </c>
      <c r="Y211" s="233">
        <f>[13]CoreVPAImp!Y$92</f>
        <v>0</v>
      </c>
      <c r="Z211" s="233">
        <f>[13]CoreVPAImp!Z$92</f>
        <v>0</v>
      </c>
      <c r="AA211" s="233">
        <f>[13]CoreVPAImp!AA$92</f>
        <v>0</v>
      </c>
    </row>
    <row r="212" spans="1:55">
      <c r="A212" s="238" t="s">
        <v>89</v>
      </c>
      <c r="B212" s="233">
        <f>[14]CoreVPAImp!B$92</f>
        <v>3.3475228799999993E-2</v>
      </c>
      <c r="C212" s="233">
        <f>[14]CoreVPAImp!C$92</f>
        <v>3.6871933199999998E-2</v>
      </c>
      <c r="D212" s="233">
        <f>[14]CoreVPAImp!D$92</f>
        <v>2.8964241599999992E-2</v>
      </c>
      <c r="E212" s="233">
        <f>[14]CoreVPAImp!E$92</f>
        <v>4.1567489999999992E-2</v>
      </c>
      <c r="F212" s="233">
        <f>[14]CoreVPAImp!F$92</f>
        <v>2.4417714400000002E-2</v>
      </c>
      <c r="G212" s="233">
        <f>[14]CoreVPAImp!G$92</f>
        <v>2.3015889800000001E-2</v>
      </c>
      <c r="H212" s="233">
        <f>[14]CoreVPAImp!H$92</f>
        <v>1.7614315999999998E-2</v>
      </c>
      <c r="I212" s="233">
        <f>[14]CoreVPAImp!I$92</f>
        <v>1.5600717599999998E-2</v>
      </c>
      <c r="J212" s="233">
        <f>[14]CoreVPAImp!J$92</f>
        <v>1.3761582E-2</v>
      </c>
      <c r="K212" s="233">
        <f>[14]CoreVPAImp!K$92</f>
        <v>4.3930619999999997E-3</v>
      </c>
      <c r="L212" s="233">
        <f>[14]CoreVPAImp!L$92</f>
        <v>5.5718256000000001E-3</v>
      </c>
      <c r="M212" s="233">
        <f>[14]CoreVPAImp!M$92</f>
        <v>5.5712744000000003E-3</v>
      </c>
      <c r="N212" s="233">
        <f>[14]CoreVPAImp!N$92</f>
        <v>3.5403599999999993E-3</v>
      </c>
      <c r="O212" s="233">
        <f>[14]CoreVPAImp!O$92</f>
        <v>2.4577399999999999E-3</v>
      </c>
      <c r="P212" s="233">
        <f>[14]CoreVPAImp!P$92</f>
        <v>3.4442604999999999E-3</v>
      </c>
      <c r="Q212" s="233">
        <f>[14]CoreVPAImp!Q$92</f>
        <v>5.5111115999999984E-3</v>
      </c>
      <c r="R212" s="233">
        <f>[14]CoreVPAImp!R$92</f>
        <v>6.7855599999999995E-3</v>
      </c>
      <c r="S212" s="233">
        <f>[14]CoreVPAImp!S$92</f>
        <v>7.5017284000000002E-3</v>
      </c>
      <c r="T212" s="233">
        <f>[14]CoreVPAImp!T$92</f>
        <v>6.261104E-3</v>
      </c>
      <c r="U212" s="233">
        <f>[14]CoreVPAImp!U$92</f>
        <v>4.8324600000000002E-3</v>
      </c>
      <c r="V212" s="233">
        <f>[14]CoreVPAImp!V$92</f>
        <v>0</v>
      </c>
      <c r="W212" s="233">
        <f>[14]CoreVPAImp!W$92</f>
        <v>0</v>
      </c>
      <c r="X212" s="233">
        <f>[14]CoreVPAImp!X$92</f>
        <v>0</v>
      </c>
      <c r="Y212" s="233">
        <f>[14]CoreVPAImp!Y$92</f>
        <v>0</v>
      </c>
      <c r="Z212" s="233">
        <f>[14]CoreVPAImp!Z$92</f>
        <v>0</v>
      </c>
      <c r="AA212" s="233">
        <f>[14]CoreVPAImp!AA$92</f>
        <v>0</v>
      </c>
    </row>
    <row r="213" spans="1:55">
      <c r="A213" s="238" t="s">
        <v>92</v>
      </c>
      <c r="B213" s="233">
        <f>[15]CoreVPAImp!B$92</f>
        <v>4.8687756800000009E-2</v>
      </c>
      <c r="C213" s="233">
        <f>[15]CoreVPAImp!C$92</f>
        <v>4.094664080000001E-2</v>
      </c>
      <c r="D213" s="233">
        <f>[15]CoreVPAImp!D$92</f>
        <v>3.5908321999999999E-2</v>
      </c>
      <c r="E213" s="233">
        <f>[15]CoreVPAImp!E$92</f>
        <v>3.36700916E-2</v>
      </c>
      <c r="F213" s="233">
        <f>[15]CoreVPAImp!F$92</f>
        <v>3.8621048000000005E-2</v>
      </c>
      <c r="G213" s="233">
        <f>[15]CoreVPAImp!G$92</f>
        <v>3.3065931999999999E-2</v>
      </c>
      <c r="H213" s="233">
        <f>[15]CoreVPAImp!H$92</f>
        <v>2.5910116399999999E-2</v>
      </c>
      <c r="I213" s="233">
        <f>[15]CoreVPAImp!I$92</f>
        <v>2.5271958400000002E-2</v>
      </c>
      <c r="J213" s="233">
        <f>[15]CoreVPAImp!J$92</f>
        <v>1.6240579200000001E-2</v>
      </c>
      <c r="K213" s="233">
        <f>[15]CoreVPAImp!K$92</f>
        <v>1.5935893599999997E-2</v>
      </c>
      <c r="L213" s="233">
        <f>[15]CoreVPAImp!L$92</f>
        <v>1.4740256400000002E-2</v>
      </c>
      <c r="M213" s="233">
        <f>[15]CoreVPAImp!M$92</f>
        <v>1.1081338800000002E-2</v>
      </c>
      <c r="N213" s="233">
        <f>[15]CoreVPAImp!N$92</f>
        <v>1.0862902799999999E-2</v>
      </c>
      <c r="O213" s="233">
        <f>[15]CoreVPAImp!O$92</f>
        <v>9.5981199999999982E-3</v>
      </c>
      <c r="P213" s="233">
        <f>[15]CoreVPAImp!P$92</f>
        <v>1.13949176E-2</v>
      </c>
      <c r="Q213" s="233">
        <f>[15]CoreVPAImp!Q$92</f>
        <v>6.12518E-3</v>
      </c>
      <c r="R213" s="233">
        <f>[15]CoreVPAImp!R$92</f>
        <v>5.7156912000000002E-3</v>
      </c>
      <c r="S213" s="233">
        <f>[15]CoreVPAImp!S$92</f>
        <v>3.0595656000000004E-3</v>
      </c>
      <c r="T213" s="233">
        <f>[15]CoreVPAImp!T$92</f>
        <v>5.9653776000000002E-3</v>
      </c>
      <c r="U213" s="233">
        <f>[15]CoreVPAImp!U$92</f>
        <v>4.5586996000000005E-3</v>
      </c>
      <c r="V213" s="233">
        <f>[15]CoreVPAImp!V$92</f>
        <v>0</v>
      </c>
      <c r="W213" s="233">
        <f>[15]CoreVPAImp!W$92</f>
        <v>0</v>
      </c>
      <c r="X213" s="233">
        <f>[15]CoreVPAImp!X$92</f>
        <v>0</v>
      </c>
      <c r="Y213" s="233">
        <f>[15]CoreVPAImp!Y$92</f>
        <v>0</v>
      </c>
      <c r="Z213" s="233">
        <f>[15]CoreVPAImp!Z$92</f>
        <v>0</v>
      </c>
      <c r="AA213" s="233">
        <f>[15]CoreVPAImp!AA$92</f>
        <v>0</v>
      </c>
    </row>
    <row r="214" spans="1:55">
      <c r="A214" s="234" t="s">
        <v>23</v>
      </c>
      <c r="B214" s="233">
        <f t="shared" ref="B214:AA214" si="61">B205-SUM(B207:B213)</f>
        <v>5.0949043599999855E-2</v>
      </c>
      <c r="C214" s="233">
        <f t="shared" si="61"/>
        <v>5.2395353500000075E-2</v>
      </c>
      <c r="D214" s="233">
        <f t="shared" si="61"/>
        <v>4.1794018664000065E-2</v>
      </c>
      <c r="E214" s="233">
        <f t="shared" si="61"/>
        <v>3.4288815799999983E-2</v>
      </c>
      <c r="F214" s="233">
        <f t="shared" si="61"/>
        <v>3.1837421868000038E-2</v>
      </c>
      <c r="G214" s="233">
        <f t="shared" si="61"/>
        <v>3.0069804599999972E-2</v>
      </c>
      <c r="H214" s="233">
        <f t="shared" si="61"/>
        <v>2.656887120000001E-2</v>
      </c>
      <c r="I214" s="233">
        <f t="shared" si="61"/>
        <v>2.4728317200000072E-2</v>
      </c>
      <c r="J214" s="233">
        <f t="shared" si="61"/>
        <v>1.8613774400000033E-2</v>
      </c>
      <c r="K214" s="233">
        <f t="shared" si="61"/>
        <v>1.0455984000000015E-2</v>
      </c>
      <c r="L214" s="233">
        <f t="shared" si="61"/>
        <v>7.6572819999999875E-3</v>
      </c>
      <c r="M214" s="233">
        <f t="shared" si="61"/>
        <v>6.5839240000000049E-3</v>
      </c>
      <c r="N214" s="233">
        <f t="shared" si="61"/>
        <v>4.4700748000000151E-3</v>
      </c>
      <c r="O214" s="233">
        <f t="shared" si="61"/>
        <v>5.3122124000000021E-3</v>
      </c>
      <c r="P214" s="233">
        <f t="shared" si="61"/>
        <v>3.5869644000000034E-3</v>
      </c>
      <c r="Q214" s="233">
        <f t="shared" si="61"/>
        <v>6.6906027999999729E-3</v>
      </c>
      <c r="R214" s="233">
        <f t="shared" si="61"/>
        <v>5.4779779999999945E-3</v>
      </c>
      <c r="S214" s="233">
        <f t="shared" si="61"/>
        <v>6.2968004000000036E-3</v>
      </c>
      <c r="T214" s="233">
        <f t="shared" si="61"/>
        <v>7.1152992000000082E-3</v>
      </c>
      <c r="U214" s="233">
        <f t="shared" si="61"/>
        <v>1.2825816400000023E-2</v>
      </c>
      <c r="V214" s="233">
        <f t="shared" si="61"/>
        <v>6.4109455076923089E-2</v>
      </c>
      <c r="W214" s="233">
        <f t="shared" si="61"/>
        <v>6.4109455076923089E-2</v>
      </c>
      <c r="X214" s="233">
        <f t="shared" si="61"/>
        <v>6.4109455076923089E-2</v>
      </c>
      <c r="Y214" s="233">
        <f t="shared" si="61"/>
        <v>6.4109455076923089E-2</v>
      </c>
      <c r="Z214" s="233">
        <f t="shared" si="61"/>
        <v>6.4109455076923089E-2</v>
      </c>
      <c r="AA214" s="233">
        <f t="shared" si="61"/>
        <v>6.4109455076923089E-2</v>
      </c>
      <c r="AC214" s="237"/>
      <c r="AD214" s="237"/>
      <c r="AE214" s="237"/>
      <c r="AF214" s="237"/>
      <c r="AG214" s="237"/>
      <c r="AH214" s="237"/>
      <c r="AI214" s="237"/>
      <c r="AJ214" s="237"/>
      <c r="AK214" s="237"/>
      <c r="AL214" s="237"/>
      <c r="AM214" s="237"/>
      <c r="AN214" s="237"/>
      <c r="AO214" s="237"/>
      <c r="AP214" s="237"/>
      <c r="AQ214" s="237"/>
      <c r="AR214" s="237"/>
      <c r="AS214" s="237"/>
      <c r="AT214" s="237"/>
      <c r="AU214" s="237"/>
      <c r="AV214" s="237"/>
      <c r="AW214" s="237"/>
      <c r="AX214" s="237"/>
      <c r="AY214" s="237"/>
      <c r="AZ214" s="237"/>
      <c r="BA214" s="237"/>
      <c r="BB214" s="237"/>
      <c r="BC214" s="237"/>
    </row>
    <row r="215" spans="1:55">
      <c r="A215" s="234"/>
      <c r="B215" s="234"/>
      <c r="C215" s="234"/>
      <c r="D215" s="234"/>
      <c r="E215" s="234"/>
      <c r="F215" s="234"/>
      <c r="G215" s="234"/>
      <c r="H215" s="234"/>
      <c r="I215" s="234"/>
      <c r="J215" s="234"/>
      <c r="K215" s="234"/>
      <c r="L215" s="234"/>
      <c r="M215" s="234"/>
      <c r="N215" s="234"/>
      <c r="O215" s="234"/>
      <c r="P215" s="234"/>
      <c r="Q215" s="234"/>
      <c r="R215" s="234"/>
      <c r="S215" s="234"/>
      <c r="T215" s="234"/>
      <c r="U215" s="234"/>
      <c r="V215" s="234"/>
      <c r="W215" s="234"/>
      <c r="X215" s="234"/>
      <c r="Y215" s="234"/>
      <c r="Z215" s="234"/>
      <c r="AA215" s="234"/>
      <c r="AB215" s="234"/>
      <c r="AC215" s="237"/>
      <c r="AD215" s="237"/>
      <c r="AE215" s="237"/>
      <c r="AF215" s="237"/>
      <c r="AG215" s="237"/>
      <c r="AH215" s="237"/>
      <c r="AI215" s="237"/>
      <c r="AJ215" s="237"/>
      <c r="AK215" s="237"/>
      <c r="AL215" s="237"/>
      <c r="AM215" s="237"/>
      <c r="AN215" s="237"/>
      <c r="AO215" s="237"/>
      <c r="AP215" s="237"/>
      <c r="AQ215" s="237"/>
      <c r="AR215" s="237"/>
      <c r="AS215" s="237"/>
      <c r="AT215" s="237"/>
      <c r="AU215" s="237"/>
      <c r="AV215" s="237"/>
      <c r="AW215" s="237"/>
      <c r="AX215" s="237"/>
      <c r="AY215" s="237"/>
      <c r="AZ215" s="237"/>
      <c r="BA215" s="237"/>
      <c r="BB215" s="237"/>
      <c r="BC215" s="237"/>
    </row>
    <row r="216" spans="1:55">
      <c r="A216" s="234"/>
      <c r="B216" s="234"/>
      <c r="C216" s="234"/>
      <c r="D216" s="234"/>
      <c r="E216" s="234"/>
      <c r="F216" s="234"/>
      <c r="G216" s="234"/>
      <c r="H216" s="234"/>
      <c r="I216" s="234"/>
      <c r="J216" s="234"/>
      <c r="K216" s="234"/>
      <c r="L216" s="234"/>
      <c r="M216" s="234"/>
      <c r="N216" s="234"/>
      <c r="O216" s="234"/>
      <c r="P216" s="234"/>
      <c r="Q216" s="234"/>
      <c r="R216" s="234"/>
      <c r="S216" s="234"/>
      <c r="T216" s="234"/>
      <c r="U216" s="234"/>
      <c r="V216" s="234"/>
      <c r="W216" s="234"/>
      <c r="X216" s="234"/>
      <c r="Y216" s="234"/>
      <c r="Z216" s="234"/>
      <c r="AA216" s="234"/>
      <c r="AB216" s="234"/>
      <c r="AC216" s="237"/>
      <c r="AD216" s="237"/>
      <c r="AE216" s="237"/>
      <c r="AF216" s="237"/>
      <c r="AG216" s="237"/>
      <c r="AH216" s="237"/>
      <c r="AI216" s="237"/>
      <c r="AJ216" s="237"/>
      <c r="AK216" s="237"/>
      <c r="AL216" s="237"/>
      <c r="AM216" s="237"/>
      <c r="AN216" s="237"/>
      <c r="AO216" s="237"/>
      <c r="AP216" s="237"/>
      <c r="AQ216" s="237"/>
      <c r="AR216" s="237"/>
      <c r="AS216" s="237"/>
      <c r="AT216" s="237"/>
      <c r="AU216" s="237"/>
      <c r="AV216" s="237"/>
      <c r="AW216" s="237"/>
      <c r="AX216" s="237"/>
      <c r="AY216" s="237"/>
      <c r="AZ216" s="237"/>
      <c r="BA216" s="237"/>
      <c r="BB216" s="237"/>
      <c r="BC216" s="237"/>
    </row>
    <row r="217" spans="1:55">
      <c r="A217" s="234"/>
      <c r="B217" s="234"/>
      <c r="C217" s="234"/>
      <c r="D217" s="234"/>
      <c r="E217" s="234"/>
      <c r="F217" s="234"/>
      <c r="G217" s="234"/>
      <c r="H217" s="234"/>
      <c r="I217" s="234"/>
      <c r="J217" s="234"/>
      <c r="K217" s="234"/>
      <c r="L217" s="234"/>
      <c r="M217" s="234"/>
      <c r="N217" s="234"/>
      <c r="O217" s="234"/>
      <c r="P217" s="234"/>
      <c r="Q217" s="234"/>
      <c r="R217" s="234"/>
      <c r="S217" s="234"/>
      <c r="T217" s="234"/>
      <c r="U217" s="234"/>
      <c r="V217" s="234"/>
      <c r="W217" s="234"/>
      <c r="X217" s="234"/>
      <c r="Y217" s="234"/>
      <c r="Z217" s="234"/>
      <c r="AA217" s="234"/>
      <c r="AB217" s="234"/>
      <c r="AC217" s="237"/>
      <c r="AD217" s="237"/>
      <c r="AE217" s="237"/>
      <c r="AF217" s="237"/>
      <c r="AG217" s="237"/>
      <c r="AH217" s="237"/>
      <c r="AI217" s="237"/>
      <c r="AJ217" s="237"/>
      <c r="AK217" s="237"/>
      <c r="AL217" s="237"/>
      <c r="AM217" s="237"/>
      <c r="AN217" s="237"/>
      <c r="AO217" s="237"/>
      <c r="AP217" s="237"/>
      <c r="AQ217" s="237"/>
      <c r="AR217" s="237"/>
      <c r="AS217" s="237"/>
      <c r="AT217" s="237"/>
      <c r="AU217" s="237"/>
      <c r="AV217" s="237"/>
      <c r="AW217" s="237"/>
      <c r="AX217" s="237"/>
      <c r="AY217" s="237"/>
      <c r="AZ217" s="237"/>
      <c r="BA217" s="237"/>
      <c r="BB217" s="237"/>
      <c r="BC217" s="237"/>
    </row>
    <row r="218" spans="1:55">
      <c r="A218" s="234"/>
      <c r="B218" s="234"/>
      <c r="C218" s="234"/>
      <c r="D218" s="234"/>
      <c r="E218" s="234"/>
      <c r="F218" s="234"/>
      <c r="G218" s="234"/>
      <c r="H218" s="234"/>
      <c r="I218" s="234"/>
      <c r="J218" s="234"/>
      <c r="K218" s="234"/>
      <c r="L218" s="234"/>
      <c r="M218" s="234"/>
      <c r="N218" s="234"/>
      <c r="O218" s="234"/>
      <c r="P218" s="234"/>
      <c r="Q218" s="234"/>
      <c r="R218" s="234"/>
      <c r="S218" s="234"/>
      <c r="T218" s="234"/>
      <c r="U218" s="234"/>
      <c r="V218" s="234"/>
      <c r="W218" s="234"/>
      <c r="X218" s="234"/>
      <c r="Y218" s="234"/>
      <c r="Z218" s="234"/>
      <c r="AA218" s="234"/>
      <c r="AB218" s="234"/>
      <c r="AC218" s="237"/>
      <c r="AD218" s="237"/>
      <c r="AE218" s="237"/>
      <c r="AF218" s="237"/>
      <c r="AG218" s="237"/>
      <c r="AH218" s="237"/>
      <c r="AI218" s="237"/>
      <c r="AJ218" s="237"/>
      <c r="AK218" s="237"/>
      <c r="AL218" s="237"/>
      <c r="AM218" s="237"/>
      <c r="AN218" s="237"/>
      <c r="AO218" s="237"/>
      <c r="AP218" s="237"/>
      <c r="AQ218" s="237"/>
      <c r="AR218" s="237"/>
      <c r="AS218" s="237"/>
      <c r="AT218" s="237"/>
      <c r="AU218" s="237"/>
      <c r="AV218" s="237"/>
      <c r="AW218" s="237"/>
      <c r="AX218" s="237"/>
      <c r="AY218" s="237"/>
      <c r="AZ218" s="237"/>
      <c r="BA218" s="237"/>
      <c r="BB218" s="237"/>
      <c r="BC218" s="237"/>
    </row>
    <row r="219" spans="1:55">
      <c r="A219" s="234" t="str">
        <f t="shared" ref="A219:A225" si="62">A207</f>
        <v>Belgium</v>
      </c>
      <c r="AB219" s="234"/>
      <c r="AC219" s="234">
        <f>[9]CoreVPAImp!AB$92</f>
        <v>9.1036838957999997</v>
      </c>
      <c r="AD219" s="234">
        <f>[9]CoreVPAImp!AC$92</f>
        <v>11.237335011999999</v>
      </c>
      <c r="AE219" s="234">
        <f>[9]CoreVPAImp!AD$92</f>
        <v>13.009934529600001</v>
      </c>
      <c r="AF219" s="234">
        <f>[9]CoreVPAImp!AE$92</f>
        <v>12.378351697599999</v>
      </c>
      <c r="AG219" s="234">
        <f>[9]CoreVPAImp!AF$92</f>
        <v>13.0935016191</v>
      </c>
      <c r="AH219" s="234">
        <f>[9]CoreVPAImp!AG$92</f>
        <v>13.208263840200001</v>
      </c>
      <c r="AI219" s="234">
        <f>[9]CoreVPAImp!AH$92</f>
        <v>9.7904455744000014</v>
      </c>
      <c r="AJ219" s="234">
        <f>[9]CoreVPAImp!AI$92</f>
        <v>10.747833776</v>
      </c>
      <c r="AK219" s="234">
        <f>[9]CoreVPAImp!AJ$92</f>
        <v>10.436524702000002</v>
      </c>
      <c r="AL219" s="234">
        <f>[9]CoreVPAImp!AK$92</f>
        <v>5.2767989911999997</v>
      </c>
      <c r="AM219" s="234">
        <f>[9]CoreVPAImp!AL$92</f>
        <v>4.8884100426000003</v>
      </c>
      <c r="AN219" s="234">
        <f>[9]CoreVPAImp!AM$92</f>
        <v>5.4521424480000009</v>
      </c>
      <c r="AO219" s="234">
        <f>[9]CoreVPAImp!AN$92</f>
        <v>5.9669015647999997</v>
      </c>
      <c r="AP219" s="234">
        <f>[9]CoreVPAImp!AO$92</f>
        <v>3.2464647483000002</v>
      </c>
      <c r="AQ219" s="234">
        <f>[9]CoreVPAImp!AP$92</f>
        <v>2.4289403904999998</v>
      </c>
      <c r="AR219" s="234">
        <f>[9]CoreVPAImp!AQ$92</f>
        <v>2.4314770164999997</v>
      </c>
      <c r="AS219" s="234">
        <f>[9]CoreVPAImp!AR$92</f>
        <v>2.3804161224999998</v>
      </c>
      <c r="AT219" s="234">
        <f>[9]CoreVPAImp!AS$92</f>
        <v>2.5312656941</v>
      </c>
      <c r="AU219" s="234">
        <f>[9]CoreVPAImp!AT$92</f>
        <v>3.3909840419999999</v>
      </c>
      <c r="AV219" s="234">
        <f>[9]CoreVPAImp!AU$92</f>
        <v>3.54643359125</v>
      </c>
      <c r="AW219" s="234">
        <f>[9]CoreVPAImp!AV$92</f>
        <v>0</v>
      </c>
      <c r="AX219" s="234">
        <f>[9]CoreVPAImp!AW$92</f>
        <v>0</v>
      </c>
      <c r="AY219" s="234">
        <f>[9]CoreVPAImp!AX$92</f>
        <v>0</v>
      </c>
      <c r="AZ219" s="234">
        <f>[9]CoreVPAImp!AY$92</f>
        <v>0</v>
      </c>
      <c r="BA219" s="234">
        <f>[9]CoreVPAImp!AZ$92</f>
        <v>0</v>
      </c>
      <c r="BB219" s="234">
        <f>[9]CoreVPAImp!BA$92</f>
        <v>0</v>
      </c>
      <c r="BC219" s="234"/>
    </row>
    <row r="220" spans="1:55">
      <c r="A220" s="234" t="str">
        <f t="shared" si="62"/>
        <v>France</v>
      </c>
      <c r="AB220" s="234"/>
      <c r="AC220" s="234">
        <f>[10]CoreVPAImp!AB$92</f>
        <v>20.252476953237</v>
      </c>
      <c r="AD220" s="234">
        <f>[10]CoreVPAImp!AC$92</f>
        <v>18.459688059200001</v>
      </c>
      <c r="AE220" s="234">
        <f>[10]CoreVPAImp!AD$92</f>
        <v>18.704709350400002</v>
      </c>
      <c r="AF220" s="234">
        <f>[10]CoreVPAImp!AE$92</f>
        <v>18.563105120000003</v>
      </c>
      <c r="AG220" s="234">
        <f>[10]CoreVPAImp!AF$92</f>
        <v>22.660694762300004</v>
      </c>
      <c r="AH220" s="234">
        <f>[10]CoreVPAImp!AG$92</f>
        <v>22.555113738300001</v>
      </c>
      <c r="AI220" s="234">
        <f>[10]CoreVPAImp!AH$92</f>
        <v>18.188059091200003</v>
      </c>
      <c r="AJ220" s="234">
        <f>[10]CoreVPAImp!AI$92</f>
        <v>18.361169592</v>
      </c>
      <c r="AK220" s="234">
        <f>[10]CoreVPAImp!AJ$92</f>
        <v>17.528684061200003</v>
      </c>
      <c r="AL220" s="234">
        <f>[10]CoreVPAImp!AK$92</f>
        <v>7.5030378763999996</v>
      </c>
      <c r="AM220" s="234">
        <f>[10]CoreVPAImp!AL$92</f>
        <v>8.3565830924999993</v>
      </c>
      <c r="AN220" s="234">
        <f>[10]CoreVPAImp!AM$92</f>
        <v>7.2292865759999998</v>
      </c>
      <c r="AO220" s="234">
        <f>[10]CoreVPAImp!AN$92</f>
        <v>3.4432087536</v>
      </c>
      <c r="AP220" s="234">
        <f>[10]CoreVPAImp!AO$92</f>
        <v>3.1987500995999998</v>
      </c>
      <c r="AQ220" s="234">
        <f>[10]CoreVPAImp!AP$92</f>
        <v>3.2730214645000002</v>
      </c>
      <c r="AR220" s="234">
        <f>[10]CoreVPAImp!AQ$92</f>
        <v>1.8183273744999999</v>
      </c>
      <c r="AS220" s="234">
        <f>[10]CoreVPAImp!AR$92</f>
        <v>1.9870902764999998</v>
      </c>
      <c r="AT220" s="234">
        <f>[10]CoreVPAImp!AS$92</f>
        <v>1.2210995082</v>
      </c>
      <c r="AU220" s="234">
        <f>[10]CoreVPAImp!AT$92</f>
        <v>1.0540543099999999</v>
      </c>
      <c r="AV220" s="234">
        <f>[10]CoreVPAImp!AU$92</f>
        <v>1.2909915416666669</v>
      </c>
      <c r="AW220" s="234">
        <f>[10]CoreVPAImp!AV$92</f>
        <v>0</v>
      </c>
      <c r="AX220" s="234">
        <f>[10]CoreVPAImp!AW$92</f>
        <v>0</v>
      </c>
      <c r="AY220" s="234">
        <f>[10]CoreVPAImp!AX$92</f>
        <v>0</v>
      </c>
      <c r="AZ220" s="234">
        <f>[10]CoreVPAImp!AY$92</f>
        <v>0</v>
      </c>
      <c r="BA220" s="234">
        <f>[10]CoreVPAImp!AZ$92</f>
        <v>0</v>
      </c>
      <c r="BB220" s="234">
        <f>[10]CoreVPAImp!BA$92</f>
        <v>0</v>
      </c>
      <c r="BC220" s="234"/>
    </row>
    <row r="221" spans="1:55">
      <c r="A221" s="234" t="str">
        <f t="shared" si="62"/>
        <v>Germany</v>
      </c>
      <c r="AB221" s="234"/>
      <c r="AC221" s="234">
        <f>[11]CoreVPAImp!AB$92</f>
        <v>27.585542082096001</v>
      </c>
      <c r="AD221" s="234">
        <f>[11]CoreVPAImp!AC$92</f>
        <v>24.782804074800001</v>
      </c>
      <c r="AE221" s="234">
        <f>[11]CoreVPAImp!AD$92</f>
        <v>22.735661255999997</v>
      </c>
      <c r="AF221" s="234">
        <f>[11]CoreVPAImp!AE$92</f>
        <v>23.139503676800004</v>
      </c>
      <c r="AG221" s="234">
        <f>[11]CoreVPAImp!AF$92</f>
        <v>23.5547690336</v>
      </c>
      <c r="AH221" s="234">
        <f>[11]CoreVPAImp!AG$92</f>
        <v>21.151491503999999</v>
      </c>
      <c r="AI221" s="234">
        <f>[11]CoreVPAImp!AH$92</f>
        <v>17.794314231600005</v>
      </c>
      <c r="AJ221" s="234">
        <f>[11]CoreVPAImp!AI$92</f>
        <v>21.9352184235</v>
      </c>
      <c r="AK221" s="234">
        <f>[11]CoreVPAImp!AJ$92</f>
        <v>23.158785855600001</v>
      </c>
      <c r="AL221" s="234">
        <f>[11]CoreVPAImp!AK$92</f>
        <v>13.896898712399997</v>
      </c>
      <c r="AM221" s="234">
        <f>[11]CoreVPAImp!AL$92</f>
        <v>14.695437528000001</v>
      </c>
      <c r="AN221" s="234">
        <f>[11]CoreVPAImp!AM$92</f>
        <v>18.162850799999998</v>
      </c>
      <c r="AO221" s="234">
        <f>[11]CoreVPAImp!AN$92</f>
        <v>12.470425545599999</v>
      </c>
      <c r="AP221" s="234">
        <f>[11]CoreVPAImp!AO$92</f>
        <v>12.089735471100001</v>
      </c>
      <c r="AQ221" s="234">
        <f>[11]CoreVPAImp!AP$92</f>
        <v>10.333410439000001</v>
      </c>
      <c r="AR221" s="234">
        <f>[11]CoreVPAImp!AQ$92</f>
        <v>8.582773573499999</v>
      </c>
      <c r="AS221" s="234">
        <f>[11]CoreVPAImp!AR$92</f>
        <v>9.7182654266000004</v>
      </c>
      <c r="AT221" s="234">
        <f>[11]CoreVPAImp!AS$92</f>
        <v>7.0149896387999995</v>
      </c>
      <c r="AU221" s="234">
        <f>[11]CoreVPAImp!AT$92</f>
        <v>7.6317731680000005</v>
      </c>
      <c r="AV221" s="234">
        <f>[11]CoreVPAImp!AU$92</f>
        <v>8.5084582729166662</v>
      </c>
      <c r="AW221" s="234">
        <f>[11]CoreVPAImp!AV$92</f>
        <v>0</v>
      </c>
      <c r="AX221" s="234">
        <f>[11]CoreVPAImp!AW$92</f>
        <v>0</v>
      </c>
      <c r="AY221" s="234">
        <f>[11]CoreVPAImp!AX$92</f>
        <v>0</v>
      </c>
      <c r="AZ221" s="234">
        <f>[11]CoreVPAImp!AY$92</f>
        <v>0</v>
      </c>
      <c r="BA221" s="234">
        <f>[11]CoreVPAImp!AZ$92</f>
        <v>0</v>
      </c>
      <c r="BB221" s="234">
        <f>[11]CoreVPAImp!BA$92</f>
        <v>0</v>
      </c>
      <c r="BC221" s="234"/>
    </row>
    <row r="222" spans="1:55">
      <c r="A222" s="234" t="str">
        <f t="shared" si="62"/>
        <v>Italy</v>
      </c>
      <c r="AB222" s="234"/>
      <c r="AC222" s="234">
        <f>[12]CoreVPAImp!AB$92</f>
        <v>27.639731380419001</v>
      </c>
      <c r="AD222" s="234">
        <f>[12]CoreVPAImp!AC$92</f>
        <v>32.258153374799996</v>
      </c>
      <c r="AE222" s="234">
        <f>[12]CoreVPAImp!AD$92</f>
        <v>28.303454289600001</v>
      </c>
      <c r="AF222" s="234">
        <f>[12]CoreVPAImp!AE$92</f>
        <v>31.637683268800004</v>
      </c>
      <c r="AG222" s="234">
        <f>[12]CoreVPAImp!AF$92</f>
        <v>31.6353660917</v>
      </c>
      <c r="AH222" s="234">
        <f>[12]CoreVPAImp!AG$92</f>
        <v>35.348495110500004</v>
      </c>
      <c r="AI222" s="234">
        <f>[12]CoreVPAImp!AH$92</f>
        <v>29.658113252000003</v>
      </c>
      <c r="AJ222" s="234">
        <f>[12]CoreVPAImp!AI$92</f>
        <v>26.8048762825</v>
      </c>
      <c r="AK222" s="234">
        <f>[12]CoreVPAImp!AJ$92</f>
        <v>27.350715877200003</v>
      </c>
      <c r="AL222" s="234">
        <f>[12]CoreVPAImp!AK$92</f>
        <v>13.7168160844</v>
      </c>
      <c r="AM222" s="234">
        <f>[12]CoreVPAImp!AL$92</f>
        <v>11.062255924800001</v>
      </c>
      <c r="AN222" s="234">
        <f>[12]CoreVPAImp!AM$92</f>
        <v>12.014116752</v>
      </c>
      <c r="AO222" s="234">
        <f>[12]CoreVPAImp!AN$92</f>
        <v>6.7203776639999999</v>
      </c>
      <c r="AP222" s="234">
        <f>[12]CoreVPAImp!AO$92</f>
        <v>6.3607503441000004</v>
      </c>
      <c r="AQ222" s="234">
        <f>[12]CoreVPAImp!AP$92</f>
        <v>8.8181844500000004</v>
      </c>
      <c r="AR222" s="234">
        <f>[12]CoreVPAImp!AQ$92</f>
        <v>8.1725426054999986</v>
      </c>
      <c r="AS222" s="234">
        <f>[12]CoreVPAImp!AR$92</f>
        <v>7.3033118103000003</v>
      </c>
      <c r="AT222" s="234">
        <f>[12]CoreVPAImp!AS$92</f>
        <v>7.1081119394999996</v>
      </c>
      <c r="AU222" s="234">
        <f>[12]CoreVPAImp!AT$92</f>
        <v>6.6664485689999999</v>
      </c>
      <c r="AV222" s="234">
        <f>[12]CoreVPAImp!AU$92</f>
        <v>6.1388747025000008</v>
      </c>
      <c r="AW222" s="234">
        <f>[12]CoreVPAImp!AV$92</f>
        <v>0</v>
      </c>
      <c r="AX222" s="234">
        <f>[12]CoreVPAImp!AW$92</f>
        <v>0</v>
      </c>
      <c r="AY222" s="234">
        <f>[12]CoreVPAImp!AX$92</f>
        <v>0</v>
      </c>
      <c r="AZ222" s="234">
        <f>[12]CoreVPAImp!AY$92</f>
        <v>0</v>
      </c>
      <c r="BA222" s="234">
        <f>[12]CoreVPAImp!AZ$92</f>
        <v>0</v>
      </c>
      <c r="BB222" s="234">
        <f>[12]CoreVPAImp!BA$92</f>
        <v>0</v>
      </c>
      <c r="BC222" s="234"/>
    </row>
    <row r="223" spans="1:55">
      <c r="A223" s="234" t="str">
        <f t="shared" si="62"/>
        <v>Netherlands</v>
      </c>
      <c r="AB223" s="234"/>
      <c r="AC223" s="234">
        <f>[13]CoreVPAImp!AB$92</f>
        <v>3.855203148198</v>
      </c>
      <c r="AD223" s="234">
        <f>[13]CoreVPAImp!AC$92</f>
        <v>3.7269355104000002</v>
      </c>
      <c r="AE223" s="234">
        <f>[13]CoreVPAImp!AD$92</f>
        <v>3.3521425439999994</v>
      </c>
      <c r="AF223" s="234">
        <f>[13]CoreVPAImp!AE$92</f>
        <v>6.7551938272000012</v>
      </c>
      <c r="AG223" s="234">
        <f>[13]CoreVPAImp!AF$92</f>
        <v>7.4378888549000006</v>
      </c>
      <c r="AH223" s="234">
        <f>[13]CoreVPAImp!AG$92</f>
        <v>9.4099817526000002</v>
      </c>
      <c r="AI223" s="234">
        <f>[13]CoreVPAImp!AH$92</f>
        <v>6.4733625708000009</v>
      </c>
      <c r="AJ223" s="234">
        <f>[13]CoreVPAImp!AI$92</f>
        <v>12.141532229499999</v>
      </c>
      <c r="AK223" s="234">
        <f>[13]CoreVPAImp!AJ$92</f>
        <v>6.3074199024000004</v>
      </c>
      <c r="AL223" s="234">
        <f>[13]CoreVPAImp!AK$92</f>
        <v>1.1749014112</v>
      </c>
      <c r="AM223" s="234">
        <f>[13]CoreVPAImp!AL$92</f>
        <v>1.5150895020000001</v>
      </c>
      <c r="AN223" s="234">
        <f>[13]CoreVPAImp!AM$92</f>
        <v>2.5716490080000001</v>
      </c>
      <c r="AO223" s="234">
        <f>[13]CoreVPAImp!AN$92</f>
        <v>0.81807969759999999</v>
      </c>
      <c r="AP223" s="234">
        <f>[13]CoreVPAImp!AO$92</f>
        <v>0.59902489589999997</v>
      </c>
      <c r="AQ223" s="234">
        <f>[13]CoreVPAImp!AP$92</f>
        <v>0.58732985000000015</v>
      </c>
      <c r="AR223" s="234">
        <f>[13]CoreVPAImp!AQ$92</f>
        <v>0.43408299899999997</v>
      </c>
      <c r="AS223" s="234">
        <f>[13]CoreVPAImp!AR$92</f>
        <v>0.19280980409999998</v>
      </c>
      <c r="AT223" s="234">
        <f>[13]CoreVPAImp!AS$92</f>
        <v>0.20161642929999998</v>
      </c>
      <c r="AU223" s="234">
        <f>[13]CoreVPAImp!AT$92</f>
        <v>0.45714502299999998</v>
      </c>
      <c r="AV223" s="234">
        <f>[13]CoreVPAImp!AU$92</f>
        <v>0.161529005</v>
      </c>
      <c r="AW223" s="234">
        <f>[13]CoreVPAImp!AV$92</f>
        <v>0</v>
      </c>
      <c r="AX223" s="234">
        <f>[13]CoreVPAImp!AW$92</f>
        <v>0</v>
      </c>
      <c r="AY223" s="234">
        <f>[13]CoreVPAImp!AX$92</f>
        <v>0</v>
      </c>
      <c r="AZ223" s="234">
        <f>[13]CoreVPAImp!AY$92</f>
        <v>0</v>
      </c>
      <c r="BA223" s="234">
        <f>[13]CoreVPAImp!AZ$92</f>
        <v>0</v>
      </c>
      <c r="BB223" s="234">
        <f>[13]CoreVPAImp!BA$92</f>
        <v>0</v>
      </c>
      <c r="BC223" s="234"/>
    </row>
    <row r="224" spans="1:55">
      <c r="A224" s="234" t="str">
        <f t="shared" si="62"/>
        <v>Spain</v>
      </c>
      <c r="AB224" s="234"/>
      <c r="AC224" s="234">
        <f>[14]CoreVPAImp!AB$92</f>
        <v>7.7209788944069997</v>
      </c>
      <c r="AD224" s="234">
        <f>[14]CoreVPAImp!AC$92</f>
        <v>8.4275574891999998</v>
      </c>
      <c r="AE224" s="234">
        <f>[14]CoreVPAImp!AD$92</f>
        <v>8.3918624208000008</v>
      </c>
      <c r="AF224" s="234">
        <f>[14]CoreVPAImp!AE$92</f>
        <v>11.206187552000001</v>
      </c>
      <c r="AG224" s="234">
        <f>[14]CoreVPAImp!AF$92</f>
        <v>9.6064842124999998</v>
      </c>
      <c r="AH224" s="234">
        <f>[14]CoreVPAImp!AG$92</f>
        <v>8.8057920522000011</v>
      </c>
      <c r="AI224" s="234">
        <f>[14]CoreVPAImp!AH$92</f>
        <v>7.6776851224000007</v>
      </c>
      <c r="AJ224" s="234">
        <f>[14]CoreVPAImp!AI$92</f>
        <v>8.3222420165000006</v>
      </c>
      <c r="AK224" s="234">
        <f>[14]CoreVPAImp!AJ$92</f>
        <v>7.8982665984000011</v>
      </c>
      <c r="AL224" s="234">
        <f>[14]CoreVPAImp!AK$92</f>
        <v>2.7362489000000001</v>
      </c>
      <c r="AM224" s="234">
        <f>[14]CoreVPAImp!AL$92</f>
        <v>3.1990161789</v>
      </c>
      <c r="AN224" s="234">
        <f>[14]CoreVPAImp!AM$92</f>
        <v>3.911210976</v>
      </c>
      <c r="AO224" s="234">
        <f>[14]CoreVPAImp!AN$92</f>
        <v>2.5293883296000002</v>
      </c>
      <c r="AP224" s="234">
        <f>[14]CoreVPAImp!AO$92</f>
        <v>1.6765482846000002</v>
      </c>
      <c r="AQ224" s="234">
        <f>[14]CoreVPAImp!AP$92</f>
        <v>1.9555148020000002</v>
      </c>
      <c r="AR224" s="234">
        <f>[14]CoreVPAImp!AQ$92</f>
        <v>2.6080827885</v>
      </c>
      <c r="AS224" s="234">
        <f>[14]CoreVPAImp!AR$92</f>
        <v>2.7387639285000001</v>
      </c>
      <c r="AT224" s="234">
        <f>[14]CoreVPAImp!AS$92</f>
        <v>2.7544356696999999</v>
      </c>
      <c r="AU224" s="234">
        <f>[14]CoreVPAImp!AT$92</f>
        <v>2.4836170179999999</v>
      </c>
      <c r="AV224" s="234">
        <f>[14]CoreVPAImp!AU$92</f>
        <v>1.9101591908333333</v>
      </c>
      <c r="AW224" s="234">
        <f>[14]CoreVPAImp!AV$92</f>
        <v>0</v>
      </c>
      <c r="AX224" s="234">
        <f>[14]CoreVPAImp!AW$92</f>
        <v>0</v>
      </c>
      <c r="AY224" s="234">
        <f>[14]CoreVPAImp!AX$92</f>
        <v>0</v>
      </c>
      <c r="AZ224" s="234">
        <f>[14]CoreVPAImp!AY$92</f>
        <v>0</v>
      </c>
      <c r="BA224" s="234">
        <f>[14]CoreVPAImp!AZ$92</f>
        <v>0</v>
      </c>
      <c r="BB224" s="234">
        <f>[14]CoreVPAImp!BA$92</f>
        <v>0</v>
      </c>
      <c r="BC224" s="234"/>
    </row>
    <row r="225" spans="1:55">
      <c r="A225" s="231" t="str">
        <f t="shared" si="62"/>
        <v>UK</v>
      </c>
      <c r="AB225" s="234"/>
      <c r="AC225" s="234">
        <f>[15]CoreVPAImp!AB$92</f>
        <v>14.058595174965001</v>
      </c>
      <c r="AD225" s="234">
        <f>[15]CoreVPAImp!AC$92</f>
        <v>11.570747188799999</v>
      </c>
      <c r="AE225" s="234">
        <f>[15]CoreVPAImp!AD$92</f>
        <v>10.9012673328</v>
      </c>
      <c r="AF225" s="234">
        <f>[15]CoreVPAImp!AE$92</f>
        <v>11.1404625696</v>
      </c>
      <c r="AG225" s="234">
        <f>[15]CoreVPAImp!AF$92</f>
        <v>14.116549661900001</v>
      </c>
      <c r="AH225" s="234">
        <f>[15]CoreVPAImp!AG$92</f>
        <v>13.032792243899999</v>
      </c>
      <c r="AI225" s="234">
        <f>[15]CoreVPAImp!AH$92</f>
        <v>9.735786795200001</v>
      </c>
      <c r="AJ225" s="234">
        <f>[15]CoreVPAImp!AI$92</f>
        <v>11.111326008999999</v>
      </c>
      <c r="AK225" s="234">
        <f>[15]CoreVPAImp!AJ$92</f>
        <v>6.2277113672000004</v>
      </c>
      <c r="AL225" s="234">
        <f>[15]CoreVPAImp!AK$92</f>
        <v>6.1530374575999991</v>
      </c>
      <c r="AM225" s="234">
        <f>[15]CoreVPAImp!AL$92</f>
        <v>5.8724373816000011</v>
      </c>
      <c r="AN225" s="234">
        <f>[15]CoreVPAImp!AM$92</f>
        <v>4.4258361600000002</v>
      </c>
      <c r="AO225" s="234">
        <f>[15]CoreVPAImp!AN$92</f>
        <v>4.3669928016000004</v>
      </c>
      <c r="AP225" s="234">
        <f>[15]CoreVPAImp!AO$92</f>
        <v>4.3098916836000001</v>
      </c>
      <c r="AQ225" s="234">
        <f>[15]CoreVPAImp!AP$92</f>
        <v>4.9138876840000005</v>
      </c>
      <c r="AR225" s="234">
        <f>[15]CoreVPAImp!AQ$92</f>
        <v>2.5109593774999999</v>
      </c>
      <c r="AS225" s="234">
        <f>[15]CoreVPAImp!AR$92</f>
        <v>2.1653476663000002</v>
      </c>
      <c r="AT225" s="234">
        <f>[15]CoreVPAImp!AS$92</f>
        <v>1.5062617712999999</v>
      </c>
      <c r="AU225" s="234">
        <f>[15]CoreVPAImp!AT$92</f>
        <v>2.6337929779999998</v>
      </c>
      <c r="AV225" s="234">
        <f>[15]CoreVPAImp!AU$92</f>
        <v>1.92707945375</v>
      </c>
      <c r="AW225" s="234">
        <f>[15]CoreVPAImp!AV$92</f>
        <v>0</v>
      </c>
      <c r="AX225" s="234">
        <f>[15]CoreVPAImp!AW$92</f>
        <v>0</v>
      </c>
      <c r="AY225" s="234">
        <f>[15]CoreVPAImp!AX$92</f>
        <v>0</v>
      </c>
      <c r="AZ225" s="234">
        <f>[15]CoreVPAImp!AY$92</f>
        <v>0</v>
      </c>
      <c r="BA225" s="234">
        <f>[15]CoreVPAImp!AZ$92</f>
        <v>0</v>
      </c>
      <c r="BB225" s="234">
        <f>[15]CoreVPAImp!BA$92</f>
        <v>0</v>
      </c>
      <c r="BC225" s="234"/>
    </row>
    <row r="226" spans="1:55">
      <c r="A226" s="234" t="s">
        <v>23</v>
      </c>
      <c r="AB226" s="234"/>
      <c r="AC226" s="234">
        <f t="shared" ref="AC226:BB226" si="63">AC205-SUM(AC219:AC225)</f>
        <v>15.782699878713004</v>
      </c>
      <c r="AD226" s="234">
        <f t="shared" si="63"/>
        <v>16.843107026799984</v>
      </c>
      <c r="AE226" s="234">
        <f t="shared" si="63"/>
        <v>12.751308399999999</v>
      </c>
      <c r="AF226" s="234">
        <f t="shared" si="63"/>
        <v>14.039509319999979</v>
      </c>
      <c r="AG226" s="234">
        <f t="shared" si="63"/>
        <v>14.26512654290002</v>
      </c>
      <c r="AH226" s="234">
        <f t="shared" si="63"/>
        <v>11.940922808099998</v>
      </c>
      <c r="AI226" s="234">
        <f t="shared" si="63"/>
        <v>12.388750313199992</v>
      </c>
      <c r="AJ226" s="234">
        <f t="shared" si="63"/>
        <v>11.978955296500004</v>
      </c>
      <c r="AK226" s="234">
        <f t="shared" si="63"/>
        <v>11.988409906000015</v>
      </c>
      <c r="AL226" s="234">
        <f t="shared" si="63"/>
        <v>5.2647981320000099</v>
      </c>
      <c r="AM226" s="234">
        <f t="shared" si="63"/>
        <v>3.4191301040999917</v>
      </c>
      <c r="AN226" s="234">
        <f t="shared" si="63"/>
        <v>3.1240558560000053</v>
      </c>
      <c r="AO226" s="234">
        <f t="shared" si="63"/>
        <v>2.245163588799997</v>
      </c>
      <c r="AP226" s="234">
        <f t="shared" si="63"/>
        <v>2.4669404376000053</v>
      </c>
      <c r="AQ226" s="234">
        <f t="shared" si="63"/>
        <v>1.7470319685000035</v>
      </c>
      <c r="AR226" s="234">
        <f t="shared" si="63"/>
        <v>2.6484819025000021</v>
      </c>
      <c r="AS226" s="234">
        <f t="shared" si="63"/>
        <v>2.18211296606</v>
      </c>
      <c r="AT226" s="234">
        <f t="shared" si="63"/>
        <v>2.7162857007000021</v>
      </c>
      <c r="AU226" s="234">
        <f t="shared" si="63"/>
        <v>3.3481735241000017</v>
      </c>
      <c r="AV226" s="234">
        <f t="shared" si="63"/>
        <v>3.8714004908333308</v>
      </c>
      <c r="AW226" s="234">
        <f t="shared" si="63"/>
        <v>27.665988632099999</v>
      </c>
      <c r="AX226" s="234">
        <f t="shared" si="63"/>
        <v>27.665988632099999</v>
      </c>
      <c r="AY226" s="234">
        <f t="shared" si="63"/>
        <v>27.665988632099999</v>
      </c>
      <c r="AZ226" s="234">
        <f t="shared" si="63"/>
        <v>27.665988632099999</v>
      </c>
      <c r="BA226" s="234">
        <f t="shared" si="63"/>
        <v>27.665988632099999</v>
      </c>
      <c r="BB226" s="234">
        <f t="shared" si="63"/>
        <v>27.665988632099999</v>
      </c>
      <c r="BC226" s="234"/>
    </row>
  </sheetData>
  <mergeCells count="20">
    <mergeCell ref="B157:AA157"/>
    <mergeCell ref="AC157:BB157"/>
    <mergeCell ref="B140:AA140"/>
    <mergeCell ref="AC140:BB140"/>
    <mergeCell ref="AC204:BB204"/>
    <mergeCell ref="B204:AA204"/>
    <mergeCell ref="B40:AA40"/>
    <mergeCell ref="AC40:BB40"/>
    <mergeCell ref="B53:AA53"/>
    <mergeCell ref="AC53:BB53"/>
    <mergeCell ref="B193:AA193"/>
    <mergeCell ref="AC193:BB193"/>
    <mergeCell ref="B113:AA113"/>
    <mergeCell ref="AC113:BB113"/>
    <mergeCell ref="B73:AA73"/>
    <mergeCell ref="AC73:BB73"/>
    <mergeCell ref="B98:AA98"/>
    <mergeCell ref="AC98:BB98"/>
    <mergeCell ref="B180:AA180"/>
    <mergeCell ref="AC180:BB180"/>
  </mergeCells>
  <phoneticPr fontId="1" type="noConversion"/>
  <pageMargins left="0.75" right="0.75" top="1" bottom="1" header="0.5" footer="0.5"/>
  <pageSetup paperSize="9" scale="2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2"/>
    <pageSetUpPr fitToPage="1"/>
  </sheetPr>
  <dimension ref="B1:B262"/>
  <sheetViews>
    <sheetView topLeftCell="A177" workbookViewId="0">
      <selection activeCell="A183" sqref="A183"/>
    </sheetView>
  </sheetViews>
  <sheetFormatPr defaultRowHeight="12.5"/>
  <cols>
    <col min="1" max="1" width="1.7265625" customWidth="1"/>
    <col min="12" max="12" width="1.7265625" customWidth="1"/>
    <col min="13" max="18" width="6.7265625" customWidth="1"/>
  </cols>
  <sheetData>
    <row r="1" spans="2:2" ht="9" customHeight="1"/>
    <row r="2" spans="2:2" ht="13">
      <c r="B2" s="1" t="str">
        <f>' '!$A$39</f>
        <v>Ghana's exports of timber</v>
      </c>
    </row>
    <row r="28" spans="2:2" ht="13">
      <c r="B28" s="1" t="str">
        <f>' '!$A$52</f>
        <v>Ghana's exports of timber  (by product)</v>
      </c>
    </row>
    <row r="54" spans="2:2" ht="13">
      <c r="B54" s="1" t="str">
        <f>' '!$A$72</f>
        <v>Ghana's exports of VPA core products  (by destination country)</v>
      </c>
    </row>
    <row r="80" spans="2:2" ht="13">
      <c r="B80" s="1" t="str">
        <f>' '!$A$192</f>
        <v>Ghana's exports of other Timber Sector products</v>
      </c>
    </row>
    <row r="105" spans="2:2" ht="9" customHeight="1"/>
    <row r="106" spans="2:2" ht="13">
      <c r="B106" s="1" t="str">
        <f>' '!$A$97</f>
        <v>Ghana's exports of logs   (by destination country)</v>
      </c>
    </row>
    <row r="132" spans="2:2" ht="13">
      <c r="B132" s="1" t="str">
        <f>' '!$A$112</f>
        <v>Ghana's exports of sawn wood  (by destination country)</v>
      </c>
    </row>
    <row r="158" spans="2:2" ht="13">
      <c r="B158" s="1" t="str">
        <f>' '!$A$139</f>
        <v>Ghana's exports of veneer  (by destination country)</v>
      </c>
    </row>
    <row r="184" spans="2:2" ht="13">
      <c r="B184" s="1" t="str">
        <f>' '!$A$156</f>
        <v>Ghana's exports of plywood  (by destination country)</v>
      </c>
    </row>
    <row r="210" spans="2:2" ht="13">
      <c r="B210" s="1" t="str">
        <f>' '!$A$179</f>
        <v>Ghana's exports of mouldings &amp; joinery  (by destination country)</v>
      </c>
    </row>
    <row r="236" spans="2:2" ht="13">
      <c r="B236" s="1" t="str">
        <f>' '!$A$203</f>
        <v>The EU's imports of VPA core products from Ghana - by member state</v>
      </c>
    </row>
    <row r="262" spans="2:2" ht="13">
      <c r="B262" s="1" t="str">
        <f>' '!$A$203</f>
        <v>The EU's imports of VPA core products from Ghana - by member state</v>
      </c>
    </row>
  </sheetData>
  <phoneticPr fontId="1" type="noConversion"/>
  <pageMargins left="0.75" right="0.75" top="1" bottom="1" header="0.5" footer="0.5"/>
  <pageSetup paperSize="9" scale="10"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BD37"/>
  <sheetViews>
    <sheetView workbookViewId="0">
      <pane xSplit="2" ySplit="4" topLeftCell="C5" activePane="bottomRight" state="frozen"/>
      <selection activeCell="C22" sqref="C22:AB24"/>
      <selection pane="topRight" activeCell="C22" sqref="C22:AB24"/>
      <selection pane="bottomLeft" activeCell="C22" sqref="C22:AB24"/>
      <selection pane="bottomRight" activeCell="B2" sqref="B2:B3"/>
    </sheetView>
  </sheetViews>
  <sheetFormatPr defaultRowHeight="12.5"/>
  <cols>
    <col min="1" max="1" width="1.7265625" customWidth="1"/>
    <col min="2" max="2" width="21.08984375" customWidth="1"/>
    <col min="3" max="22" width="5.7265625" customWidth="1"/>
    <col min="23" max="28" width="5.7265625" hidden="1" customWidth="1"/>
    <col min="29" max="29" width="1.7265625" customWidth="1"/>
    <col min="30" max="49" width="5.7265625" customWidth="1"/>
    <col min="50" max="55" width="5.7265625" hidden="1" customWidth="1"/>
    <col min="56" max="56" width="1.7265625" customWidth="1"/>
  </cols>
  <sheetData>
    <row r="1" spans="2:56" ht="9" customHeight="1" thickBot="1"/>
    <row r="2" spans="2:56" ht="20" customHeight="1" thickTop="1">
      <c r="B2" s="248" t="s">
        <v>30</v>
      </c>
      <c r="C2" s="250" t="s">
        <v>4</v>
      </c>
      <c r="D2" s="251"/>
      <c r="E2" s="251"/>
      <c r="F2" s="251"/>
      <c r="G2" s="251"/>
      <c r="H2" s="251"/>
      <c r="I2" s="251"/>
      <c r="J2" s="251"/>
      <c r="K2" s="251"/>
      <c r="L2" s="251"/>
      <c r="M2" s="251"/>
      <c r="N2" s="251"/>
      <c r="O2" s="251"/>
      <c r="P2" s="251"/>
      <c r="Q2" s="251"/>
      <c r="R2" s="251"/>
      <c r="S2" s="251"/>
      <c r="T2" s="251"/>
      <c r="U2" s="251"/>
      <c r="V2" s="251"/>
      <c r="W2" s="251"/>
      <c r="X2" s="251"/>
      <c r="Y2" s="251"/>
      <c r="Z2" s="251"/>
      <c r="AA2" s="251"/>
      <c r="AB2" s="252"/>
      <c r="AC2" s="3"/>
      <c r="AD2" s="256" t="s">
        <v>63</v>
      </c>
      <c r="AE2" s="257"/>
      <c r="AF2" s="257"/>
      <c r="AG2" s="257"/>
      <c r="AH2" s="257"/>
      <c r="AI2" s="257"/>
      <c r="AJ2" s="257"/>
      <c r="AK2" s="257"/>
      <c r="AL2" s="257"/>
      <c r="AM2" s="257"/>
      <c r="AN2" s="257"/>
      <c r="AO2" s="257"/>
      <c r="AP2" s="257"/>
      <c r="AQ2" s="257"/>
      <c r="AR2" s="257"/>
      <c r="AS2" s="257"/>
      <c r="AT2" s="257"/>
      <c r="AU2" s="257"/>
      <c r="AV2" s="257"/>
      <c r="AW2" s="257"/>
      <c r="AX2" s="257"/>
      <c r="AY2" s="257"/>
      <c r="AZ2" s="257"/>
      <c r="BA2" s="257"/>
      <c r="BB2" s="257"/>
      <c r="BC2" s="258"/>
      <c r="BD2" s="168"/>
    </row>
    <row r="3" spans="2:56" ht="13" thickBot="1">
      <c r="B3" s="249"/>
      <c r="C3" s="253" t="s">
        <v>3</v>
      </c>
      <c r="D3" s="254"/>
      <c r="E3" s="254"/>
      <c r="F3" s="254"/>
      <c r="G3" s="254"/>
      <c r="H3" s="254"/>
      <c r="I3" s="254"/>
      <c r="J3" s="254"/>
      <c r="K3" s="254"/>
      <c r="L3" s="254"/>
      <c r="M3" s="254"/>
      <c r="N3" s="254"/>
      <c r="O3" s="254"/>
      <c r="P3" s="254"/>
      <c r="Q3" s="254"/>
      <c r="R3" s="254"/>
      <c r="S3" s="254"/>
      <c r="T3" s="254"/>
      <c r="U3" s="254"/>
      <c r="V3" s="254"/>
      <c r="W3" s="254"/>
      <c r="X3" s="254"/>
      <c r="Y3" s="254"/>
      <c r="Z3" s="254"/>
      <c r="AA3" s="254"/>
      <c r="AB3" s="255"/>
      <c r="AC3" s="4"/>
      <c r="AD3" s="259" t="s">
        <v>70</v>
      </c>
      <c r="AE3" s="260"/>
      <c r="AF3" s="260"/>
      <c r="AG3" s="260"/>
      <c r="AH3" s="260"/>
      <c r="AI3" s="260"/>
      <c r="AJ3" s="260"/>
      <c r="AK3" s="260"/>
      <c r="AL3" s="260"/>
      <c r="AM3" s="260"/>
      <c r="AN3" s="260"/>
      <c r="AO3" s="260"/>
      <c r="AP3" s="260"/>
      <c r="AQ3" s="260"/>
      <c r="AR3" s="260"/>
      <c r="AS3" s="260"/>
      <c r="AT3" s="260"/>
      <c r="AU3" s="260"/>
      <c r="AV3" s="260"/>
      <c r="AW3" s="260"/>
      <c r="AX3" s="260"/>
      <c r="AY3" s="260"/>
      <c r="AZ3" s="260"/>
      <c r="BA3" s="260"/>
      <c r="BB3" s="260"/>
      <c r="BC3" s="261"/>
      <c r="BD3" s="168"/>
    </row>
    <row r="4" spans="2:56" ht="20" customHeight="1" thickTop="1" thickBot="1">
      <c r="B4" s="4"/>
      <c r="C4" s="50">
        <v>2000</v>
      </c>
      <c r="D4" s="51">
        <v>2001</v>
      </c>
      <c r="E4" s="51">
        <v>2002</v>
      </c>
      <c r="F4" s="51">
        <v>2003</v>
      </c>
      <c r="G4" s="51">
        <v>2004</v>
      </c>
      <c r="H4" s="51">
        <v>2005</v>
      </c>
      <c r="I4" s="51">
        <v>2006</v>
      </c>
      <c r="J4" s="52">
        <v>2007</v>
      </c>
      <c r="K4" s="52">
        <f>1+J4</f>
        <v>2008</v>
      </c>
      <c r="L4" s="52">
        <f>1+K4</f>
        <v>2009</v>
      </c>
      <c r="M4" s="52">
        <f>1+L4</f>
        <v>2010</v>
      </c>
      <c r="N4" s="51">
        <f>1+M4</f>
        <v>2011</v>
      </c>
      <c r="O4" s="51">
        <f t="shared" ref="O4:AB4" si="0">1+N4</f>
        <v>2012</v>
      </c>
      <c r="P4" s="51">
        <f t="shared" si="0"/>
        <v>2013</v>
      </c>
      <c r="Q4" s="51">
        <f t="shared" si="0"/>
        <v>2014</v>
      </c>
      <c r="R4" s="51">
        <f t="shared" si="0"/>
        <v>2015</v>
      </c>
      <c r="S4" s="51">
        <f t="shared" si="0"/>
        <v>2016</v>
      </c>
      <c r="T4" s="51">
        <f t="shared" si="0"/>
        <v>2017</v>
      </c>
      <c r="U4" s="51">
        <f t="shared" si="0"/>
        <v>2018</v>
      </c>
      <c r="V4" s="51">
        <f t="shared" si="0"/>
        <v>2019</v>
      </c>
      <c r="W4" s="51">
        <f t="shared" si="0"/>
        <v>2020</v>
      </c>
      <c r="X4" s="51">
        <f t="shared" si="0"/>
        <v>2021</v>
      </c>
      <c r="Y4" s="51">
        <f t="shared" si="0"/>
        <v>2022</v>
      </c>
      <c r="Z4" s="51">
        <f t="shared" si="0"/>
        <v>2023</v>
      </c>
      <c r="AA4" s="51">
        <f t="shared" si="0"/>
        <v>2024</v>
      </c>
      <c r="AB4" s="51">
        <f t="shared" si="0"/>
        <v>2025</v>
      </c>
      <c r="AC4" s="136"/>
      <c r="AD4" s="137">
        <v>2000</v>
      </c>
      <c r="AE4" s="51">
        <f>1+AD4</f>
        <v>2001</v>
      </c>
      <c r="AF4" s="51">
        <f t="shared" ref="AF4:BC4" si="1">1+AE4</f>
        <v>2002</v>
      </c>
      <c r="AG4" s="51">
        <f t="shared" si="1"/>
        <v>2003</v>
      </c>
      <c r="AH4" s="51">
        <f t="shared" si="1"/>
        <v>2004</v>
      </c>
      <c r="AI4" s="51">
        <f t="shared" si="1"/>
        <v>2005</v>
      </c>
      <c r="AJ4" s="51">
        <f t="shared" si="1"/>
        <v>2006</v>
      </c>
      <c r="AK4" s="51">
        <f t="shared" si="1"/>
        <v>2007</v>
      </c>
      <c r="AL4" s="51">
        <f t="shared" si="1"/>
        <v>2008</v>
      </c>
      <c r="AM4" s="51">
        <f t="shared" si="1"/>
        <v>2009</v>
      </c>
      <c r="AN4" s="51">
        <f t="shared" si="1"/>
        <v>2010</v>
      </c>
      <c r="AO4" s="51">
        <f t="shared" si="1"/>
        <v>2011</v>
      </c>
      <c r="AP4" s="51">
        <f t="shared" si="1"/>
        <v>2012</v>
      </c>
      <c r="AQ4" s="51">
        <f t="shared" si="1"/>
        <v>2013</v>
      </c>
      <c r="AR4" s="51">
        <f t="shared" si="1"/>
        <v>2014</v>
      </c>
      <c r="AS4" s="51">
        <f t="shared" si="1"/>
        <v>2015</v>
      </c>
      <c r="AT4" s="51">
        <f t="shared" si="1"/>
        <v>2016</v>
      </c>
      <c r="AU4" s="51">
        <f t="shared" si="1"/>
        <v>2017</v>
      </c>
      <c r="AV4" s="51">
        <f t="shared" si="1"/>
        <v>2018</v>
      </c>
      <c r="AW4" s="51">
        <f t="shared" si="1"/>
        <v>2019</v>
      </c>
      <c r="AX4" s="51">
        <f t="shared" si="1"/>
        <v>2020</v>
      </c>
      <c r="AY4" s="51">
        <f t="shared" si="1"/>
        <v>2021</v>
      </c>
      <c r="AZ4" s="51">
        <f t="shared" si="1"/>
        <v>2022</v>
      </c>
      <c r="BA4" s="51">
        <f t="shared" si="1"/>
        <v>2023</v>
      </c>
      <c r="BB4" s="51">
        <f t="shared" si="1"/>
        <v>2024</v>
      </c>
      <c r="BC4" s="51">
        <f t="shared" si="1"/>
        <v>2025</v>
      </c>
      <c r="BD4" s="168"/>
    </row>
    <row r="5" spans="2:56" ht="25" customHeight="1" thickTop="1">
      <c r="B5" s="7"/>
      <c r="C5" s="242" t="s">
        <v>64</v>
      </c>
      <c r="D5" s="243"/>
      <c r="E5" s="243"/>
      <c r="F5" s="243"/>
      <c r="G5" s="243"/>
      <c r="H5" s="243"/>
      <c r="I5" s="243"/>
      <c r="J5" s="243"/>
      <c r="K5" s="243"/>
      <c r="L5" s="243"/>
      <c r="M5" s="243"/>
      <c r="N5" s="243"/>
      <c r="O5" s="243"/>
      <c r="P5" s="243"/>
      <c r="Q5" s="243"/>
      <c r="R5" s="243"/>
      <c r="S5" s="243"/>
      <c r="T5" s="243"/>
      <c r="U5" s="243"/>
      <c r="V5" s="243"/>
      <c r="W5" s="243"/>
      <c r="X5" s="243"/>
      <c r="Y5" s="243"/>
      <c r="Z5" s="243"/>
      <c r="AA5" s="243"/>
      <c r="AB5" s="244"/>
      <c r="AC5" s="4"/>
      <c r="AD5" s="242" t="str">
        <f>C5</f>
        <v>Exports to all countries</v>
      </c>
      <c r="AE5" s="243"/>
      <c r="AF5" s="243"/>
      <c r="AG5" s="243"/>
      <c r="AH5" s="243"/>
      <c r="AI5" s="243"/>
      <c r="AJ5" s="243"/>
      <c r="AK5" s="243"/>
      <c r="AL5" s="243"/>
      <c r="AM5" s="243"/>
      <c r="AN5" s="243"/>
      <c r="AO5" s="243"/>
      <c r="AP5" s="243"/>
      <c r="AQ5" s="243"/>
      <c r="AR5" s="243"/>
      <c r="AS5" s="243"/>
      <c r="AT5" s="243"/>
      <c r="AU5" s="243"/>
      <c r="AV5" s="243"/>
      <c r="AW5" s="243"/>
      <c r="AX5" s="243"/>
      <c r="AY5" s="243"/>
      <c r="AZ5" s="243"/>
      <c r="BA5" s="243"/>
      <c r="BB5" s="243"/>
      <c r="BC5" s="244"/>
      <c r="BD5" s="168"/>
    </row>
    <row r="6" spans="2:56" ht="20" customHeight="1">
      <c r="B6" s="21" t="s">
        <v>14</v>
      </c>
      <c r="C6" s="68">
        <f t="shared" ref="C6:N6" si="2">SUM(C8,0*C17)</f>
        <v>0.88515008066276002</v>
      </c>
      <c r="D6" s="69">
        <f t="shared" si="2"/>
        <v>0.88263020774612022</v>
      </c>
      <c r="E6" s="69">
        <f t="shared" si="2"/>
        <v>0.90279890006407981</v>
      </c>
      <c r="F6" s="69">
        <f t="shared" si="2"/>
        <v>0.85194606303214004</v>
      </c>
      <c r="G6" s="69">
        <f t="shared" si="2"/>
        <v>0.8671347640937801</v>
      </c>
      <c r="H6" s="69">
        <f t="shared" si="2"/>
        <v>0.87839949941715989</v>
      </c>
      <c r="I6" s="69">
        <f t="shared" si="2"/>
        <v>0.85663056645201996</v>
      </c>
      <c r="J6" s="69">
        <f t="shared" si="2"/>
        <v>0.95766304300533978</v>
      </c>
      <c r="K6" s="138">
        <f t="shared" si="2"/>
        <v>0.97419188920109989</v>
      </c>
      <c r="L6" s="138">
        <f t="shared" si="2"/>
        <v>0.79640958759888003</v>
      </c>
      <c r="M6" s="138">
        <f t="shared" si="2"/>
        <v>0.77426927748833996</v>
      </c>
      <c r="N6" s="69">
        <f t="shared" si="2"/>
        <v>0.61571102343125994</v>
      </c>
      <c r="O6" s="69">
        <f t="shared" ref="O6:AB6" si="3">SUM(O8,0*O17)</f>
        <v>0.5345682545909799</v>
      </c>
      <c r="P6" s="69">
        <f t="shared" si="3"/>
        <v>0.52564772410250016</v>
      </c>
      <c r="Q6" s="69">
        <f t="shared" si="3"/>
        <v>0.62991943693847996</v>
      </c>
      <c r="R6" s="69">
        <f t="shared" si="3"/>
        <v>0.6451465600551064</v>
      </c>
      <c r="S6" s="69">
        <f t="shared" si="3"/>
        <v>0.7073599624400001</v>
      </c>
      <c r="T6" s="69">
        <f t="shared" si="3"/>
        <v>0.59694307729999985</v>
      </c>
      <c r="U6" s="69">
        <f t="shared" si="3"/>
        <v>0.59268904588000015</v>
      </c>
      <c r="V6" s="69">
        <f t="shared" si="3"/>
        <v>0.53498515784</v>
      </c>
      <c r="W6" s="69">
        <f t="shared" si="3"/>
        <v>0</v>
      </c>
      <c r="X6" s="69">
        <f t="shared" si="3"/>
        <v>0</v>
      </c>
      <c r="Y6" s="69">
        <f t="shared" si="3"/>
        <v>0</v>
      </c>
      <c r="Z6" s="69">
        <f t="shared" si="3"/>
        <v>0</v>
      </c>
      <c r="AA6" s="69">
        <f t="shared" si="3"/>
        <v>0</v>
      </c>
      <c r="AB6" s="69">
        <f t="shared" si="3"/>
        <v>0</v>
      </c>
      <c r="AC6" s="62"/>
      <c r="AD6" s="66">
        <f>SUM(AD8,0*AD17)</f>
        <v>161.85761632640308</v>
      </c>
      <c r="AE6" s="67">
        <f>SUM(AE8,0*AE17)</f>
        <v>151.359723947752</v>
      </c>
      <c r="AF6" s="67">
        <f t="shared" ref="AF6:BB6" si="4">SUM(AF8,0*AF17)</f>
        <v>173.39073423792001</v>
      </c>
      <c r="AG6" s="67">
        <f t="shared" si="4"/>
        <v>184.37743582417596</v>
      </c>
      <c r="AH6" s="67">
        <f t="shared" si="4"/>
        <v>212.06923224130702</v>
      </c>
      <c r="AI6" s="67">
        <f t="shared" si="4"/>
        <v>228.51362201811</v>
      </c>
      <c r="AJ6" s="67">
        <f t="shared" si="4"/>
        <v>213.57492609021199</v>
      </c>
      <c r="AK6" s="67">
        <f t="shared" si="4"/>
        <v>252.34895849403</v>
      </c>
      <c r="AL6" s="67">
        <f t="shared" si="4"/>
        <v>274.80651176365603</v>
      </c>
      <c r="AM6" s="67">
        <f t="shared" si="4"/>
        <v>178.850997129772</v>
      </c>
      <c r="AN6" s="67">
        <f t="shared" si="4"/>
        <v>182.50480757171695</v>
      </c>
      <c r="AO6" s="67">
        <f t="shared" si="4"/>
        <v>152.58692332272</v>
      </c>
      <c r="AP6" s="67">
        <f t="shared" si="4"/>
        <v>144.32762095399997</v>
      </c>
      <c r="AQ6" s="67">
        <f t="shared" si="4"/>
        <v>160.29590361800004</v>
      </c>
      <c r="AR6" s="67">
        <f t="shared" si="4"/>
        <v>184.28997256868948</v>
      </c>
      <c r="AS6" s="67">
        <f t="shared" si="4"/>
        <v>207.83769680656934</v>
      </c>
      <c r="AT6" s="67">
        <f t="shared" si="4"/>
        <v>247.93800094332698</v>
      </c>
      <c r="AU6" s="67">
        <f t="shared" si="4"/>
        <v>214.44909528699804</v>
      </c>
      <c r="AV6" s="67">
        <f t="shared" si="4"/>
        <v>220.38024839231997</v>
      </c>
      <c r="AW6" s="67">
        <f t="shared" si="4"/>
        <v>168.40352467040412</v>
      </c>
      <c r="AX6" s="67">
        <f t="shared" si="4"/>
        <v>0</v>
      </c>
      <c r="AY6" s="67">
        <f t="shared" si="4"/>
        <v>0</v>
      </c>
      <c r="AZ6" s="67">
        <f t="shared" si="4"/>
        <v>0</v>
      </c>
      <c r="BA6" s="67">
        <f t="shared" si="4"/>
        <v>0</v>
      </c>
      <c r="BB6" s="67">
        <f t="shared" si="4"/>
        <v>0</v>
      </c>
      <c r="BC6" s="67">
        <f>SUM(BC8,0*BC17)</f>
        <v>0</v>
      </c>
      <c r="BD6" s="168"/>
    </row>
    <row r="7" spans="2:56" ht="17.149999999999999" customHeight="1">
      <c r="B7" s="65" t="s">
        <v>33</v>
      </c>
      <c r="C7" s="81">
        <f>ExportsCoreVPA!C5</f>
        <v>0.83037979346276003</v>
      </c>
      <c r="D7" s="81">
        <f>ExportsCoreVPA!D5</f>
        <v>0.80461053974611996</v>
      </c>
      <c r="E7" s="81">
        <f>ExportsCoreVPA!E5</f>
        <v>0.78382412796407985</v>
      </c>
      <c r="F7" s="81">
        <f>ExportsCoreVPA!F5</f>
        <v>0.76194114053214002</v>
      </c>
      <c r="G7" s="81">
        <f>ExportsCoreVPA!G5</f>
        <v>0.76475540819377985</v>
      </c>
      <c r="H7" s="81">
        <f>ExportsCoreVPA!H5</f>
        <v>0.79396456501715995</v>
      </c>
      <c r="I7" s="81">
        <f>ExportsCoreVPA!I5</f>
        <v>0.78762163945201991</v>
      </c>
      <c r="J7" s="81">
        <f>ExportsCoreVPA!J5</f>
        <v>0.89348219850533983</v>
      </c>
      <c r="K7" s="81">
        <f>ExportsCoreVPA!K5</f>
        <v>0.91983248230110004</v>
      </c>
      <c r="L7" s="151">
        <f>ExportsCoreVPA!L5</f>
        <v>0.76646827489887992</v>
      </c>
      <c r="M7" s="139">
        <f>ExportsCoreVPA!M5</f>
        <v>0.73836729688833946</v>
      </c>
      <c r="N7" s="126">
        <f>ExportsCoreVPA!N5</f>
        <v>0.58162903953125977</v>
      </c>
      <c r="O7" s="126">
        <f>ExportsCoreVPA!O5</f>
        <v>0.50881914099097991</v>
      </c>
      <c r="P7" s="126">
        <f>ExportsCoreVPA!P5</f>
        <v>0.49173510120249997</v>
      </c>
      <c r="Q7" s="126">
        <f>ExportsCoreVPA!Q5</f>
        <v>0.6078303419384804</v>
      </c>
      <c r="R7" s="126">
        <f>ExportsCoreVPA!R5</f>
        <v>0.61717004732249903</v>
      </c>
      <c r="S7" s="126">
        <f>ExportsCoreVPA!S5</f>
        <v>0.68864599033999996</v>
      </c>
      <c r="T7" s="126">
        <f>ExportsCoreVPA!T5</f>
        <v>0.57461084769999993</v>
      </c>
      <c r="U7" s="126">
        <f>ExportsCoreVPA!U5</f>
        <v>0.57615970357999979</v>
      </c>
      <c r="V7" s="126">
        <f>ExportsCoreVPA!V5</f>
        <v>0.51682483624000009</v>
      </c>
      <c r="W7" s="126">
        <f>ExportsCoreVPA!W5</f>
        <v>0</v>
      </c>
      <c r="X7" s="126">
        <f>ExportsCoreVPA!X5</f>
        <v>0</v>
      </c>
      <c r="Y7" s="126">
        <f>ExportsCoreVPA!Y5</f>
        <v>0</v>
      </c>
      <c r="Z7" s="126">
        <f>ExportsCoreVPA!Z5</f>
        <v>0</v>
      </c>
      <c r="AA7" s="126">
        <f>ExportsCoreVPA!AA5</f>
        <v>0</v>
      </c>
      <c r="AB7" s="126">
        <f>ExportsCoreVPA!AB5</f>
        <v>0</v>
      </c>
      <c r="AC7" s="62"/>
      <c r="AD7" s="157">
        <f>ExportsCoreVPA!AD5</f>
        <v>145.97459877772673</v>
      </c>
      <c r="AE7" s="158">
        <f>ExportsCoreVPA!AE5</f>
        <v>132.58690200338</v>
      </c>
      <c r="AF7" s="158">
        <f>ExportsCoreVPA!AF5</f>
        <v>144.51773751297597</v>
      </c>
      <c r="AG7" s="158">
        <f>ExportsCoreVPA!AG5</f>
        <v>159.12322867806401</v>
      </c>
      <c r="AH7" s="158">
        <f>ExportsCoreVPA!AH5</f>
        <v>177.99276242926504</v>
      </c>
      <c r="AI7" s="158">
        <f>ExportsCoreVPA!AI5</f>
        <v>200.47921241762694</v>
      </c>
      <c r="AJ7" s="158">
        <f>ExportsCoreVPA!AJ5</f>
        <v>191.51969650719994</v>
      </c>
      <c r="AK7" s="158">
        <f>ExportsCoreVPA!AK5</f>
        <v>231.10063583545497</v>
      </c>
      <c r="AL7" s="158">
        <f>ExportsCoreVPA!AL5</f>
        <v>254.78591836035199</v>
      </c>
      <c r="AM7" s="158">
        <f>ExportsCoreVPA!AM5</f>
        <v>167.80276040043998</v>
      </c>
      <c r="AN7" s="158">
        <f>ExportsCoreVPA!AN5</f>
        <v>169.65194663340901</v>
      </c>
      <c r="AO7" s="158">
        <f>ExportsCoreVPA!AO5</f>
        <v>136.87933787663999</v>
      </c>
      <c r="AP7" s="158">
        <f>ExportsCoreVPA!AP5</f>
        <v>134.33999626044798</v>
      </c>
      <c r="AQ7" s="158">
        <f>ExportsCoreVPA!AQ5</f>
        <v>148.16315600569499</v>
      </c>
      <c r="AR7" s="158">
        <f>ExportsCoreVPA!AR5</f>
        <v>175.95579490028371</v>
      </c>
      <c r="AS7" s="158">
        <f>ExportsCoreVPA!AS5</f>
        <v>201.57688710650962</v>
      </c>
      <c r="AT7" s="158">
        <f>ExportsCoreVPA!AT5</f>
        <v>241.54890571476895</v>
      </c>
      <c r="AU7" s="158">
        <f>ExportsCoreVPA!AU5</f>
        <v>205.25523513781005</v>
      </c>
      <c r="AV7" s="158">
        <f>ExportsCoreVPA!AV5</f>
        <v>214.07302358947004</v>
      </c>
      <c r="AW7" s="158">
        <f>ExportsCoreVPA!AW5</f>
        <v>161.48930506761667</v>
      </c>
      <c r="AX7" s="158">
        <f>ExportsCoreVPA!AX5</f>
        <v>0</v>
      </c>
      <c r="AY7" s="158">
        <f>ExportsCoreVPA!AY5</f>
        <v>0</v>
      </c>
      <c r="AZ7" s="158">
        <f>ExportsCoreVPA!AZ5</f>
        <v>0</v>
      </c>
      <c r="BA7" s="158">
        <f>ExportsCoreVPA!BA5</f>
        <v>0</v>
      </c>
      <c r="BB7" s="158">
        <f>ExportsCoreVPA!BB5</f>
        <v>0</v>
      </c>
      <c r="BC7" s="158">
        <f>ExportsCoreVPA!BC5</f>
        <v>0</v>
      </c>
      <c r="BD7" s="168"/>
    </row>
    <row r="8" spans="2:56" ht="20" customHeight="1">
      <c r="B8" s="21" t="s">
        <v>13</v>
      </c>
      <c r="C8" s="68">
        <f>SUM([1]TimberSectorMinusCoreVPAExp!B$263:B$263)+SUM(C9:C12)</f>
        <v>0.88515008066276002</v>
      </c>
      <c r="D8" s="69">
        <f>SUM([1]TimberSectorMinusCoreVPAExp!C$263:C$263)+SUM(D9:D12)</f>
        <v>0.88263020774612022</v>
      </c>
      <c r="E8" s="69">
        <f>SUM([1]TimberSectorMinusCoreVPAExp!D$263:D$263)+SUM(E9:E12)</f>
        <v>0.90279890006407981</v>
      </c>
      <c r="F8" s="69">
        <f>SUM([1]TimberSectorMinusCoreVPAExp!E$263:E$263)+SUM(F9:F12)</f>
        <v>0.85194606303214004</v>
      </c>
      <c r="G8" s="69">
        <f>SUM([1]TimberSectorMinusCoreVPAExp!F$263:F$263)+SUM(G9:G12)</f>
        <v>0.8671347640937801</v>
      </c>
      <c r="H8" s="69">
        <f>SUM([1]TimberSectorMinusCoreVPAExp!G$263:G$263)+SUM(H9:H12)</f>
        <v>0.87839949941715989</v>
      </c>
      <c r="I8" s="69">
        <f>SUM([1]TimberSectorMinusCoreVPAExp!H$263:H$263)+SUM(I9:I12)</f>
        <v>0.85663056645201996</v>
      </c>
      <c r="J8" s="69">
        <f>SUM([1]TimberSectorMinusCoreVPAExp!I$263:I$263)+SUM(J9:J12)</f>
        <v>0.95766304300533978</v>
      </c>
      <c r="K8" s="138">
        <f>SUM([1]TimberSectorMinusCoreVPAExp!J$263:J$263)+SUM(K9:K12)</f>
        <v>0.97419188920109989</v>
      </c>
      <c r="L8" s="138">
        <f>SUM([1]TimberSectorMinusCoreVPAExp!K$263:K$263)+SUM(L9:L12)</f>
        <v>0.79640958759888003</v>
      </c>
      <c r="M8" s="138">
        <f>SUM([1]TimberSectorMinusCoreVPAExp!L$263:L$263)+SUM(M9:M12)</f>
        <v>0.77426927748833996</v>
      </c>
      <c r="N8" s="69">
        <f>SUM([1]TimberSectorMinusCoreVPAExp!M$263:M$263)+SUM(N9:N12)</f>
        <v>0.61571102343125994</v>
      </c>
      <c r="O8" s="69">
        <f>SUM([1]TimberSectorMinusCoreVPAExp!N$263:N$263)+SUM(O9:O12)</f>
        <v>0.5345682545909799</v>
      </c>
      <c r="P8" s="69">
        <f>SUM([1]TimberSectorMinusCoreVPAExp!O$263:O$263)+SUM(P9:P12)</f>
        <v>0.52564772410250016</v>
      </c>
      <c r="Q8" s="69">
        <f>SUM([1]TimberSectorMinusCoreVPAExp!P$263:P$263)+SUM(Q9:Q12)</f>
        <v>0.62991943693847996</v>
      </c>
      <c r="R8" s="69">
        <f>SUM([1]TimberSectorMinusCoreVPAExp!Q$263:Q$263)+SUM(R9:R12)</f>
        <v>0.6451465600551064</v>
      </c>
      <c r="S8" s="69">
        <f>SUM([1]TimberSectorMinusCoreVPAExp!R$263:R$263)+SUM(S9:S12)</f>
        <v>0.7073599624400001</v>
      </c>
      <c r="T8" s="69">
        <f>SUM([1]TimberSectorMinusCoreVPAExp!S$263:S$263)+SUM(T9:T12)</f>
        <v>0.59694307729999985</v>
      </c>
      <c r="U8" s="69">
        <f>SUM([1]TimberSectorMinusCoreVPAExp!T$263:T$263)+SUM(U9:U12)</f>
        <v>0.59268904588000015</v>
      </c>
      <c r="V8" s="69">
        <f>SUM([1]TimberSectorMinusCoreVPAExp!U$263:U$263)+SUM(V9:V12)</f>
        <v>0.53498515784</v>
      </c>
      <c r="W8" s="69">
        <f>SUM([1]TimberSectorMinusCoreVPAExp!V$263:V$263)+SUM(W9:W12)</f>
        <v>0</v>
      </c>
      <c r="X8" s="69">
        <f>SUM([1]TimberSectorMinusCoreVPAExp!W$263:W$263)+SUM(X9:X12)</f>
        <v>0</v>
      </c>
      <c r="Y8" s="69">
        <f>SUM([1]TimberSectorMinusCoreVPAExp!X$263:X$263)+SUM(Y9:Y12)</f>
        <v>0</v>
      </c>
      <c r="Z8" s="69">
        <f>SUM([1]TimberSectorMinusCoreVPAExp!Y$263:Y$263)+SUM(Z9:Z12)</f>
        <v>0</v>
      </c>
      <c r="AA8" s="69">
        <f>SUM([1]TimberSectorMinusCoreVPAExp!Z$263:Z$263)+SUM(AA9:AA12)</f>
        <v>0</v>
      </c>
      <c r="AB8" s="69">
        <f>SUM([1]TimberSectorMinusCoreVPAExp!AA$263:AA$263)+SUM(AB9:AB12)</f>
        <v>0</v>
      </c>
      <c r="AC8" s="62"/>
      <c r="AD8" s="66">
        <f>SUM([1]TimberSectorMinusCoreVPAExp!AB$263:AB$263)+SUM(AD9:AD12)</f>
        <v>161.85761632640308</v>
      </c>
      <c r="AE8" s="67">
        <f>SUM([1]TimberSectorMinusCoreVPAExp!AC$263:AC$263)+SUM(AE9:AE12)</f>
        <v>151.359723947752</v>
      </c>
      <c r="AF8" s="67">
        <f>SUM([1]TimberSectorMinusCoreVPAExp!AD$263:AD$263)+SUM(AF9:AF12)</f>
        <v>173.39073423792001</v>
      </c>
      <c r="AG8" s="67">
        <f>SUM([1]TimberSectorMinusCoreVPAExp!AE$263:AE$263)+SUM(AG9:AG12)</f>
        <v>184.37743582417596</v>
      </c>
      <c r="AH8" s="67">
        <f>SUM([1]TimberSectorMinusCoreVPAExp!AF$263:AF$263)+SUM(AH9:AH12)</f>
        <v>212.06923224130702</v>
      </c>
      <c r="AI8" s="67">
        <f>SUM([1]TimberSectorMinusCoreVPAExp!AG$263:AG$263)+SUM(AI9:AI12)</f>
        <v>228.51362201811</v>
      </c>
      <c r="AJ8" s="67">
        <f>SUM([1]TimberSectorMinusCoreVPAExp!AH$263:AH$263)+SUM(AJ9:AJ12)</f>
        <v>213.57492609021199</v>
      </c>
      <c r="AK8" s="67">
        <f>SUM([1]TimberSectorMinusCoreVPAExp!AI$263:AI$263)+SUM(AK9:AK12)</f>
        <v>252.34895849403</v>
      </c>
      <c r="AL8" s="67">
        <f>SUM([1]TimberSectorMinusCoreVPAExp!AJ$263:AJ$263)+SUM(AL9:AL12)</f>
        <v>274.80651176365603</v>
      </c>
      <c r="AM8" s="67">
        <f>SUM([1]TimberSectorMinusCoreVPAExp!AK$263:AK$263)+SUM(AM9:AM12)</f>
        <v>178.850997129772</v>
      </c>
      <c r="AN8" s="67">
        <f>SUM([1]TimberSectorMinusCoreVPAExp!AL$263:AL$263)+SUM(AN9:AN12)</f>
        <v>182.50480757171695</v>
      </c>
      <c r="AO8" s="67">
        <f>SUM([1]TimberSectorMinusCoreVPAExp!AM$263:AM$263)+SUM(AO9:AO12)</f>
        <v>152.58692332272</v>
      </c>
      <c r="AP8" s="67">
        <f>SUM([1]TimberSectorMinusCoreVPAExp!AN$263:AN$263)+SUM(AP9:AP12)</f>
        <v>144.32762095399997</v>
      </c>
      <c r="AQ8" s="67">
        <f>SUM([1]TimberSectorMinusCoreVPAExp!AO$263:AO$263)+SUM(AQ9:AQ12)</f>
        <v>160.29590361800004</v>
      </c>
      <c r="AR8" s="67">
        <f>SUM([1]TimberSectorMinusCoreVPAExp!AP$263:AP$263)+SUM(AR9:AR12)</f>
        <v>184.28997256868948</v>
      </c>
      <c r="AS8" s="67">
        <f>SUM([1]TimberSectorMinusCoreVPAExp!AQ$263:AQ$263)+SUM(AS9:AS12)</f>
        <v>207.83769680656934</v>
      </c>
      <c r="AT8" s="67">
        <f>SUM([1]TimberSectorMinusCoreVPAExp!AR$263:AR$263)+SUM(AT9:AT12)</f>
        <v>247.93800094332698</v>
      </c>
      <c r="AU8" s="67">
        <f>SUM([1]TimberSectorMinusCoreVPAExp!AS$263:AS$263)+SUM(AU9:AU12)</f>
        <v>214.44909528699804</v>
      </c>
      <c r="AV8" s="67">
        <f>SUM([1]TimberSectorMinusCoreVPAExp!AT$263:AT$263)+SUM(AV9:AV12)</f>
        <v>220.38024839231997</v>
      </c>
      <c r="AW8" s="67">
        <f>SUM([1]TimberSectorMinusCoreVPAExp!AU$263:AU$263)+SUM(AW9:AW12)</f>
        <v>168.40352467040412</v>
      </c>
      <c r="AX8" s="67">
        <f>SUM([1]TimberSectorMinusCoreVPAExp!AV$263:AV$263)+SUM(AX9:AX12)</f>
        <v>0</v>
      </c>
      <c r="AY8" s="67">
        <f>SUM([1]TimberSectorMinusCoreVPAExp!AW$263:AW$263)+SUM(AY9:AY12)</f>
        <v>0</v>
      </c>
      <c r="AZ8" s="67">
        <f>SUM([1]TimberSectorMinusCoreVPAExp!AX$263:AX$263)+SUM(AZ9:AZ12)</f>
        <v>0</v>
      </c>
      <c r="BA8" s="67">
        <f>SUM([1]TimberSectorMinusCoreVPAExp!AY$263:AY$263)+SUM(BA9:BA12)</f>
        <v>0</v>
      </c>
      <c r="BB8" s="67">
        <f>SUM([1]TimberSectorMinusCoreVPAExp!AZ$263:AZ$263)+SUM(BB9:BB12)</f>
        <v>0</v>
      </c>
      <c r="BC8" s="67">
        <f>SUM([1]TimberSectorMinusCoreVPAExp!BA$263:BA$263)+SUM(BC9:BC12)</f>
        <v>0</v>
      </c>
      <c r="BD8" s="168"/>
    </row>
    <row r="9" spans="2:56" ht="13">
      <c r="B9" s="5" t="s">
        <v>5</v>
      </c>
      <c r="C9" s="12">
        <f>'[1]4403Exp'!B$263</f>
        <v>7.0666435E-2</v>
      </c>
      <c r="D9" s="13">
        <f>'[1]4403Exp'!C$263</f>
        <v>2.9747412000000001E-2</v>
      </c>
      <c r="E9" s="13">
        <f>'[1]4403Exp'!D$263</f>
        <v>1.1765191999999999E-2</v>
      </c>
      <c r="F9" s="13">
        <f>'[1]4403Exp'!E$263</f>
        <v>1.1981640000000002E-2</v>
      </c>
      <c r="G9" s="13">
        <f>'[1]4403Exp'!F$263</f>
        <v>1.5342468E-2</v>
      </c>
      <c r="H9" s="13">
        <f>'[1]4403Exp'!G$263</f>
        <v>1.4112194999999998E-2</v>
      </c>
      <c r="I9" s="13">
        <f>'[1]4403Exp'!H$263</f>
        <v>3.1686196999999999E-2</v>
      </c>
      <c r="J9" s="13">
        <f>'[1]4403Exp'!I$263</f>
        <v>9.3202458999999988E-2</v>
      </c>
      <c r="K9" s="130">
        <f>'[1]4403Exp'!J$263</f>
        <v>0.11724284599999998</v>
      </c>
      <c r="L9" s="130">
        <f>'[1]4403Exp'!K$263</f>
        <v>6.6726457000000003E-2</v>
      </c>
      <c r="M9" s="130">
        <f>'[1]4403Exp'!L$263</f>
        <v>4.0244317000000002E-2</v>
      </c>
      <c r="N9" s="13">
        <f>'[1]4403Exp'!M$263</f>
        <v>3.0756083E-2</v>
      </c>
      <c r="O9" s="13">
        <f>'[1]4403Exp'!N$263</f>
        <v>1.2131497E-2</v>
      </c>
      <c r="P9" s="13">
        <f>'[1]4403Exp'!O$263</f>
        <v>1.0612941000000001E-2</v>
      </c>
      <c r="Q9" s="13">
        <f>'[1]4403Exp'!P$263</f>
        <v>6.2980162999999992E-2</v>
      </c>
      <c r="R9" s="13">
        <f>'[1]4403Exp'!Q$263</f>
        <v>6.3366778232669271E-2</v>
      </c>
      <c r="S9" s="13">
        <f>'[1]4403Exp'!R$263</f>
        <v>3.5563185000000004E-2</v>
      </c>
      <c r="T9" s="13">
        <f>'[1]4403Exp'!S$263</f>
        <v>3.2273738000000003E-2</v>
      </c>
      <c r="U9" s="13">
        <f>'[1]4403Exp'!T$263</f>
        <v>2.9194653999999997E-2</v>
      </c>
      <c r="V9" s="13">
        <f>'[1]4403Exp'!U$263</f>
        <v>2.4734488999999998E-2</v>
      </c>
      <c r="W9" s="13">
        <f>'[1]4403Exp'!V$263</f>
        <v>0</v>
      </c>
      <c r="X9" s="13">
        <f>'[1]4403Exp'!W$263</f>
        <v>0</v>
      </c>
      <c r="Y9" s="13">
        <f>'[1]4403Exp'!X$263</f>
        <v>0</v>
      </c>
      <c r="Z9" s="13">
        <f>'[1]4403Exp'!Y$263</f>
        <v>0</v>
      </c>
      <c r="AA9" s="13">
        <f>'[1]4403Exp'!Z$263</f>
        <v>0</v>
      </c>
      <c r="AB9" s="13">
        <f>'[1]4403Exp'!AA$263</f>
        <v>0</v>
      </c>
      <c r="AC9" s="62"/>
      <c r="AD9" s="111">
        <f>'[1]4403Exp'!AB$263</f>
        <v>19.113509783508775</v>
      </c>
      <c r="AE9" s="112">
        <f>'[1]4403Exp'!AC$263</f>
        <v>7.7004025551639996</v>
      </c>
      <c r="AF9" s="112">
        <f>'[1]4403Exp'!AD$263</f>
        <v>3.8474185387679993</v>
      </c>
      <c r="AG9" s="112">
        <f>'[1]4403Exp'!AE$263</f>
        <v>5.1027127839520006</v>
      </c>
      <c r="AH9" s="112">
        <f>'[1]4403Exp'!AF$263</f>
        <v>8.3846881662319994</v>
      </c>
      <c r="AI9" s="112">
        <f>'[1]4403Exp'!AG$263</f>
        <v>8.4380229545039995</v>
      </c>
      <c r="AJ9" s="112">
        <f>'[1]4403Exp'!AH$263</f>
        <v>11.126800882115999</v>
      </c>
      <c r="AK9" s="112">
        <f>'[1]4403Exp'!AI$263</f>
        <v>28.257047721520003</v>
      </c>
      <c r="AL9" s="112">
        <f>'[1]4403Exp'!AJ$263</f>
        <v>34.558064865436016</v>
      </c>
      <c r="AM9" s="112">
        <f>'[1]4403Exp'!AK$263</f>
        <v>19.261225016131998</v>
      </c>
      <c r="AN9" s="112">
        <f>'[1]4403Exp'!AL$263</f>
        <v>12.058322290182002</v>
      </c>
      <c r="AO9" s="112">
        <f>'[1]4403Exp'!AM$263</f>
        <v>8.8717994011200041</v>
      </c>
      <c r="AP9" s="112">
        <f>'[1]4403Exp'!AN$263</f>
        <v>4.1180313625439995</v>
      </c>
      <c r="AQ9" s="112">
        <f>'[1]4403Exp'!AO$263</f>
        <v>4.170283870155</v>
      </c>
      <c r="AR9" s="112">
        <f>'[1]4403Exp'!AP$263</f>
        <v>14.787611138352998</v>
      </c>
      <c r="AS9" s="112">
        <f>'[1]4403Exp'!AQ$263</f>
        <v>20.452522098302858</v>
      </c>
      <c r="AT9" s="112">
        <f>'[1]4403Exp'!AR$263</f>
        <v>13.029398390278999</v>
      </c>
      <c r="AU9" s="112">
        <f>'[1]4403Exp'!AS$263</f>
        <v>12.301302057329998</v>
      </c>
      <c r="AV9" s="112">
        <f>'[1]4403Exp'!AT$263</f>
        <v>13.216183313130001</v>
      </c>
      <c r="AW9" s="112">
        <f>'[1]4403Exp'!AU$263</f>
        <v>10.170835691575002</v>
      </c>
      <c r="AX9" s="112">
        <f>'[1]4403Exp'!AV$263</f>
        <v>0</v>
      </c>
      <c r="AY9" s="112">
        <f>'[1]4403Exp'!AW$263</f>
        <v>0</v>
      </c>
      <c r="AZ9" s="112">
        <f>'[1]4403Exp'!AX$263</f>
        <v>0</v>
      </c>
      <c r="BA9" s="112">
        <f>'[1]4403Exp'!AY$263</f>
        <v>0</v>
      </c>
      <c r="BB9" s="112">
        <f>'[1]4403Exp'!AZ$263</f>
        <v>0</v>
      </c>
      <c r="BC9" s="112">
        <f>'[1]4403Exp'!BA$263</f>
        <v>0</v>
      </c>
      <c r="BD9" s="168"/>
    </row>
    <row r="10" spans="2:56" ht="13">
      <c r="B10" s="5" t="s">
        <v>6</v>
      </c>
      <c r="C10" s="12">
        <f>'[1]4407Exp'!B$263</f>
        <v>0.44137940938000009</v>
      </c>
      <c r="D10" s="13">
        <f>'[1]4407Exp'!C$263</f>
        <v>0.43568810558000015</v>
      </c>
      <c r="E10" s="13">
        <f>'[1]4407Exp'!D$263</f>
        <v>0.37741811925999991</v>
      </c>
      <c r="F10" s="13">
        <f>'[1]4407Exp'!E$263</f>
        <v>0.36214371648000004</v>
      </c>
      <c r="G10" s="13">
        <f>'[1]4407Exp'!F$263</f>
        <v>0.38188262658000005</v>
      </c>
      <c r="H10" s="13">
        <f>'[1]4407Exp'!G$263</f>
        <v>0.46134425245999977</v>
      </c>
      <c r="I10" s="13">
        <f>'[1]4407Exp'!H$263</f>
        <v>0.38139843013999997</v>
      </c>
      <c r="J10" s="13">
        <f>'[1]4407Exp'!I$263</f>
        <v>0.37427068587999995</v>
      </c>
      <c r="K10" s="130">
        <f>'[1]4407Exp'!J$263</f>
        <v>0.34831557124000001</v>
      </c>
      <c r="L10" s="130">
        <f>'[1]4407Exp'!K$263</f>
        <v>0.28292361188000009</v>
      </c>
      <c r="M10" s="130">
        <f>'[1]4407Exp'!L$263</f>
        <v>0.29058452149999997</v>
      </c>
      <c r="N10" s="13">
        <f>'[1]4407Exp'!M$263</f>
        <v>0.23573794061999997</v>
      </c>
      <c r="O10" s="13">
        <f>'[1]4407Exp'!N$263</f>
        <v>0.23266924771999994</v>
      </c>
      <c r="P10" s="13">
        <f>'[1]4407Exp'!O$263</f>
        <v>0.29060030454000008</v>
      </c>
      <c r="Q10" s="13">
        <f>'[1]4407Exp'!P$263</f>
        <v>0.34904781366000004</v>
      </c>
      <c r="R10" s="13">
        <f>'[1]4407Exp'!Q$263</f>
        <v>0.37758058412631784</v>
      </c>
      <c r="S10" s="13">
        <f>'[1]4407Exp'!R$263</f>
        <v>0.54067649454000011</v>
      </c>
      <c r="T10" s="13">
        <f>'[1]4407Exp'!S$263</f>
        <v>0.46836329539999988</v>
      </c>
      <c r="U10" s="13">
        <f>'[1]4407Exp'!T$263</f>
        <v>0.46105004218000012</v>
      </c>
      <c r="V10" s="13">
        <f>'[1]4407Exp'!U$263</f>
        <v>0.40831505623999992</v>
      </c>
      <c r="W10" s="13">
        <f>'[1]4407Exp'!V$263</f>
        <v>0</v>
      </c>
      <c r="X10" s="13">
        <f>'[1]4407Exp'!W$263</f>
        <v>0</v>
      </c>
      <c r="Y10" s="13">
        <f>'[1]4407Exp'!X$263</f>
        <v>0</v>
      </c>
      <c r="Z10" s="13">
        <f>'[1]4407Exp'!Y$263</f>
        <v>0</v>
      </c>
      <c r="AA10" s="13">
        <f>'[1]4407Exp'!Z$263</f>
        <v>0</v>
      </c>
      <c r="AB10" s="13">
        <f>'[1]4407Exp'!AA$263</f>
        <v>0</v>
      </c>
      <c r="AC10" s="62"/>
      <c r="AD10" s="111">
        <f>'[1]4407Exp'!AB$263</f>
        <v>70.755634694137541</v>
      </c>
      <c r="AE10" s="112">
        <f>'[1]4407Exp'!AC$263</f>
        <v>67.519049496096002</v>
      </c>
      <c r="AF10" s="112">
        <f>'[1]4407Exp'!AD$263</f>
        <v>71.147978874096012</v>
      </c>
      <c r="AG10" s="112">
        <f>'[1]4407Exp'!AE$263</f>
        <v>77.426509536319983</v>
      </c>
      <c r="AH10" s="112">
        <f>'[1]4407Exp'!AF$263</f>
        <v>89.174672629552973</v>
      </c>
      <c r="AI10" s="112">
        <f>'[1]4407Exp'!AG$263</f>
        <v>113.148056946639</v>
      </c>
      <c r="AJ10" s="112">
        <f>'[1]4407Exp'!AH$263</f>
        <v>93.717083935695996</v>
      </c>
      <c r="AK10" s="112">
        <f>'[1]4407Exp'!AI$263</f>
        <v>99.80423198677498</v>
      </c>
      <c r="AL10" s="112">
        <f>'[1]4407Exp'!AJ$263</f>
        <v>99.073468451836007</v>
      </c>
      <c r="AM10" s="112">
        <f>'[1]4407Exp'!AK$263</f>
        <v>58.543691693212004</v>
      </c>
      <c r="AN10" s="112">
        <f>'[1]4407Exp'!AL$263</f>
        <v>64.301595890147993</v>
      </c>
      <c r="AO10" s="112">
        <f>'[1]4407Exp'!AM$263</f>
        <v>52.957935119039988</v>
      </c>
      <c r="AP10" s="112">
        <f>'[1]4407Exp'!AN$263</f>
        <v>67.179147512223977</v>
      </c>
      <c r="AQ10" s="112">
        <f>'[1]4407Exp'!AO$263</f>
        <v>92.644559273493016</v>
      </c>
      <c r="AR10" s="112">
        <f>'[1]4407Exp'!AP$263</f>
        <v>105.74246804040749</v>
      </c>
      <c r="AS10" s="112">
        <f>'[1]4407Exp'!AQ$263</f>
        <v>132.96496682617988</v>
      </c>
      <c r="AT10" s="112">
        <f>'[1]4407Exp'!AR$263</f>
        <v>195.87304638805699</v>
      </c>
      <c r="AU10" s="112">
        <f>'[1]4407Exp'!AS$263</f>
        <v>168.89560019246204</v>
      </c>
      <c r="AV10" s="112">
        <f>'[1]4407Exp'!AT$263</f>
        <v>173.66280657245997</v>
      </c>
      <c r="AW10" s="112">
        <f>'[1]4407Exp'!AU$263</f>
        <v>128.79568508080825</v>
      </c>
      <c r="AX10" s="112">
        <f>'[1]4407Exp'!AV$263</f>
        <v>0</v>
      </c>
      <c r="AY10" s="112">
        <f>'[1]4407Exp'!AW$263</f>
        <v>0</v>
      </c>
      <c r="AZ10" s="112">
        <f>'[1]4407Exp'!AX$263</f>
        <v>0</v>
      </c>
      <c r="BA10" s="112">
        <f>'[1]4407Exp'!AY$263</f>
        <v>0</v>
      </c>
      <c r="BB10" s="112">
        <f>'[1]4407Exp'!AZ$263</f>
        <v>0</v>
      </c>
      <c r="BC10" s="112">
        <f>'[1]4407Exp'!BA$263</f>
        <v>0</v>
      </c>
      <c r="BD10" s="168"/>
    </row>
    <row r="11" spans="2:56" ht="13">
      <c r="B11" s="5" t="s">
        <v>7</v>
      </c>
      <c r="C11" s="12">
        <f>'[1]4408Exp'!B$263</f>
        <v>0.21071501938275994</v>
      </c>
      <c r="D11" s="13">
        <f>'[1]4408Exp'!C$263</f>
        <v>0.21665841746612</v>
      </c>
      <c r="E11" s="13">
        <f>'[1]4408Exp'!D$263</f>
        <v>0.22169440050407996</v>
      </c>
      <c r="F11" s="13">
        <f>'[1]4408Exp'!E$263</f>
        <v>0.20456480205213992</v>
      </c>
      <c r="G11" s="13">
        <f>'[1]4408Exp'!F$263</f>
        <v>0.19625559721377997</v>
      </c>
      <c r="H11" s="13">
        <f>'[1]4408Exp'!G$263</f>
        <v>0.18578798605716002</v>
      </c>
      <c r="I11" s="13">
        <f>'[1]4408Exp'!H$263</f>
        <v>0.13556222371201998</v>
      </c>
      <c r="J11" s="13">
        <f>'[1]4408Exp'!I$263</f>
        <v>0.12900710272533999</v>
      </c>
      <c r="K11" s="130">
        <f>'[1]4408Exp'!J$263</f>
        <v>0.13308600876109999</v>
      </c>
      <c r="L11" s="130">
        <f>'[1]4408Exp'!K$263</f>
        <v>7.5089132618879992E-2</v>
      </c>
      <c r="M11" s="130">
        <f>'[1]4408Exp'!L$263</f>
        <v>7.6362077088339989E-2</v>
      </c>
      <c r="N11" s="13">
        <f>'[1]4408Exp'!M$263</f>
        <v>5.6414607711260001E-2</v>
      </c>
      <c r="O11" s="13">
        <f>'[1]4408Exp'!N$263</f>
        <v>5.3692198370979979E-2</v>
      </c>
      <c r="P11" s="13">
        <f>'[1]4408Exp'!O$263</f>
        <v>5.3804439162499981E-2</v>
      </c>
      <c r="Q11" s="13">
        <f>'[1]4408Exp'!P$263</f>
        <v>5.7944408678479997E-2</v>
      </c>
      <c r="R11" s="13">
        <f>'[1]4408Exp'!Q$263</f>
        <v>5.3770073925205913E-2</v>
      </c>
      <c r="S11" s="13">
        <f>'[1]4408Exp'!R$263</f>
        <v>4.0800930599999993E-2</v>
      </c>
      <c r="T11" s="13">
        <f>'[1]4408Exp'!S$263</f>
        <v>3.5917522099999995E-2</v>
      </c>
      <c r="U11" s="13">
        <f>'[1]4408Exp'!T$263</f>
        <v>3.1666625499999997E-2</v>
      </c>
      <c r="V11" s="13">
        <f>'[1]4408Exp'!U$263</f>
        <v>3.1803094899999995E-2</v>
      </c>
      <c r="W11" s="13">
        <f>'[1]4408Exp'!V$263</f>
        <v>0</v>
      </c>
      <c r="X11" s="13">
        <f>'[1]4408Exp'!W$263</f>
        <v>0</v>
      </c>
      <c r="Y11" s="13">
        <f>'[1]4408Exp'!X$263</f>
        <v>0</v>
      </c>
      <c r="Z11" s="13">
        <f>'[1]4408Exp'!Y$263</f>
        <v>0</v>
      </c>
      <c r="AA11" s="13">
        <f>'[1]4408Exp'!Z$263</f>
        <v>0</v>
      </c>
      <c r="AB11" s="13">
        <f>'[1]4408Exp'!AA$263</f>
        <v>0</v>
      </c>
      <c r="AC11" s="62"/>
      <c r="AD11" s="111">
        <f>'[1]4408Exp'!AB$263</f>
        <v>44.943280223819436</v>
      </c>
      <c r="AE11" s="112">
        <f>'[1]4408Exp'!AC$263</f>
        <v>45.278275057707994</v>
      </c>
      <c r="AF11" s="112">
        <f>'[1]4408Exp'!AD$263</f>
        <v>52.012291671792006</v>
      </c>
      <c r="AG11" s="112">
        <f>'[1]4408Exp'!AE$263</f>
        <v>54.263482894879999</v>
      </c>
      <c r="AH11" s="112">
        <f>'[1]4408Exp'!AF$263</f>
        <v>58.161646413429992</v>
      </c>
      <c r="AI11" s="112">
        <f>'[1]4408Exp'!AG$263</f>
        <v>59.355092207267994</v>
      </c>
      <c r="AJ11" s="112">
        <f>'[1]4408Exp'!AH$263</f>
        <v>48.657243624115992</v>
      </c>
      <c r="AK11" s="112">
        <f>'[1]4408Exp'!AI$263</f>
        <v>55.492870437959994</v>
      </c>
      <c r="AL11" s="112">
        <f>'[1]4408Exp'!AJ$263</f>
        <v>60.303408778828008</v>
      </c>
      <c r="AM11" s="112">
        <f>'[1]4408Exp'!AK$263</f>
        <v>32.108064086603996</v>
      </c>
      <c r="AN11" s="112">
        <f>'[1]4408Exp'!AL$263</f>
        <v>34.884695977676984</v>
      </c>
      <c r="AO11" s="112">
        <f>'[1]4408Exp'!AM$263</f>
        <v>28.08639929808</v>
      </c>
      <c r="AP11" s="112">
        <f>'[1]4408Exp'!AN$263</f>
        <v>26.106829600895995</v>
      </c>
      <c r="AQ11" s="112">
        <f>'[1]4408Exp'!AO$263</f>
        <v>25.393205502033005</v>
      </c>
      <c r="AR11" s="112">
        <f>'[1]4408Exp'!AP$263</f>
        <v>29.393361931567743</v>
      </c>
      <c r="AS11" s="112">
        <f>'[1]4408Exp'!AQ$263</f>
        <v>26.097649692632803</v>
      </c>
      <c r="AT11" s="112">
        <f>'[1]4408Exp'!AR$263</f>
        <v>20.501658461758002</v>
      </c>
      <c r="AU11" s="112">
        <f>'[1]4408Exp'!AS$263</f>
        <v>17.337972567773001</v>
      </c>
      <c r="AV11" s="112">
        <f>'[1]4408Exp'!AT$263</f>
        <v>16.686141864410001</v>
      </c>
      <c r="AW11" s="112">
        <f>'[1]4408Exp'!AU$263</f>
        <v>13.914950137470832</v>
      </c>
      <c r="AX11" s="112">
        <f>'[1]4408Exp'!AV$263</f>
        <v>0</v>
      </c>
      <c r="AY11" s="112">
        <f>'[1]4408Exp'!AW$263</f>
        <v>0</v>
      </c>
      <c r="AZ11" s="112">
        <f>'[1]4408Exp'!AX$263</f>
        <v>0</v>
      </c>
      <c r="BA11" s="112">
        <f>'[1]4408Exp'!AY$263</f>
        <v>0</v>
      </c>
      <c r="BB11" s="112">
        <f>'[1]4408Exp'!AZ$263</f>
        <v>0</v>
      </c>
      <c r="BC11" s="112">
        <f>'[1]4408Exp'!BA$263</f>
        <v>0</v>
      </c>
      <c r="BD11" s="168"/>
    </row>
    <row r="12" spans="2:56" ht="13">
      <c r="B12" s="5" t="s">
        <v>8</v>
      </c>
      <c r="C12" s="12">
        <f>'[1]4412Exp'!B$263</f>
        <v>0.10761892969999998</v>
      </c>
      <c r="D12" s="13">
        <f>'[1]4412Exp'!C$263</f>
        <v>0.12251660470000002</v>
      </c>
      <c r="E12" s="13">
        <f>'[1]4412Exp'!D$263</f>
        <v>0.17294641619999995</v>
      </c>
      <c r="F12" s="13">
        <f>'[1]4412Exp'!E$263</f>
        <v>0.18325098199999998</v>
      </c>
      <c r="G12" s="13">
        <f>'[1]4412Exp'!F$263</f>
        <v>0.17127471640000003</v>
      </c>
      <c r="H12" s="13">
        <f>'[1]4412Exp'!G$263</f>
        <v>0.1327201315</v>
      </c>
      <c r="I12" s="13">
        <f>'[1]4412Exp'!H$263</f>
        <v>0.23897478859999999</v>
      </c>
      <c r="J12" s="13">
        <f>'[1]4412Exp'!I$263</f>
        <v>0.29700195089999992</v>
      </c>
      <c r="K12" s="130">
        <f>'[1]4412Exp'!J$263</f>
        <v>0.32118805629999991</v>
      </c>
      <c r="L12" s="130">
        <f>'[1]4412Exp'!K$263</f>
        <v>0.34172907339999992</v>
      </c>
      <c r="M12" s="130">
        <f>'[1]4412Exp'!L$263</f>
        <v>0.33117638129999988</v>
      </c>
      <c r="N12" s="13">
        <f>'[1]4412Exp'!M$263</f>
        <v>0.25872040819999997</v>
      </c>
      <c r="O12" s="13">
        <f>'[1]4412Exp'!N$263</f>
        <v>0.21032619789999996</v>
      </c>
      <c r="P12" s="13">
        <f>'[1]4412Exp'!O$263</f>
        <v>0.13671741649999999</v>
      </c>
      <c r="Q12" s="13">
        <f>'[1]4412Exp'!P$263</f>
        <v>0.13785795659999994</v>
      </c>
      <c r="R12" s="13">
        <f>'[1]4412Exp'!Q$263</f>
        <v>0.12245261103830576</v>
      </c>
      <c r="S12" s="13">
        <f>'[1]4412Exp'!R$263</f>
        <v>7.1605380199999999E-2</v>
      </c>
      <c r="T12" s="13">
        <f>'[1]4412Exp'!S$263</f>
        <v>3.8056292199999994E-2</v>
      </c>
      <c r="U12" s="13">
        <f>'[1]4412Exp'!T$263</f>
        <v>5.4248381900000003E-2</v>
      </c>
      <c r="V12" s="13">
        <f>'[1]4412Exp'!U$263</f>
        <v>5.1972196099999993E-2</v>
      </c>
      <c r="W12" s="13">
        <f>'[1]4412Exp'!V$263</f>
        <v>0</v>
      </c>
      <c r="X12" s="13">
        <f>'[1]4412Exp'!W$263</f>
        <v>0</v>
      </c>
      <c r="Y12" s="13">
        <f>'[1]4412Exp'!X$263</f>
        <v>0</v>
      </c>
      <c r="Z12" s="13">
        <f>'[1]4412Exp'!Y$263</f>
        <v>0</v>
      </c>
      <c r="AA12" s="13">
        <f>'[1]4412Exp'!Z$263</f>
        <v>0</v>
      </c>
      <c r="AB12" s="13">
        <f>'[1]4412Exp'!AA$263</f>
        <v>0</v>
      </c>
      <c r="AC12" s="62"/>
      <c r="AD12" s="111">
        <f>'[1]4412Exp'!AB$263</f>
        <v>11.162174076260973</v>
      </c>
      <c r="AE12" s="112">
        <f>'[1]4412Exp'!AC$263</f>
        <v>12.089174894411999</v>
      </c>
      <c r="AF12" s="112">
        <f>'[1]4412Exp'!AD$263</f>
        <v>17.510048428319998</v>
      </c>
      <c r="AG12" s="112">
        <f>'[1]4412Exp'!AE$263</f>
        <v>22.330523462911998</v>
      </c>
      <c r="AH12" s="112">
        <f>'[1]4412Exp'!AF$263</f>
        <v>22.271755220050004</v>
      </c>
      <c r="AI12" s="112">
        <f>'[1]4412Exp'!AG$263</f>
        <v>19.538040309215997</v>
      </c>
      <c r="AJ12" s="112">
        <f>'[1]4412Exp'!AH$263</f>
        <v>38.018568065272007</v>
      </c>
      <c r="AK12" s="112">
        <f>'[1]4412Exp'!AI$263</f>
        <v>47.546485689200004</v>
      </c>
      <c r="AL12" s="112">
        <f>'[1]4412Exp'!AJ$263</f>
        <v>60.850976264251997</v>
      </c>
      <c r="AM12" s="112">
        <f>'[1]4412Exp'!AK$263</f>
        <v>57.889779604491999</v>
      </c>
      <c r="AN12" s="112">
        <f>'[1]4412Exp'!AL$263</f>
        <v>58.407332475401986</v>
      </c>
      <c r="AO12" s="112">
        <f>'[1]4412Exp'!AM$263</f>
        <v>46.963204058400002</v>
      </c>
      <c r="AP12" s="112">
        <f>'[1]4412Exp'!AN$263</f>
        <v>36.935987784784004</v>
      </c>
      <c r="AQ12" s="112">
        <f>'[1]4412Exp'!AO$263</f>
        <v>25.955107360013997</v>
      </c>
      <c r="AR12" s="112">
        <f>'[1]4412Exp'!AP$263</f>
        <v>26.032353789955494</v>
      </c>
      <c r="AS12" s="112">
        <f>'[1]4412Exp'!AQ$263</f>
        <v>22.06174848939418</v>
      </c>
      <c r="AT12" s="112">
        <f>'[1]4412Exp'!AR$263</f>
        <v>12.144802474674998</v>
      </c>
      <c r="AU12" s="112">
        <f>'[1]4412Exp'!AS$263</f>
        <v>6.7203603202449997</v>
      </c>
      <c r="AV12" s="112">
        <f>'[1]4412Exp'!AT$263</f>
        <v>10.50789183947</v>
      </c>
      <c r="AW12" s="112">
        <f>'[1]4412Exp'!AU$263</f>
        <v>8.6078341577625004</v>
      </c>
      <c r="AX12" s="112">
        <f>'[1]4412Exp'!AV$263</f>
        <v>0</v>
      </c>
      <c r="AY12" s="112">
        <f>'[1]4412Exp'!AW$263</f>
        <v>0</v>
      </c>
      <c r="AZ12" s="112">
        <f>'[1]4412Exp'!AX$263</f>
        <v>0</v>
      </c>
      <c r="BA12" s="112">
        <f>'[1]4412Exp'!AY$263</f>
        <v>0</v>
      </c>
      <c r="BB12" s="112">
        <f>'[1]4412Exp'!AZ$263</f>
        <v>0</v>
      </c>
      <c r="BC12" s="112">
        <f>'[1]4412Exp'!BA$263</f>
        <v>0</v>
      </c>
      <c r="BD12" s="168"/>
    </row>
    <row r="13" spans="2:56" ht="13" hidden="1">
      <c r="B13" s="5" t="s">
        <v>34</v>
      </c>
      <c r="C13" s="12">
        <f>'[1]44104411Exp'!B$263</f>
        <v>0</v>
      </c>
      <c r="D13" s="13">
        <f>'[1]44104411Exp'!C$263</f>
        <v>0</v>
      </c>
      <c r="E13" s="13">
        <f>'[1]44104411Exp'!D$263</f>
        <v>0</v>
      </c>
      <c r="F13" s="13">
        <f>'[1]44104411Exp'!E$263</f>
        <v>0</v>
      </c>
      <c r="G13" s="13">
        <f>'[1]44104411Exp'!F$263</f>
        <v>0</v>
      </c>
      <c r="H13" s="13">
        <f>'[1]44104411Exp'!G$263</f>
        <v>0</v>
      </c>
      <c r="I13" s="13">
        <f>'[1]44104411Exp'!H$263</f>
        <v>0</v>
      </c>
      <c r="J13" s="13">
        <f>'[1]44104411Exp'!I$263</f>
        <v>0</v>
      </c>
      <c r="K13" s="130">
        <f>'[1]44104411Exp'!J$263</f>
        <v>0</v>
      </c>
      <c r="L13" s="130">
        <f>'[1]44104411Exp'!K$263</f>
        <v>0</v>
      </c>
      <c r="M13" s="130">
        <f>'[1]44104411Exp'!L$263</f>
        <v>0</v>
      </c>
      <c r="N13" s="13">
        <f>'[1]44104411Exp'!M$263</f>
        <v>0</v>
      </c>
      <c r="O13" s="13">
        <f>'[1]44104411Exp'!N$263</f>
        <v>0</v>
      </c>
      <c r="P13" s="13">
        <f>'[1]44104411Exp'!O$263</f>
        <v>0</v>
      </c>
      <c r="Q13" s="13">
        <f>'[1]44104411Exp'!P$263</f>
        <v>0</v>
      </c>
      <c r="R13" s="13">
        <f>'[1]44104411Exp'!Q$263</f>
        <v>0</v>
      </c>
      <c r="S13" s="13">
        <f>'[1]44104411Exp'!R$263</f>
        <v>0</v>
      </c>
      <c r="T13" s="13">
        <f>'[1]44104411Exp'!S$263</f>
        <v>1.0234335999999999E-4</v>
      </c>
      <c r="U13" s="13">
        <f>'[1]44104411Exp'!T$263</f>
        <v>0</v>
      </c>
      <c r="V13" s="13">
        <f>'[1]44104411Exp'!U$263</f>
        <v>0</v>
      </c>
      <c r="W13" s="13">
        <f>'[1]44104411Exp'!V$263</f>
        <v>0</v>
      </c>
      <c r="X13" s="13">
        <f>'[1]44104411Exp'!W$263</f>
        <v>0</v>
      </c>
      <c r="Y13" s="13">
        <f>'[1]44104411Exp'!X$263</f>
        <v>0</v>
      </c>
      <c r="Z13" s="13">
        <f>'[1]44104411Exp'!Y$263</f>
        <v>0</v>
      </c>
      <c r="AA13" s="13">
        <f>'[1]44104411Exp'!Z$263</f>
        <v>0</v>
      </c>
      <c r="AB13" s="13">
        <f>'[1]44104411Exp'!AA$263</f>
        <v>0</v>
      </c>
      <c r="AC13" s="62"/>
      <c r="AD13" s="111">
        <f>'[1]44104411Exp'!AB$263</f>
        <v>0</v>
      </c>
      <c r="AE13" s="112">
        <f>'[1]44104411Exp'!AC$263</f>
        <v>0</v>
      </c>
      <c r="AF13" s="112">
        <f>'[1]44104411Exp'!AD$263</f>
        <v>0</v>
      </c>
      <c r="AG13" s="112">
        <f>'[1]44104411Exp'!AE$263</f>
        <v>0</v>
      </c>
      <c r="AH13" s="112">
        <f>'[1]44104411Exp'!AF$263</f>
        <v>0</v>
      </c>
      <c r="AI13" s="112">
        <f>'[1]44104411Exp'!AG$263</f>
        <v>0</v>
      </c>
      <c r="AJ13" s="112">
        <f>'[1]44104411Exp'!AH$263</f>
        <v>0</v>
      </c>
      <c r="AK13" s="112">
        <f>'[1]44104411Exp'!AI$263</f>
        <v>0</v>
      </c>
      <c r="AL13" s="112">
        <f>'[1]44104411Exp'!AJ$263</f>
        <v>0</v>
      </c>
      <c r="AM13" s="112">
        <f>'[1]44104411Exp'!AK$263</f>
        <v>0</v>
      </c>
      <c r="AN13" s="112">
        <f>'[1]44104411Exp'!AL$263</f>
        <v>0</v>
      </c>
      <c r="AO13" s="112">
        <f>'[1]44104411Exp'!AM$263</f>
        <v>0</v>
      </c>
      <c r="AP13" s="112">
        <f>'[1]44104411Exp'!AN$263</f>
        <v>0</v>
      </c>
      <c r="AQ13" s="112">
        <f>'[1]44104411Exp'!AO$263</f>
        <v>0</v>
      </c>
      <c r="AR13" s="112">
        <f>'[1]44104411Exp'!AP$263</f>
        <v>0</v>
      </c>
      <c r="AS13" s="112">
        <f>'[1]44104411Exp'!AQ$263</f>
        <v>0</v>
      </c>
      <c r="AT13" s="112">
        <f>'[1]44104411Exp'!AR$263</f>
        <v>4.5751E-2</v>
      </c>
      <c r="AU13" s="112">
        <f>'[1]44104411Exp'!AS$263</f>
        <v>1.5976000000000001E-2</v>
      </c>
      <c r="AV13" s="112">
        <f>'[1]44104411Exp'!AT$263</f>
        <v>0</v>
      </c>
      <c r="AW13" s="112">
        <f>'[1]44104411Exp'!AU$263</f>
        <v>0</v>
      </c>
      <c r="AX13" s="112">
        <f>'[1]44104411Exp'!AV$263</f>
        <v>0</v>
      </c>
      <c r="AY13" s="112">
        <f>'[1]44104411Exp'!AW$263</f>
        <v>0</v>
      </c>
      <c r="AZ13" s="112">
        <f>'[1]44104411Exp'!AX$263</f>
        <v>0</v>
      </c>
      <c r="BA13" s="112">
        <f>'[1]44104411Exp'!AY$263</f>
        <v>0</v>
      </c>
      <c r="BB13" s="112">
        <f>'[1]44104411Exp'!AZ$263</f>
        <v>0</v>
      </c>
      <c r="BC13" s="112">
        <f>'[1]44104411Exp'!BA$263</f>
        <v>0</v>
      </c>
      <c r="BD13" s="168"/>
    </row>
    <row r="14" spans="2:56" ht="13">
      <c r="B14" s="5" t="s">
        <v>35</v>
      </c>
      <c r="C14" s="12">
        <f>'[1]44094418Exp'!B$263</f>
        <v>4.9515123200000004E-2</v>
      </c>
      <c r="D14" s="13">
        <f>'[1]44094418Exp'!C$263</f>
        <v>7.0649735999999977E-2</v>
      </c>
      <c r="E14" s="13">
        <f>'[1]44094418Exp'!D$263</f>
        <v>0.11297096209999999</v>
      </c>
      <c r="F14" s="13">
        <f>'[1]44094418Exp'!E$263</f>
        <v>8.4651653499999993E-2</v>
      </c>
      <c r="G14" s="13">
        <f>'[1]44094418Exp'!F$263</f>
        <v>9.4588666899999979E-2</v>
      </c>
      <c r="H14" s="13">
        <f>'[1]44094418Exp'!G$263</f>
        <v>8.0768407399999978E-2</v>
      </c>
      <c r="I14" s="13">
        <f>'[1]44094418Exp'!H$263</f>
        <v>6.7373289000000003E-2</v>
      </c>
      <c r="J14" s="13">
        <f>'[1]44094418Exp'!I$263</f>
        <v>6.3403324499999997E-2</v>
      </c>
      <c r="K14" s="130">
        <f>'[1]44094418Exp'!J$263</f>
        <v>5.4276232899999985E-2</v>
      </c>
      <c r="L14" s="130">
        <f>'[1]44094418Exp'!K$263</f>
        <v>2.9941312699999997E-2</v>
      </c>
      <c r="M14" s="130">
        <f>'[1]44094418Exp'!L$263</f>
        <v>3.5901980599999994E-2</v>
      </c>
      <c r="N14" s="13">
        <f>'[1]44094418Exp'!M$263</f>
        <v>3.25163443E-2</v>
      </c>
      <c r="O14" s="13">
        <f>'[1]44094418Exp'!N$263</f>
        <v>2.5658632599999995E-2</v>
      </c>
      <c r="P14" s="13">
        <f>'[1]44094418Exp'!O$263</f>
        <v>2.5241700099999997E-2</v>
      </c>
      <c r="Q14" s="13">
        <f>'[1]44094418Exp'!P$263</f>
        <v>2.1578497999999998E-2</v>
      </c>
      <c r="R14" s="13">
        <f>'[1]44094418Exp'!Q$263</f>
        <v>2.7224800464247838E-2</v>
      </c>
      <c r="S14" s="13">
        <f>'[1]44094418Exp'!R$263</f>
        <v>1.7378006099999999E-2</v>
      </c>
      <c r="T14" s="13">
        <f>'[1]44094418Exp'!S$263</f>
        <v>1.8395039600000003E-2</v>
      </c>
      <c r="U14" s="13">
        <f>'[1]44094418Exp'!T$263</f>
        <v>1.48892873E-2</v>
      </c>
      <c r="V14" s="13">
        <f>'[1]44094418Exp'!U$263</f>
        <v>1.8160321599999991E-2</v>
      </c>
      <c r="W14" s="13">
        <f>'[1]44094418Exp'!V$263</f>
        <v>0</v>
      </c>
      <c r="X14" s="13">
        <f>'[1]44094418Exp'!W$263</f>
        <v>0</v>
      </c>
      <c r="Y14" s="13">
        <f>'[1]44094418Exp'!X$263</f>
        <v>0</v>
      </c>
      <c r="Z14" s="13">
        <f>'[1]44094418Exp'!Y$263</f>
        <v>0</v>
      </c>
      <c r="AA14" s="13">
        <f>'[1]44094418Exp'!Z$263</f>
        <v>0</v>
      </c>
      <c r="AB14" s="13">
        <f>'[1]44094418Exp'!AA$263</f>
        <v>0</v>
      </c>
      <c r="AC14" s="62"/>
      <c r="AD14" s="111">
        <f>'[1]44094418Exp'!AB$263</f>
        <v>9.8754470309449811</v>
      </c>
      <c r="AE14" s="112">
        <f>'[1]44094418Exp'!AC$263</f>
        <v>12.311274218963998</v>
      </c>
      <c r="AF14" s="112">
        <f>'[1]44094418Exp'!AD$263</f>
        <v>22.203849584496002</v>
      </c>
      <c r="AG14" s="112">
        <f>'[1]44094418Exp'!AE$263</f>
        <v>20.313758938927997</v>
      </c>
      <c r="AH14" s="112">
        <f>'[1]44094418Exp'!AF$263</f>
        <v>27.073831854194996</v>
      </c>
      <c r="AI14" s="112">
        <f>'[1]44094418Exp'!AG$263</f>
        <v>23.606175226062</v>
      </c>
      <c r="AJ14" s="112">
        <f>'[1]44094418Exp'!AH$263</f>
        <v>19.795487201296002</v>
      </c>
      <c r="AK14" s="112">
        <f>'[1]44094418Exp'!AI$263</f>
        <v>20.240204745460005</v>
      </c>
      <c r="AL14" s="112">
        <f>'[1]44094418Exp'!AJ$263</f>
        <v>19.911268265692005</v>
      </c>
      <c r="AM14" s="112">
        <f>'[1]44094418Exp'!AK$263</f>
        <v>10.998252648636001</v>
      </c>
      <c r="AN14" s="112">
        <f>'[1]44094418Exp'!AL$263</f>
        <v>12.852860938307998</v>
      </c>
      <c r="AO14" s="112">
        <f>'[1]44094418Exp'!AM$263</f>
        <v>12.622248102239995</v>
      </c>
      <c r="AP14" s="112">
        <f>'[1]44094418Exp'!AN$263</f>
        <v>9.9823763240960002</v>
      </c>
      <c r="AQ14" s="112">
        <f>'[1]44094418Exp'!AO$263</f>
        <v>9.9230781380370008</v>
      </c>
      <c r="AR14" s="112">
        <f>'[1]44094418Exp'!AP$263</f>
        <v>8.2812389015722498</v>
      </c>
      <c r="AS14" s="112">
        <f>'[1]44094418Exp'!AQ$263</f>
        <v>6.082788565811482</v>
      </c>
      <c r="AT14" s="112">
        <f>'[1]44094418Exp'!AR$263</f>
        <v>6.0813404565820015</v>
      </c>
      <c r="AU14" s="112">
        <f>'[1]44094418Exp'!AS$263</f>
        <v>5.6073620442489984</v>
      </c>
      <c r="AV14" s="112">
        <f>'[1]44094418Exp'!AT$263</f>
        <v>5.9041277606400016</v>
      </c>
      <c r="AW14" s="112">
        <f>'[1]44094418Exp'!AU$263</f>
        <v>6.9142196027875</v>
      </c>
      <c r="AX14" s="112">
        <f>'[1]44094418Exp'!AV$263</f>
        <v>0</v>
      </c>
      <c r="AY14" s="112">
        <f>'[1]44094418Exp'!AW$263</f>
        <v>0</v>
      </c>
      <c r="AZ14" s="112">
        <f>'[1]44094418Exp'!AX$263</f>
        <v>0</v>
      </c>
      <c r="BA14" s="112">
        <f>'[1]44094418Exp'!AY$263</f>
        <v>0</v>
      </c>
      <c r="BB14" s="112">
        <f>'[1]44094418Exp'!AZ$263</f>
        <v>0</v>
      </c>
      <c r="BC14" s="112">
        <f>'[1]44094418Exp'!BA$263</f>
        <v>0</v>
      </c>
      <c r="BD14" s="168"/>
    </row>
    <row r="15" spans="2:56" ht="13">
      <c r="B15" s="5" t="s">
        <v>16</v>
      </c>
      <c r="C15" s="12">
        <f>'[1]94Exp'!B$263</f>
        <v>0</v>
      </c>
      <c r="D15" s="13">
        <f>'[1]94Exp'!C$263</f>
        <v>0</v>
      </c>
      <c r="E15" s="13">
        <f>'[1]94Exp'!D$263</f>
        <v>0</v>
      </c>
      <c r="F15" s="13">
        <f>'[1]94Exp'!E$263</f>
        <v>0</v>
      </c>
      <c r="G15" s="13">
        <f>'[1]94Exp'!F$263</f>
        <v>0</v>
      </c>
      <c r="H15" s="13">
        <f>'[1]94Exp'!G$263</f>
        <v>0</v>
      </c>
      <c r="I15" s="13">
        <f>'[1]94Exp'!H$263</f>
        <v>0</v>
      </c>
      <c r="J15" s="13">
        <f>'[1]94Exp'!I$263</f>
        <v>0</v>
      </c>
      <c r="K15" s="130">
        <f>'[1]94Exp'!J$263</f>
        <v>0</v>
      </c>
      <c r="L15" s="130">
        <f>'[1]94Exp'!K$263</f>
        <v>0</v>
      </c>
      <c r="M15" s="130">
        <f>'[1]94Exp'!L$263</f>
        <v>0</v>
      </c>
      <c r="N15" s="13">
        <f>'[1]94Exp'!M$263</f>
        <v>1.5096396000000001E-3</v>
      </c>
      <c r="O15" s="13">
        <f>'[1]94Exp'!N$263</f>
        <v>0</v>
      </c>
      <c r="P15" s="13">
        <f>'[1]94Exp'!O$263</f>
        <v>8.1537287999999992E-3</v>
      </c>
      <c r="Q15" s="13">
        <f>'[1]94Exp'!P$263</f>
        <v>0</v>
      </c>
      <c r="R15" s="13">
        <f>'[1]94Exp'!Q$263</f>
        <v>0</v>
      </c>
      <c r="S15" s="13">
        <f>'[1]94Exp'!R$263</f>
        <v>0</v>
      </c>
      <c r="T15" s="13">
        <f>'[1]94Exp'!S$263</f>
        <v>0</v>
      </c>
      <c r="U15" s="13">
        <f>'[1]94Exp'!T$263</f>
        <v>0</v>
      </c>
      <c r="V15" s="13">
        <f>'[1]94Exp'!U$263</f>
        <v>0</v>
      </c>
      <c r="W15" s="13">
        <f>'[1]94Exp'!V$263</f>
        <v>0</v>
      </c>
      <c r="X15" s="13">
        <f>'[1]94Exp'!W$263</f>
        <v>0</v>
      </c>
      <c r="Y15" s="13">
        <f>'[1]94Exp'!X$263</f>
        <v>0</v>
      </c>
      <c r="Z15" s="13">
        <f>'[1]94Exp'!Y$263</f>
        <v>0</v>
      </c>
      <c r="AA15" s="13">
        <f>'[1]94Exp'!Z$263</f>
        <v>0</v>
      </c>
      <c r="AB15" s="13">
        <f>'[1]94Exp'!AA$263</f>
        <v>0</v>
      </c>
      <c r="AC15" s="62"/>
      <c r="AD15" s="111">
        <f>'[1]94Exp'!AB$263</f>
        <v>0</v>
      </c>
      <c r="AE15" s="112">
        <f>'[1]94Exp'!AC$263</f>
        <v>0</v>
      </c>
      <c r="AF15" s="112">
        <f>'[1]94Exp'!AD$263</f>
        <v>0</v>
      </c>
      <c r="AG15" s="112">
        <f>'[1]94Exp'!AE$263</f>
        <v>0</v>
      </c>
      <c r="AH15" s="112">
        <f>'[1]94Exp'!AF$263</f>
        <v>0</v>
      </c>
      <c r="AI15" s="112">
        <f>'[1]94Exp'!AG$263</f>
        <v>0</v>
      </c>
      <c r="AJ15" s="112">
        <f>'[1]94Exp'!AH$263</f>
        <v>0</v>
      </c>
      <c r="AK15" s="112">
        <f>'[1]94Exp'!AI$263</f>
        <v>0</v>
      </c>
      <c r="AL15" s="112">
        <f>'[1]94Exp'!AJ$263</f>
        <v>0</v>
      </c>
      <c r="AM15" s="112">
        <f>'[1]94Exp'!AK$263</f>
        <v>0</v>
      </c>
      <c r="AN15" s="112">
        <f>'[1]94Exp'!AL$263</f>
        <v>0</v>
      </c>
      <c r="AO15" s="112">
        <f>'[1]94Exp'!AM$263</f>
        <v>3.081747</v>
      </c>
      <c r="AP15" s="112">
        <f>'[1]94Exp'!AN$263</f>
        <v>0</v>
      </c>
      <c r="AQ15" s="112">
        <f>'[1]94Exp'!AO$263</f>
        <v>1.8166789999999997</v>
      </c>
      <c r="AR15" s="112">
        <f>'[1]94Exp'!AP$263</f>
        <v>0</v>
      </c>
      <c r="AS15" s="112">
        <f>'[1]94Exp'!AQ$263</f>
        <v>0</v>
      </c>
      <c r="AT15" s="112">
        <f>'[1]94Exp'!AR$263</f>
        <v>0</v>
      </c>
      <c r="AU15" s="112">
        <f>'[1]94Exp'!AS$263</f>
        <v>0</v>
      </c>
      <c r="AV15" s="112">
        <f>'[1]94Exp'!AT$263</f>
        <v>0</v>
      </c>
      <c r="AW15" s="112">
        <f>'[1]94Exp'!AU$263</f>
        <v>0</v>
      </c>
      <c r="AX15" s="112">
        <f>'[1]94Exp'!AV$263</f>
        <v>0</v>
      </c>
      <c r="AY15" s="112">
        <f>'[1]94Exp'!AW$263</f>
        <v>0</v>
      </c>
      <c r="AZ15" s="112">
        <f>'[1]94Exp'!AX$263</f>
        <v>0</v>
      </c>
      <c r="BA15" s="112">
        <f>'[1]94Exp'!AY$263</f>
        <v>0</v>
      </c>
      <c r="BB15" s="112">
        <f>'[1]94Exp'!AZ$263</f>
        <v>0</v>
      </c>
      <c r="BC15" s="112">
        <f>'[1]94Exp'!BA$263</f>
        <v>0</v>
      </c>
      <c r="BD15" s="168"/>
    </row>
    <row r="16" spans="2:56" ht="13.5" thickBot="1">
      <c r="B16" s="8" t="s">
        <v>9</v>
      </c>
      <c r="C16" s="71">
        <f t="shared" ref="C16:N16" si="5">C8-SUM(C9:C15)</f>
        <v>5.2551640000000344E-3</v>
      </c>
      <c r="D16" s="72">
        <f t="shared" si="5"/>
        <v>7.3699320000000235E-3</v>
      </c>
      <c r="E16" s="72">
        <f t="shared" si="5"/>
        <v>6.0038100000000538E-3</v>
      </c>
      <c r="F16" s="72">
        <f t="shared" si="5"/>
        <v>5.3532689999999938E-3</v>
      </c>
      <c r="G16" s="72">
        <f t="shared" si="5"/>
        <v>7.7906890000000173E-3</v>
      </c>
      <c r="H16" s="72">
        <f t="shared" si="5"/>
        <v>3.6665270000000305E-3</v>
      </c>
      <c r="I16" s="72">
        <f t="shared" si="5"/>
        <v>1.6356379999999948E-3</v>
      </c>
      <c r="J16" s="72">
        <f t="shared" si="5"/>
        <v>7.7751999999997601E-4</v>
      </c>
      <c r="K16" s="73">
        <f t="shared" si="5"/>
        <v>8.3174000000019177E-5</v>
      </c>
      <c r="L16" s="73">
        <f t="shared" si="5"/>
        <v>0</v>
      </c>
      <c r="M16" s="73">
        <f t="shared" si="5"/>
        <v>0</v>
      </c>
      <c r="N16" s="72">
        <f t="shared" si="5"/>
        <v>5.5999999999944983E-5</v>
      </c>
      <c r="O16" s="72">
        <f t="shared" ref="O16:AB16" si="6">O8-SUM(O9:O15)</f>
        <v>9.0480999999975609E-5</v>
      </c>
      <c r="P16" s="72">
        <f t="shared" si="6"/>
        <v>5.1719400000005411E-4</v>
      </c>
      <c r="Q16" s="72">
        <f t="shared" si="6"/>
        <v>5.1059700000000152E-4</v>
      </c>
      <c r="R16" s="72">
        <f t="shared" si="6"/>
        <v>7.5171226835979432E-4</v>
      </c>
      <c r="S16" s="72">
        <f t="shared" si="6"/>
        <v>1.3359660000000773E-3</v>
      </c>
      <c r="T16" s="72">
        <f t="shared" si="6"/>
        <v>3.8348466400000003E-3</v>
      </c>
      <c r="U16" s="72">
        <f t="shared" si="6"/>
        <v>1.6400549999999736E-3</v>
      </c>
      <c r="V16" s="72">
        <f t="shared" si="6"/>
        <v>0</v>
      </c>
      <c r="W16" s="72">
        <f t="shared" si="6"/>
        <v>0</v>
      </c>
      <c r="X16" s="72">
        <f t="shared" si="6"/>
        <v>0</v>
      </c>
      <c r="Y16" s="72">
        <f t="shared" si="6"/>
        <v>0</v>
      </c>
      <c r="Z16" s="72">
        <f t="shared" si="6"/>
        <v>0</v>
      </c>
      <c r="AA16" s="72">
        <f t="shared" si="6"/>
        <v>0</v>
      </c>
      <c r="AB16" s="72">
        <f t="shared" si="6"/>
        <v>0</v>
      </c>
      <c r="AC16" s="62"/>
      <c r="AD16" s="159">
        <f>AD8-SUM(AD9:AD15)</f>
        <v>6.0075705177313807</v>
      </c>
      <c r="AE16" s="115">
        <f>AE8-SUM(AE9:AE15)</f>
        <v>6.4615477254079963</v>
      </c>
      <c r="AF16" s="115">
        <f>AF8-SUM(AF9:AF15)</f>
        <v>6.6691471404479898</v>
      </c>
      <c r="AG16" s="115">
        <f t="shared" ref="AG16:BC16" si="7">AG8-SUM(AG9:AG15)</f>
        <v>4.9404482071839766</v>
      </c>
      <c r="AH16" s="115">
        <f t="shared" si="7"/>
        <v>7.0026379578470426</v>
      </c>
      <c r="AI16" s="115">
        <f t="shared" si="7"/>
        <v>4.4282343744210095</v>
      </c>
      <c r="AJ16" s="115">
        <f t="shared" si="7"/>
        <v>2.259742381715995</v>
      </c>
      <c r="AK16" s="115">
        <f t="shared" si="7"/>
        <v>1.0081179131150009</v>
      </c>
      <c r="AL16" s="115">
        <f t="shared" si="7"/>
        <v>0.1093251376120179</v>
      </c>
      <c r="AM16" s="115">
        <f t="shared" si="7"/>
        <v>4.9984080696020783E-2</v>
      </c>
      <c r="AN16" s="115">
        <f t="shared" si="7"/>
        <v>0</v>
      </c>
      <c r="AO16" s="115">
        <f t="shared" si="7"/>
        <v>3.5903438399884635E-3</v>
      </c>
      <c r="AP16" s="115">
        <f t="shared" si="7"/>
        <v>5.2483694559839478E-3</v>
      </c>
      <c r="AQ16" s="115">
        <f t="shared" si="7"/>
        <v>0.39299047426800371</v>
      </c>
      <c r="AR16" s="115">
        <f t="shared" si="7"/>
        <v>5.2938766833506179E-2</v>
      </c>
      <c r="AS16" s="115">
        <f t="shared" si="7"/>
        <v>0.1780211342481266</v>
      </c>
      <c r="AT16" s="115">
        <f t="shared" si="7"/>
        <v>0.26200377197596936</v>
      </c>
      <c r="AU16" s="115">
        <f t="shared" si="7"/>
        <v>3.5705221049390445</v>
      </c>
      <c r="AV16" s="115">
        <f t="shared" si="7"/>
        <v>0.40309704221002107</v>
      </c>
      <c r="AW16" s="115">
        <f t="shared" si="7"/>
        <v>0</v>
      </c>
      <c r="AX16" s="115">
        <f t="shared" si="7"/>
        <v>0</v>
      </c>
      <c r="AY16" s="115">
        <f t="shared" si="7"/>
        <v>0</v>
      </c>
      <c r="AZ16" s="115">
        <f t="shared" si="7"/>
        <v>0</v>
      </c>
      <c r="BA16" s="115">
        <f t="shared" si="7"/>
        <v>0</v>
      </c>
      <c r="BB16" s="115">
        <f t="shared" si="7"/>
        <v>0</v>
      </c>
      <c r="BC16" s="115">
        <f t="shared" si="7"/>
        <v>0</v>
      </c>
      <c r="BD16" s="168"/>
    </row>
    <row r="17" spans="2:56" ht="20" hidden="1" customHeight="1" thickTop="1">
      <c r="B17" s="21" t="s">
        <v>12</v>
      </c>
      <c r="C17" s="144">
        <f>[1]PaperSectorMinusCoreVPAExp!B$263</f>
        <v>0</v>
      </c>
      <c r="D17" s="142">
        <f>[1]PaperSectorMinusCoreVPAExp!C$263</f>
        <v>0</v>
      </c>
      <c r="E17" s="142">
        <f>[1]PaperSectorMinusCoreVPAExp!D$263</f>
        <v>0</v>
      </c>
      <c r="F17" s="142">
        <f>[1]PaperSectorMinusCoreVPAExp!E$263</f>
        <v>0</v>
      </c>
      <c r="G17" s="142">
        <f>[1]PaperSectorMinusCoreVPAExp!F$263</f>
        <v>0</v>
      </c>
      <c r="H17" s="142">
        <f>[1]PaperSectorMinusCoreVPAExp!G$263</f>
        <v>0</v>
      </c>
      <c r="I17" s="142">
        <f>[1]PaperSectorMinusCoreVPAExp!H$263</f>
        <v>0</v>
      </c>
      <c r="J17" s="142">
        <f>[1]PaperSectorMinusCoreVPAExp!I$263</f>
        <v>0</v>
      </c>
      <c r="K17" s="142">
        <f>[1]PaperSectorMinusCoreVPAExp!J$263</f>
        <v>0</v>
      </c>
      <c r="L17" s="153">
        <f>[1]PaperSectorMinusCoreVPAExp!K$263</f>
        <v>0</v>
      </c>
      <c r="M17" s="153">
        <f>[1]PaperSectorMinusCoreVPAExp!L$263</f>
        <v>0</v>
      </c>
      <c r="N17" s="142">
        <f>[1]PaperSectorMinusCoreVPAExp!M$263</f>
        <v>2.4331729100000001E-2</v>
      </c>
      <c r="O17" s="142">
        <f>[1]PaperSectorMinusCoreVPAExp!N$263</f>
        <v>0.18427085389999998</v>
      </c>
      <c r="P17" s="142">
        <f>[1]PaperSectorMinusCoreVPAExp!O$263</f>
        <v>0.14278071528</v>
      </c>
      <c r="Q17" s="142">
        <f>[1]PaperSectorMinusCoreVPAExp!P$263</f>
        <v>0</v>
      </c>
      <c r="R17" s="142">
        <f>[1]PaperSectorMinusCoreVPAExp!Q$263</f>
        <v>0</v>
      </c>
      <c r="S17" s="142">
        <f>[1]PaperSectorMinusCoreVPAExp!R$263</f>
        <v>0</v>
      </c>
      <c r="T17" s="142">
        <f>[1]PaperSectorMinusCoreVPAExp!S$263</f>
        <v>3.1561820499999997E-2</v>
      </c>
      <c r="U17" s="142">
        <f>[1]PaperSectorMinusCoreVPAExp!T$263</f>
        <v>0</v>
      </c>
      <c r="V17" s="142">
        <f>[1]PaperSectorMinusCoreVPAExp!U$263</f>
        <v>0</v>
      </c>
      <c r="W17" s="142">
        <f>[1]PaperSectorMinusCoreVPAExp!V$263</f>
        <v>0</v>
      </c>
      <c r="X17" s="142">
        <f>[1]PaperSectorMinusCoreVPAExp!W$263</f>
        <v>0</v>
      </c>
      <c r="Y17" s="142">
        <f>[1]PaperSectorMinusCoreVPAExp!X$263</f>
        <v>0</v>
      </c>
      <c r="Z17" s="142">
        <f>[1]PaperSectorMinusCoreVPAExp!Y$263</f>
        <v>0</v>
      </c>
      <c r="AA17" s="142">
        <f>[1]PaperSectorMinusCoreVPAExp!Z$263</f>
        <v>0</v>
      </c>
      <c r="AB17" s="142">
        <f>[1]PaperSectorMinusCoreVPAExp!AA$263</f>
        <v>0</v>
      </c>
      <c r="AC17" s="62"/>
      <c r="AD17" s="160">
        <f>[1]PaperSectorMinusCoreVPAExp!AB$263</f>
        <v>0</v>
      </c>
      <c r="AE17" s="161">
        <f>[1]PaperSectorMinusCoreVPAExp!AC$263</f>
        <v>0</v>
      </c>
      <c r="AF17" s="161">
        <f>[1]PaperSectorMinusCoreVPAExp!AD$263</f>
        <v>0</v>
      </c>
      <c r="AG17" s="161">
        <f>[1]PaperSectorMinusCoreVPAExp!AE$263</f>
        <v>0</v>
      </c>
      <c r="AH17" s="161">
        <f>[1]PaperSectorMinusCoreVPAExp!AF$263</f>
        <v>0</v>
      </c>
      <c r="AI17" s="161">
        <f>[1]PaperSectorMinusCoreVPAExp!AG$263</f>
        <v>0</v>
      </c>
      <c r="AJ17" s="161">
        <f>[1]PaperSectorMinusCoreVPAExp!AH$263</f>
        <v>0</v>
      </c>
      <c r="AK17" s="161">
        <f>[1]PaperSectorMinusCoreVPAExp!AI$263</f>
        <v>0</v>
      </c>
      <c r="AL17" s="161">
        <f>[1]PaperSectorMinusCoreVPAExp!AJ$263</f>
        <v>0</v>
      </c>
      <c r="AM17" s="161">
        <f>[1]PaperSectorMinusCoreVPAExp!AK$263</f>
        <v>0</v>
      </c>
      <c r="AN17" s="161">
        <f>[1]PaperSectorMinusCoreVPAExp!AL$263</f>
        <v>0</v>
      </c>
      <c r="AO17" s="161">
        <f>[1]PaperSectorMinusCoreVPAExp!AM$263</f>
        <v>11.358396431999997</v>
      </c>
      <c r="AP17" s="161">
        <f>[1]PaperSectorMinusCoreVPAExp!AN$263</f>
        <v>14.295783</v>
      </c>
      <c r="AQ17" s="161">
        <f>[1]PaperSectorMinusCoreVPAExp!AO$263</f>
        <v>11.244947000000002</v>
      </c>
      <c r="AR17" s="161">
        <f>[1]PaperSectorMinusCoreVPAExp!AP$263</f>
        <v>0</v>
      </c>
      <c r="AS17" s="161">
        <f>[1]PaperSectorMinusCoreVPAExp!AQ$263</f>
        <v>0</v>
      </c>
      <c r="AT17" s="161">
        <f>[1]PaperSectorMinusCoreVPAExp!AR$263</f>
        <v>0</v>
      </c>
      <c r="AU17" s="161">
        <f>[1]PaperSectorMinusCoreVPAExp!AS$263</f>
        <v>11.023006999999996</v>
      </c>
      <c r="AV17" s="161">
        <f>[1]PaperSectorMinusCoreVPAExp!AT$263</f>
        <v>0</v>
      </c>
      <c r="AW17" s="161">
        <f>[1]PaperSectorMinusCoreVPAExp!AU$263</f>
        <v>0</v>
      </c>
      <c r="AX17" s="161">
        <f>[1]PaperSectorMinusCoreVPAExp!AV$263</f>
        <v>0</v>
      </c>
      <c r="AY17" s="161">
        <f>[1]PaperSectorMinusCoreVPAExp!AW$263</f>
        <v>0</v>
      </c>
      <c r="AZ17" s="161">
        <f>[1]PaperSectorMinusCoreVPAExp!AX$263</f>
        <v>0</v>
      </c>
      <c r="BA17" s="161">
        <f>[1]PaperSectorMinusCoreVPAExp!AY$263</f>
        <v>0</v>
      </c>
      <c r="BB17" s="161">
        <f>[1]PaperSectorMinusCoreVPAExp!AZ$263</f>
        <v>0</v>
      </c>
      <c r="BC17" s="161">
        <f>[1]PaperSectorMinusCoreVPAExp!BA$263</f>
        <v>0</v>
      </c>
      <c r="BD17" s="168"/>
    </row>
    <row r="18" spans="2:56" ht="14" hidden="1" thickTop="1" thickBot="1">
      <c r="B18" s="5" t="s">
        <v>10</v>
      </c>
      <c r="C18" s="83">
        <f>'[1]440123Exp'!B$263</f>
        <v>0</v>
      </c>
      <c r="D18" s="84">
        <f>'[1]440123Exp'!C$263</f>
        <v>0</v>
      </c>
      <c r="E18" s="84">
        <f>'[1]440123Exp'!D$263</f>
        <v>0</v>
      </c>
      <c r="F18" s="84">
        <f>'[1]440123Exp'!E$263</f>
        <v>0</v>
      </c>
      <c r="G18" s="84">
        <f>'[1]440123Exp'!F$263</f>
        <v>0</v>
      </c>
      <c r="H18" s="84">
        <f>'[1]440123Exp'!G$263</f>
        <v>0</v>
      </c>
      <c r="I18" s="84">
        <f>'[1]440123Exp'!H$263</f>
        <v>0</v>
      </c>
      <c r="J18" s="84">
        <f>'[1]440123Exp'!I$263</f>
        <v>0</v>
      </c>
      <c r="K18" s="84">
        <f>'[1]440123Exp'!J$263</f>
        <v>0</v>
      </c>
      <c r="L18" s="154">
        <f>'[1]440123Exp'!K$263</f>
        <v>0</v>
      </c>
      <c r="M18" s="154">
        <f>'[1]440123Exp'!L$263</f>
        <v>0</v>
      </c>
      <c r="N18" s="84">
        <f>'[1]440123Exp'!M$263</f>
        <v>6.9603680999999994E-3</v>
      </c>
      <c r="O18" s="84">
        <f>'[1]440123Exp'!N$263</f>
        <v>0.1653704899</v>
      </c>
      <c r="P18" s="84">
        <f>'[1]440123Exp'!O$263</f>
        <v>0.12630353078000001</v>
      </c>
      <c r="Q18" s="84">
        <f>'[1]440123Exp'!P$263</f>
        <v>0</v>
      </c>
      <c r="R18" s="84">
        <f>'[1]440123Exp'!Q$263</f>
        <v>0</v>
      </c>
      <c r="S18" s="84">
        <f>'[1]440123Exp'!R$263</f>
        <v>0</v>
      </c>
      <c r="T18" s="84">
        <f>'[1]440123Exp'!S$263</f>
        <v>0</v>
      </c>
      <c r="U18" s="84">
        <f>'[1]440123Exp'!T$263</f>
        <v>0</v>
      </c>
      <c r="V18" s="84">
        <f>'[1]440123Exp'!U$263</f>
        <v>0</v>
      </c>
      <c r="W18" s="84">
        <f>'[1]440123Exp'!V$263</f>
        <v>0</v>
      </c>
      <c r="X18" s="84">
        <f>'[1]440123Exp'!W$263</f>
        <v>0</v>
      </c>
      <c r="Y18" s="84">
        <f>'[1]440123Exp'!X$263</f>
        <v>0</v>
      </c>
      <c r="Z18" s="84">
        <f>'[1]440123Exp'!Y$263</f>
        <v>0</v>
      </c>
      <c r="AA18" s="84">
        <f>'[1]440123Exp'!Z$263</f>
        <v>0</v>
      </c>
      <c r="AB18" s="84">
        <f>'[1]440123Exp'!AA$263</f>
        <v>0</v>
      </c>
      <c r="AC18" s="62"/>
      <c r="AD18" s="162">
        <f>'[1]440123Exp'!AB$263</f>
        <v>0</v>
      </c>
      <c r="AE18" s="163">
        <f>'[1]440123Exp'!AC$263</f>
        <v>0</v>
      </c>
      <c r="AF18" s="163">
        <f>'[1]440123Exp'!AD$263</f>
        <v>0</v>
      </c>
      <c r="AG18" s="163">
        <f>'[1]440123Exp'!AE$263</f>
        <v>0</v>
      </c>
      <c r="AH18" s="163">
        <f>'[1]440123Exp'!AF$263</f>
        <v>0</v>
      </c>
      <c r="AI18" s="163">
        <f>'[1]440123Exp'!AG$263</f>
        <v>0</v>
      </c>
      <c r="AJ18" s="163">
        <f>'[1]440123Exp'!AH$263</f>
        <v>0</v>
      </c>
      <c r="AK18" s="163">
        <f>'[1]440123Exp'!AI$263</f>
        <v>0</v>
      </c>
      <c r="AL18" s="163">
        <f>'[1]440123Exp'!AJ$263</f>
        <v>0</v>
      </c>
      <c r="AM18" s="163">
        <f>'[1]440123Exp'!AK$263</f>
        <v>0</v>
      </c>
      <c r="AN18" s="163">
        <f>'[1]440123Exp'!AL$263</f>
        <v>0</v>
      </c>
      <c r="AO18" s="163">
        <f>'[1]440123Exp'!AM$263</f>
        <v>2.825758</v>
      </c>
      <c r="AP18" s="163">
        <f>'[1]440123Exp'!AN$263</f>
        <v>7.1290339999999999</v>
      </c>
      <c r="AQ18" s="163">
        <f>'[1]440123Exp'!AO$263</f>
        <v>3.8640099999999999</v>
      </c>
      <c r="AR18" s="163">
        <f>'[1]440123Exp'!AP$263</f>
        <v>0</v>
      </c>
      <c r="AS18" s="163">
        <f>'[1]440123Exp'!AQ$263</f>
        <v>0</v>
      </c>
      <c r="AT18" s="163">
        <f>'[1]440123Exp'!AR$263</f>
        <v>0</v>
      </c>
      <c r="AU18" s="163">
        <f>'[1]440123Exp'!AS$263</f>
        <v>0</v>
      </c>
      <c r="AV18" s="163">
        <f>'[1]440123Exp'!AT$263</f>
        <v>0</v>
      </c>
      <c r="AW18" s="163">
        <f>'[1]440123Exp'!AU$263</f>
        <v>0</v>
      </c>
      <c r="AX18" s="163">
        <f>'[1]440123Exp'!AV$263</f>
        <v>0</v>
      </c>
      <c r="AY18" s="163">
        <f>'[1]440123Exp'!AW$263</f>
        <v>0</v>
      </c>
      <c r="AZ18" s="163">
        <f>'[1]440123Exp'!AX$263</f>
        <v>0</v>
      </c>
      <c r="BA18" s="163">
        <f>'[1]440123Exp'!AY$263</f>
        <v>0</v>
      </c>
      <c r="BB18" s="163">
        <f>'[1]440123Exp'!AZ$263</f>
        <v>0</v>
      </c>
      <c r="BC18" s="163">
        <f>'[1]440123Exp'!BA$263</f>
        <v>0</v>
      </c>
      <c r="BD18" s="168"/>
    </row>
    <row r="19" spans="2:56" ht="14" hidden="1" thickTop="1" thickBot="1">
      <c r="B19" s="5" t="s">
        <v>11</v>
      </c>
      <c r="C19" s="83">
        <f>'[1]4701-5Exp'!B$263</f>
        <v>0</v>
      </c>
      <c r="D19" s="84">
        <f>'[1]4701-5Exp'!C$263</f>
        <v>0</v>
      </c>
      <c r="E19" s="84">
        <f>'[1]4701-5Exp'!D$263</f>
        <v>0</v>
      </c>
      <c r="F19" s="84">
        <f>'[1]4701-5Exp'!E$263</f>
        <v>0</v>
      </c>
      <c r="G19" s="84">
        <f>'[1]4701-5Exp'!F$263</f>
        <v>0</v>
      </c>
      <c r="H19" s="84">
        <f>'[1]4701-5Exp'!G$263</f>
        <v>0</v>
      </c>
      <c r="I19" s="84">
        <f>'[1]4701-5Exp'!H$263</f>
        <v>0</v>
      </c>
      <c r="J19" s="84">
        <f>'[1]4701-5Exp'!I$263</f>
        <v>0</v>
      </c>
      <c r="K19" s="84">
        <f>'[1]4701-5Exp'!J$263</f>
        <v>0</v>
      </c>
      <c r="L19" s="154">
        <f>'[1]4701-5Exp'!K$263</f>
        <v>0</v>
      </c>
      <c r="M19" s="154">
        <f>'[1]4701-5Exp'!L$263</f>
        <v>0</v>
      </c>
      <c r="N19" s="84">
        <f>'[1]4701-5Exp'!M$263</f>
        <v>0</v>
      </c>
      <c r="O19" s="84">
        <f>'[1]4701-5Exp'!N$263</f>
        <v>0</v>
      </c>
      <c r="P19" s="84">
        <f>'[1]4701-5Exp'!O$263</f>
        <v>0</v>
      </c>
      <c r="Q19" s="84">
        <f>'[1]4701-5Exp'!P$263</f>
        <v>0</v>
      </c>
      <c r="R19" s="84">
        <f>'[1]4701-5Exp'!Q$263</f>
        <v>0</v>
      </c>
      <c r="S19" s="84">
        <f>'[1]4701-5Exp'!R$263</f>
        <v>0</v>
      </c>
      <c r="T19" s="84">
        <f>'[1]4701-5Exp'!S$263</f>
        <v>0</v>
      </c>
      <c r="U19" s="84">
        <f>'[1]4701-5Exp'!T$263</f>
        <v>0</v>
      </c>
      <c r="V19" s="84">
        <f>'[1]4701-5Exp'!U$263</f>
        <v>0</v>
      </c>
      <c r="W19" s="84">
        <f>'[1]4701-5Exp'!V$263</f>
        <v>0</v>
      </c>
      <c r="X19" s="84">
        <f>'[1]4701-5Exp'!W$263</f>
        <v>0</v>
      </c>
      <c r="Y19" s="84">
        <f>'[1]4701-5Exp'!X$263</f>
        <v>0</v>
      </c>
      <c r="Z19" s="84">
        <f>'[1]4701-5Exp'!Y$263</f>
        <v>0</v>
      </c>
      <c r="AA19" s="84">
        <f>'[1]4701-5Exp'!Z$263</f>
        <v>0</v>
      </c>
      <c r="AB19" s="84">
        <f>'[1]4701-5Exp'!AA$263</f>
        <v>0</v>
      </c>
      <c r="AC19" s="62"/>
      <c r="AD19" s="162">
        <f>'[1]4701-5Exp'!AB$263</f>
        <v>0</v>
      </c>
      <c r="AE19" s="163">
        <f>'[1]4701-5Exp'!AC$263</f>
        <v>0</v>
      </c>
      <c r="AF19" s="163">
        <f>'[1]4701-5Exp'!AD$263</f>
        <v>0</v>
      </c>
      <c r="AG19" s="163">
        <f>'[1]4701-5Exp'!AE$263</f>
        <v>0</v>
      </c>
      <c r="AH19" s="163">
        <f>'[1]4701-5Exp'!AF$263</f>
        <v>0</v>
      </c>
      <c r="AI19" s="163">
        <f>'[1]4701-5Exp'!AG$263</f>
        <v>0</v>
      </c>
      <c r="AJ19" s="163">
        <f>'[1]4701-5Exp'!AH$263</f>
        <v>0</v>
      </c>
      <c r="AK19" s="163">
        <f>'[1]4701-5Exp'!AI$263</f>
        <v>0</v>
      </c>
      <c r="AL19" s="163">
        <f>'[1]4701-5Exp'!AJ$263</f>
        <v>0</v>
      </c>
      <c r="AM19" s="163">
        <f>'[1]4701-5Exp'!AK$263</f>
        <v>0</v>
      </c>
      <c r="AN19" s="163">
        <f>'[1]4701-5Exp'!AL$263</f>
        <v>0</v>
      </c>
      <c r="AO19" s="163">
        <f>'[1]4701-5Exp'!AM$263</f>
        <v>0</v>
      </c>
      <c r="AP19" s="163">
        <f>'[1]4701-5Exp'!AN$263</f>
        <v>0</v>
      </c>
      <c r="AQ19" s="163">
        <f>'[1]4701-5Exp'!AO$263</f>
        <v>0</v>
      </c>
      <c r="AR19" s="163">
        <f>'[1]4701-5Exp'!AP$263</f>
        <v>0</v>
      </c>
      <c r="AS19" s="163">
        <f>'[1]4701-5Exp'!AQ$263</f>
        <v>0</v>
      </c>
      <c r="AT19" s="163">
        <f>'[1]4701-5Exp'!AR$263</f>
        <v>0</v>
      </c>
      <c r="AU19" s="163">
        <f>'[1]4701-5Exp'!AS$263</f>
        <v>0</v>
      </c>
      <c r="AV19" s="163">
        <f>'[1]4701-5Exp'!AT$263</f>
        <v>0</v>
      </c>
      <c r="AW19" s="163">
        <f>'[1]4701-5Exp'!AU$263</f>
        <v>0</v>
      </c>
      <c r="AX19" s="163">
        <f>'[1]4701-5Exp'!AV$263</f>
        <v>0</v>
      </c>
      <c r="AY19" s="163">
        <f>'[1]4701-5Exp'!AW$263</f>
        <v>0</v>
      </c>
      <c r="AZ19" s="163">
        <f>'[1]4701-5Exp'!AX$263</f>
        <v>0</v>
      </c>
      <c r="BA19" s="163">
        <f>'[1]4701-5Exp'!AY$263</f>
        <v>0</v>
      </c>
      <c r="BB19" s="163">
        <f>'[1]4701-5Exp'!AZ$263</f>
        <v>0</v>
      </c>
      <c r="BC19" s="163">
        <f>'[1]4701-5Exp'!BA$263</f>
        <v>0</v>
      </c>
      <c r="BD19" s="168"/>
    </row>
    <row r="20" spans="2:56" ht="14" hidden="1" thickTop="1" thickBot="1">
      <c r="B20" s="6" t="s">
        <v>15</v>
      </c>
      <c r="C20" s="88">
        <f>'[1]48Exp'!B$263</f>
        <v>0</v>
      </c>
      <c r="D20" s="89">
        <f>'[1]48Exp'!C$263</f>
        <v>0</v>
      </c>
      <c r="E20" s="89">
        <f>'[1]48Exp'!D$263</f>
        <v>0</v>
      </c>
      <c r="F20" s="89">
        <f>'[1]48Exp'!E$263</f>
        <v>0</v>
      </c>
      <c r="G20" s="89">
        <f>'[1]48Exp'!F$263</f>
        <v>0</v>
      </c>
      <c r="H20" s="89">
        <f>'[1]48Exp'!G$263</f>
        <v>0</v>
      </c>
      <c r="I20" s="89">
        <f>'[1]48Exp'!H$263</f>
        <v>0</v>
      </c>
      <c r="J20" s="89">
        <f>'[1]48Exp'!I$263</f>
        <v>0</v>
      </c>
      <c r="K20" s="89">
        <f>'[1]48Exp'!J$263</f>
        <v>0</v>
      </c>
      <c r="L20" s="155">
        <f>'[1]48Exp'!K$263</f>
        <v>0</v>
      </c>
      <c r="M20" s="155">
        <f>'[1]48Exp'!L$263</f>
        <v>0</v>
      </c>
      <c r="N20" s="89">
        <f>'[1]48Exp'!M$263</f>
        <v>1.7371360999999998E-2</v>
      </c>
      <c r="O20" s="89">
        <f>'[1]48Exp'!N$263</f>
        <v>1.8900363999999996E-2</v>
      </c>
      <c r="P20" s="89">
        <f>'[1]48Exp'!O$263</f>
        <v>1.6477184500000006E-2</v>
      </c>
      <c r="Q20" s="89">
        <f>'[1]48Exp'!P$263</f>
        <v>0</v>
      </c>
      <c r="R20" s="89">
        <f>'[1]48Exp'!Q$263</f>
        <v>0</v>
      </c>
      <c r="S20" s="89">
        <f>'[1]48Exp'!R$263</f>
        <v>0</v>
      </c>
      <c r="T20" s="89">
        <f>'[1]48Exp'!S$263</f>
        <v>3.1561820499999997E-2</v>
      </c>
      <c r="U20" s="89">
        <f>'[1]48Exp'!T$263</f>
        <v>0</v>
      </c>
      <c r="V20" s="89">
        <f>'[1]48Exp'!U$263</f>
        <v>0</v>
      </c>
      <c r="W20" s="89">
        <f>'[1]48Exp'!V$263</f>
        <v>0</v>
      </c>
      <c r="X20" s="89">
        <f>'[1]48Exp'!W$263</f>
        <v>0</v>
      </c>
      <c r="Y20" s="89">
        <f>'[1]48Exp'!X$263</f>
        <v>0</v>
      </c>
      <c r="Z20" s="89">
        <f>'[1]48Exp'!Y$263</f>
        <v>0</v>
      </c>
      <c r="AA20" s="89">
        <f>'[1]48Exp'!Z$263</f>
        <v>0</v>
      </c>
      <c r="AB20" s="89">
        <f>'[1]48Exp'!AA$263</f>
        <v>0</v>
      </c>
      <c r="AC20" s="62"/>
      <c r="AD20" s="164">
        <f>'[1]48Exp'!AB$263</f>
        <v>0</v>
      </c>
      <c r="AE20" s="165">
        <f>'[1]48Exp'!AC$263</f>
        <v>0</v>
      </c>
      <c r="AF20" s="165">
        <f>'[1]48Exp'!AD$263</f>
        <v>0</v>
      </c>
      <c r="AG20" s="165">
        <f>'[1]48Exp'!AE$263</f>
        <v>0</v>
      </c>
      <c r="AH20" s="165">
        <f>'[1]48Exp'!AF$263</f>
        <v>0</v>
      </c>
      <c r="AI20" s="165">
        <f>'[1]48Exp'!AG$263</f>
        <v>0</v>
      </c>
      <c r="AJ20" s="165">
        <f>'[1]48Exp'!AH$263</f>
        <v>0</v>
      </c>
      <c r="AK20" s="165">
        <f>'[1]48Exp'!AI$263</f>
        <v>0</v>
      </c>
      <c r="AL20" s="165">
        <f>'[1]48Exp'!AJ$263</f>
        <v>0</v>
      </c>
      <c r="AM20" s="165">
        <f>'[1]48Exp'!AK$263</f>
        <v>0</v>
      </c>
      <c r="AN20" s="165">
        <f>'[1]48Exp'!AL$263</f>
        <v>0</v>
      </c>
      <c r="AO20" s="165">
        <f>'[1]48Exp'!AM$263</f>
        <v>8.5326384319999988</v>
      </c>
      <c r="AP20" s="165">
        <f>'[1]48Exp'!AN$263</f>
        <v>7.1667489999999985</v>
      </c>
      <c r="AQ20" s="165">
        <f>'[1]48Exp'!AO$263</f>
        <v>7.3809369999999994</v>
      </c>
      <c r="AR20" s="165">
        <f>'[1]48Exp'!AP$263</f>
        <v>0</v>
      </c>
      <c r="AS20" s="165">
        <f>'[1]48Exp'!AQ$263</f>
        <v>0</v>
      </c>
      <c r="AT20" s="165">
        <f>'[1]48Exp'!AR$263</f>
        <v>0</v>
      </c>
      <c r="AU20" s="165">
        <f>'[1]48Exp'!AS$263</f>
        <v>11.023006999999996</v>
      </c>
      <c r="AV20" s="165">
        <f>'[1]48Exp'!AT$263</f>
        <v>0</v>
      </c>
      <c r="AW20" s="165">
        <f>'[1]48Exp'!AU$263</f>
        <v>0</v>
      </c>
      <c r="AX20" s="165">
        <f>'[1]48Exp'!AV$263</f>
        <v>0</v>
      </c>
      <c r="AY20" s="165">
        <f>'[1]48Exp'!AW$263</f>
        <v>0</v>
      </c>
      <c r="AZ20" s="165">
        <f>'[1]48Exp'!AX$263</f>
        <v>0</v>
      </c>
      <c r="BA20" s="165">
        <f>'[1]48Exp'!AY$263</f>
        <v>0</v>
      </c>
      <c r="BB20" s="165">
        <f>'[1]48Exp'!AZ$263</f>
        <v>0</v>
      </c>
      <c r="BC20" s="165">
        <f>'[1]48Exp'!BA$263</f>
        <v>0</v>
      </c>
      <c r="BD20" s="168"/>
    </row>
    <row r="21" spans="2:56" ht="25" customHeight="1" thickTop="1">
      <c r="B21" s="7"/>
      <c r="C21" s="242" t="s">
        <v>133</v>
      </c>
      <c r="D21" s="243"/>
      <c r="E21" s="243"/>
      <c r="F21" s="243"/>
      <c r="G21" s="243"/>
      <c r="H21" s="243"/>
      <c r="I21" s="243"/>
      <c r="J21" s="243"/>
      <c r="K21" s="243"/>
      <c r="L21" s="243"/>
      <c r="M21" s="243"/>
      <c r="N21" s="243"/>
      <c r="O21" s="243"/>
      <c r="P21" s="243"/>
      <c r="Q21" s="243"/>
      <c r="R21" s="243"/>
      <c r="S21" s="243"/>
      <c r="T21" s="243"/>
      <c r="U21" s="243"/>
      <c r="V21" s="243"/>
      <c r="W21" s="243"/>
      <c r="X21" s="243"/>
      <c r="Y21" s="243"/>
      <c r="Z21" s="243"/>
      <c r="AA21" s="243"/>
      <c r="AB21" s="244"/>
      <c r="AC21" s="62"/>
      <c r="AD21" s="245" t="str">
        <f>C21</f>
        <v>Exports to all 28 EU member states</v>
      </c>
      <c r="AE21" s="246"/>
      <c r="AF21" s="246"/>
      <c r="AG21" s="246"/>
      <c r="AH21" s="246"/>
      <c r="AI21" s="246"/>
      <c r="AJ21" s="246"/>
      <c r="AK21" s="246"/>
      <c r="AL21" s="246"/>
      <c r="AM21" s="246"/>
      <c r="AN21" s="246"/>
      <c r="AO21" s="246"/>
      <c r="AP21" s="246"/>
      <c r="AQ21" s="246"/>
      <c r="AR21" s="246"/>
      <c r="AS21" s="246"/>
      <c r="AT21" s="246"/>
      <c r="AU21" s="246"/>
      <c r="AV21" s="246"/>
      <c r="AW21" s="246"/>
      <c r="AX21" s="246"/>
      <c r="AY21" s="246"/>
      <c r="AZ21" s="246"/>
      <c r="BA21" s="246"/>
      <c r="BB21" s="246"/>
      <c r="BC21" s="247"/>
      <c r="BD21" s="168"/>
    </row>
    <row r="22" spans="2:56" ht="20" customHeight="1">
      <c r="B22" s="166" t="s">
        <v>14</v>
      </c>
      <c r="C22" s="56">
        <f t="shared" ref="C22:AB22" si="8">C24+0*C33</f>
        <v>0.54091384150485999</v>
      </c>
      <c r="D22" s="20">
        <f t="shared" si="8"/>
        <v>0.5325631077166999</v>
      </c>
      <c r="E22" s="20">
        <f t="shared" si="8"/>
        <v>0.48025470926418001</v>
      </c>
      <c r="F22" s="20">
        <f t="shared" si="8"/>
        <v>0.45354682002687996</v>
      </c>
      <c r="G22" s="20">
        <f t="shared" si="8"/>
        <v>0.42334408983521998</v>
      </c>
      <c r="H22" s="20">
        <f t="shared" si="8"/>
        <v>0.38396715781204005</v>
      </c>
      <c r="I22" s="20">
        <f t="shared" si="8"/>
        <v>0.29543286654327999</v>
      </c>
      <c r="J22" s="20">
        <f t="shared" si="8"/>
        <v>0.28324908622923994</v>
      </c>
      <c r="K22" s="38">
        <f t="shared" si="8"/>
        <v>0.25525323628025998</v>
      </c>
      <c r="L22" s="38">
        <f t="shared" si="8"/>
        <v>0.14161192338704001</v>
      </c>
      <c r="M22" s="38">
        <f t="shared" si="8"/>
        <v>0.15240145191125998</v>
      </c>
      <c r="N22" s="20">
        <f t="shared" si="8"/>
        <v>0.12477833850919999</v>
      </c>
      <c r="O22" s="20">
        <f t="shared" si="8"/>
        <v>0.1268019144543</v>
      </c>
      <c r="P22" s="20">
        <f t="shared" si="8"/>
        <v>9.2796505206679994E-2</v>
      </c>
      <c r="Q22" s="20">
        <f t="shared" si="8"/>
        <v>8.752893510173998E-2</v>
      </c>
      <c r="R22" s="20">
        <f t="shared" si="8"/>
        <v>9.2130641233400784E-2</v>
      </c>
      <c r="S22" s="20">
        <f t="shared" si="8"/>
        <v>7.6980734979999993E-2</v>
      </c>
      <c r="T22" s="20">
        <f t="shared" si="8"/>
        <v>7.2891875620000005E-2</v>
      </c>
      <c r="U22" s="20">
        <f t="shared" si="8"/>
        <v>7.490306792000001E-2</v>
      </c>
      <c r="V22" s="20">
        <f t="shared" si="8"/>
        <v>8.1051236880000016E-2</v>
      </c>
      <c r="W22" s="20">
        <f t="shared" si="8"/>
        <v>0</v>
      </c>
      <c r="X22" s="20">
        <f t="shared" si="8"/>
        <v>0</v>
      </c>
      <c r="Y22" s="20">
        <f t="shared" si="8"/>
        <v>0</v>
      </c>
      <c r="Z22" s="20">
        <f t="shared" si="8"/>
        <v>0</v>
      </c>
      <c r="AA22" s="20">
        <f t="shared" si="8"/>
        <v>0</v>
      </c>
      <c r="AB22" s="20">
        <f t="shared" si="8"/>
        <v>0</v>
      </c>
      <c r="AC22" s="62"/>
      <c r="AD22" s="66">
        <f>AD24+0*AD33</f>
        <v>104.07446729831028</v>
      </c>
      <c r="AE22" s="67">
        <f>AE24+0*AE33</f>
        <v>99.785736461156006</v>
      </c>
      <c r="AF22" s="67">
        <f t="shared" ref="AF22:BB22" si="9">AF24+0*AF33</f>
        <v>106.437059555952</v>
      </c>
      <c r="AG22" s="67">
        <f t="shared" si="9"/>
        <v>114.06007217651197</v>
      </c>
      <c r="AH22" s="67">
        <f t="shared" si="9"/>
        <v>124.93922921771201</v>
      </c>
      <c r="AI22" s="67">
        <f t="shared" si="9"/>
        <v>120.782343440616</v>
      </c>
      <c r="AJ22" s="67">
        <f t="shared" si="9"/>
        <v>94.857868858255983</v>
      </c>
      <c r="AK22" s="67">
        <f t="shared" si="9"/>
        <v>102.99816252898499</v>
      </c>
      <c r="AL22" s="67">
        <f t="shared" si="9"/>
        <v>99.672246031040004</v>
      </c>
      <c r="AM22" s="67">
        <f t="shared" si="9"/>
        <v>51.29491575846</v>
      </c>
      <c r="AN22" s="67">
        <f t="shared" si="9"/>
        <v>55.289489225669996</v>
      </c>
      <c r="AO22" s="67">
        <f t="shared" si="9"/>
        <v>50.498289153759998</v>
      </c>
      <c r="AP22" s="67">
        <f t="shared" si="9"/>
        <v>48.784591676479998</v>
      </c>
      <c r="AQ22" s="67">
        <f t="shared" si="9"/>
        <v>36.843240901406006</v>
      </c>
      <c r="AR22" s="67">
        <f t="shared" si="9"/>
        <v>37.008583085963501</v>
      </c>
      <c r="AS22" s="67">
        <f t="shared" si="9"/>
        <v>30.531237740539396</v>
      </c>
      <c r="AT22" s="67">
        <f t="shared" si="9"/>
        <v>27.993129114806997</v>
      </c>
      <c r="AU22" s="67">
        <f t="shared" si="9"/>
        <v>25.259713042134997</v>
      </c>
      <c r="AV22" s="67">
        <f t="shared" si="9"/>
        <v>28.019373498940002</v>
      </c>
      <c r="AW22" s="67">
        <f t="shared" si="9"/>
        <v>29.006569068820838</v>
      </c>
      <c r="AX22" s="67">
        <f t="shared" si="9"/>
        <v>0</v>
      </c>
      <c r="AY22" s="67">
        <f t="shared" si="9"/>
        <v>0</v>
      </c>
      <c r="AZ22" s="67">
        <f t="shared" si="9"/>
        <v>0</v>
      </c>
      <c r="BA22" s="67">
        <f t="shared" si="9"/>
        <v>0</v>
      </c>
      <c r="BB22" s="67">
        <f t="shared" si="9"/>
        <v>0</v>
      </c>
      <c r="BC22" s="67">
        <f>BC24+0*BC33</f>
        <v>0</v>
      </c>
      <c r="BD22" s="168"/>
    </row>
    <row r="23" spans="2:56" ht="16" customHeight="1">
      <c r="B23" s="19" t="s">
        <v>33</v>
      </c>
      <c r="C23" s="128">
        <f>[1]CoreVPAExp!B$264</f>
        <v>0.48909644660486001</v>
      </c>
      <c r="D23" s="63">
        <f>[1]CoreVPAExp!C$264</f>
        <v>0.46028612451670003</v>
      </c>
      <c r="E23" s="63">
        <f>[1]CoreVPAExp!D$264</f>
        <v>0.37537714896417984</v>
      </c>
      <c r="F23" s="63">
        <f>[1]CoreVPAExp!E$264</f>
        <v>0.37112666872687994</v>
      </c>
      <c r="G23" s="63">
        <f>[1]CoreVPAExp!F$264</f>
        <v>0.33507815823522002</v>
      </c>
      <c r="H23" s="63">
        <f>[1]CoreVPAExp!G$264</f>
        <v>0.30794828351203996</v>
      </c>
      <c r="I23" s="63">
        <f>[1]CoreVPAExp!H$264</f>
        <v>0.23143486484327999</v>
      </c>
      <c r="J23" s="64">
        <f>[1]CoreVPAExp!I$264</f>
        <v>0.22522016232923997</v>
      </c>
      <c r="K23" s="140">
        <f>[1]CoreVPAExp!J$264</f>
        <v>0.20507018358026005</v>
      </c>
      <c r="L23" s="140">
        <f>[1]CoreVPAExp!K$264</f>
        <v>0.11473317068703999</v>
      </c>
      <c r="M23" s="140">
        <f>[1]CoreVPAExp!L$264</f>
        <v>0.11860733251126002</v>
      </c>
      <c r="N23" s="64">
        <f>[1]CoreVPAExp!M$264</f>
        <v>9.2935463209199987E-2</v>
      </c>
      <c r="O23" s="64">
        <f>[1]CoreVPAExp!N$264</f>
        <v>0.1017852503543</v>
      </c>
      <c r="P23" s="64">
        <f>[1]CoreVPAExp!O$264</f>
        <v>6.8387812306679993E-2</v>
      </c>
      <c r="Q23" s="64">
        <f>[1]CoreVPAExp!P$264</f>
        <v>6.6466796201739994E-2</v>
      </c>
      <c r="R23" s="64">
        <f>[1]CoreVPAExp!Q$264</f>
        <v>6.4886958390460006E-2</v>
      </c>
      <c r="S23" s="64">
        <f>[1]CoreVPAExp!R$264</f>
        <v>5.9007470279999974E-2</v>
      </c>
      <c r="T23" s="64">
        <f>[1]CoreVPAExp!S$264</f>
        <v>5.2358376620000001E-2</v>
      </c>
      <c r="U23" s="64">
        <f>[1]CoreVPAExp!T$264</f>
        <v>5.8993838119999989E-2</v>
      </c>
      <c r="V23" s="64">
        <f>[1]CoreVPAExp!U$264</f>
        <v>6.4024421080000005E-2</v>
      </c>
      <c r="W23" s="64">
        <f>[1]CoreVPAExp!V$264</f>
        <v>0</v>
      </c>
      <c r="X23" s="64">
        <f>[1]CoreVPAExp!W$264</f>
        <v>0</v>
      </c>
      <c r="Y23" s="64">
        <f>[1]CoreVPAExp!X$264</f>
        <v>0</v>
      </c>
      <c r="Z23" s="64">
        <f>[1]CoreVPAExp!Y$264</f>
        <v>0</v>
      </c>
      <c r="AA23" s="64">
        <f>[1]CoreVPAExp!Z$264</f>
        <v>0</v>
      </c>
      <c r="AB23" s="64">
        <f>[1]CoreVPAExp!AA$264</f>
        <v>0</v>
      </c>
      <c r="AC23" s="62"/>
      <c r="AD23" s="157">
        <f>[1]CoreVPAExp!AB$264</f>
        <v>88.927767989026364</v>
      </c>
      <c r="AE23" s="158">
        <f>[1]CoreVPAExp!AC$264</f>
        <v>82.02244678408799</v>
      </c>
      <c r="AF23" s="158">
        <f>[1]CoreVPAExp!AD$264</f>
        <v>80.155790355167994</v>
      </c>
      <c r="AG23" s="158">
        <f>[1]CoreVPAExp!AE$264</f>
        <v>90.459672202031996</v>
      </c>
      <c r="AH23" s="158">
        <f>[1]CoreVPAExp!AF$264</f>
        <v>94.703767068413981</v>
      </c>
      <c r="AI23" s="158">
        <f>[1]CoreVPAExp!AG$264</f>
        <v>94.459372988409001</v>
      </c>
      <c r="AJ23" s="158">
        <f>[1]CoreVPAExp!AH$264</f>
        <v>74.011517419875986</v>
      </c>
      <c r="AK23" s="158">
        <f>[1]CoreVPAExp!AI$264</f>
        <v>82.744165633430001</v>
      </c>
      <c r="AL23" s="158">
        <f>[1]CoreVPAExp!AJ$264</f>
        <v>80.842435664040025</v>
      </c>
      <c r="AM23" s="158">
        <f>[1]CoreVPAExp!AK$264</f>
        <v>41.114132459312003</v>
      </c>
      <c r="AN23" s="158">
        <f>[1]CoreVPAExp!AL$264</f>
        <v>43.173820931732998</v>
      </c>
      <c r="AO23" s="158">
        <f>[1]CoreVPAExp!AM$264</f>
        <v>36.519968577119997</v>
      </c>
      <c r="AP23" s="158">
        <f>[1]CoreVPAExp!AN$264</f>
        <v>39.036809117152004</v>
      </c>
      <c r="AQ23" s="158">
        <f>[1]CoreVPAExp!AO$264</f>
        <v>27.065577894927006</v>
      </c>
      <c r="AR23" s="158">
        <f>[1]CoreVPAExp!AP$264</f>
        <v>29.127863347691992</v>
      </c>
      <c r="AS23" s="158">
        <f>[1]CoreVPAExp!AQ$264</f>
        <v>24.65248922151472</v>
      </c>
      <c r="AT23" s="158">
        <f>[1]CoreVPAExp!AR$264</f>
        <v>22.034276895013996</v>
      </c>
      <c r="AU23" s="158">
        <f>[1]CoreVPAExp!AS$264</f>
        <v>19.270789006897996</v>
      </c>
      <c r="AV23" s="158">
        <f>[1]CoreVPAExp!AT$264</f>
        <v>22.041975187390005</v>
      </c>
      <c r="AW23" s="158">
        <f>[1]CoreVPAExp!AU$264</f>
        <v>22.575879963829166</v>
      </c>
      <c r="AX23" s="158">
        <f>[1]CoreVPAExp!AV$264</f>
        <v>0</v>
      </c>
      <c r="AY23" s="158">
        <f>[1]CoreVPAExp!AW$264</f>
        <v>0</v>
      </c>
      <c r="AZ23" s="158">
        <f>[1]CoreVPAExp!AX$264</f>
        <v>0</v>
      </c>
      <c r="BA23" s="158">
        <f>[1]CoreVPAExp!AY$264</f>
        <v>0</v>
      </c>
      <c r="BB23" s="158">
        <f>[1]CoreVPAExp!AZ$264</f>
        <v>0</v>
      </c>
      <c r="BC23" s="158">
        <f>[1]CoreVPAExp!BA$264</f>
        <v>0</v>
      </c>
      <c r="BD23" s="168"/>
    </row>
    <row r="24" spans="2:56" ht="20" customHeight="1">
      <c r="B24" s="21" t="s">
        <v>13</v>
      </c>
      <c r="C24" s="56">
        <f>SUM([1]TimberSectorMinusCoreVPAExp!B$264:B$264)+SUM(C25:C28)</f>
        <v>0.54091384150485999</v>
      </c>
      <c r="D24" s="20">
        <f>SUM([1]TimberSectorMinusCoreVPAExp!C$264:C$264)+SUM(D25:D28)</f>
        <v>0.5325631077166999</v>
      </c>
      <c r="E24" s="20">
        <f>SUM([1]TimberSectorMinusCoreVPAExp!D$264:D$264)+SUM(E25:E28)</f>
        <v>0.48025470926418001</v>
      </c>
      <c r="F24" s="20">
        <f>SUM([1]TimberSectorMinusCoreVPAExp!E$264:E$264)+SUM(F25:F28)</f>
        <v>0.45354682002687996</v>
      </c>
      <c r="G24" s="20">
        <f>SUM([1]TimberSectorMinusCoreVPAExp!F$264:F$264)+SUM(G25:G28)</f>
        <v>0.42334408983521998</v>
      </c>
      <c r="H24" s="20">
        <f>SUM([1]TimberSectorMinusCoreVPAExp!G$264:G$264)+SUM(H25:H28)</f>
        <v>0.38396715781204005</v>
      </c>
      <c r="I24" s="20">
        <f>SUM([1]TimberSectorMinusCoreVPAExp!H$264:H$264)+SUM(I25:I28)</f>
        <v>0.29543286654327999</v>
      </c>
      <c r="J24" s="20">
        <f>SUM([1]TimberSectorMinusCoreVPAExp!I$264:I$264)+SUM(J25:J28)</f>
        <v>0.28324908622923994</v>
      </c>
      <c r="K24" s="38">
        <f>SUM([1]TimberSectorMinusCoreVPAExp!J$264:J$264)+SUM(K25:K28)</f>
        <v>0.25525323628025998</v>
      </c>
      <c r="L24" s="38">
        <f>SUM([1]TimberSectorMinusCoreVPAExp!K$264:K$264)+SUM(L25:L28)</f>
        <v>0.14161192338704001</v>
      </c>
      <c r="M24" s="38">
        <f>SUM([1]TimberSectorMinusCoreVPAExp!L$264:L$264)+SUM(M25:M28)</f>
        <v>0.15240145191125998</v>
      </c>
      <c r="N24" s="20">
        <f>SUM([1]TimberSectorMinusCoreVPAExp!M$264:M$264)+SUM(N25:N28)</f>
        <v>0.12477833850919999</v>
      </c>
      <c r="O24" s="20">
        <f>SUM([1]TimberSectorMinusCoreVPAExp!N$264:N$264)+SUM(O25:O28)</f>
        <v>0.1268019144543</v>
      </c>
      <c r="P24" s="20">
        <f>SUM([1]TimberSectorMinusCoreVPAExp!O$264:O$264)+SUM(P25:P28)</f>
        <v>9.2796505206679994E-2</v>
      </c>
      <c r="Q24" s="20">
        <f>SUM([1]TimberSectorMinusCoreVPAExp!P$264:P$264)+SUM(Q25:Q28)</f>
        <v>8.752893510173998E-2</v>
      </c>
      <c r="R24" s="20">
        <f>SUM([1]TimberSectorMinusCoreVPAExp!Q$264:Q$264)+SUM(R25:R28)</f>
        <v>9.2130641233400784E-2</v>
      </c>
      <c r="S24" s="20">
        <f>SUM([1]TimberSectorMinusCoreVPAExp!R$264:R$264)+SUM(S25:S28)</f>
        <v>7.6980734979999993E-2</v>
      </c>
      <c r="T24" s="20">
        <f>SUM([1]TimberSectorMinusCoreVPAExp!S$264:S$264)+SUM(T25:T28)</f>
        <v>7.2891875620000005E-2</v>
      </c>
      <c r="U24" s="20">
        <f>SUM([1]TimberSectorMinusCoreVPAExp!T$264:T$264)+SUM(U25:U28)</f>
        <v>7.490306792000001E-2</v>
      </c>
      <c r="V24" s="20">
        <f>SUM([1]TimberSectorMinusCoreVPAExp!U$264:U$264)+SUM(V25:V28)</f>
        <v>8.1051236880000016E-2</v>
      </c>
      <c r="W24" s="20">
        <f>SUM([1]TimberSectorMinusCoreVPAExp!V$264:V$264)+SUM(W25:W28)</f>
        <v>0</v>
      </c>
      <c r="X24" s="20">
        <f>SUM([1]TimberSectorMinusCoreVPAExp!W$264:W$264)+SUM(X25:X28)</f>
        <v>0</v>
      </c>
      <c r="Y24" s="20">
        <f>SUM([1]TimberSectorMinusCoreVPAExp!X$264:X$264)+SUM(Y25:Y28)</f>
        <v>0</v>
      </c>
      <c r="Z24" s="20">
        <f>SUM([1]TimberSectorMinusCoreVPAExp!Y$264:Y$264)+SUM(Z25:Z28)</f>
        <v>0</v>
      </c>
      <c r="AA24" s="20">
        <f>SUM([1]TimberSectorMinusCoreVPAExp!Z$264:Z$264)+SUM(AA25:AA28)</f>
        <v>0</v>
      </c>
      <c r="AB24" s="20">
        <f>SUM([1]TimberSectorMinusCoreVPAExp!AA$264:AA$264)+SUM(AB25:AB28)</f>
        <v>0</v>
      </c>
      <c r="AC24" s="62"/>
      <c r="AD24" s="66">
        <f>SUM([1]TimberSectorMinusCoreVPAExp!AB$264:AB$264)+SUM(AD25:AD28)</f>
        <v>104.07446729831028</v>
      </c>
      <c r="AE24" s="67">
        <f>SUM([1]TimberSectorMinusCoreVPAExp!AC$264:AC$264)+SUM(AE25:AE28)</f>
        <v>99.785736461156006</v>
      </c>
      <c r="AF24" s="67">
        <f>SUM([1]TimberSectorMinusCoreVPAExp!AD$264:AD$264)+SUM(AF25:AF28)</f>
        <v>106.437059555952</v>
      </c>
      <c r="AG24" s="67">
        <f>SUM([1]TimberSectorMinusCoreVPAExp!AE$264:AE$264)+SUM(AG25:AG28)</f>
        <v>114.06007217651197</v>
      </c>
      <c r="AH24" s="67">
        <f>SUM([1]TimberSectorMinusCoreVPAExp!AF$264:AF$264)+SUM(AH25:AH28)</f>
        <v>124.93922921771201</v>
      </c>
      <c r="AI24" s="67">
        <f>SUM([1]TimberSectorMinusCoreVPAExp!AG$264:AG$264)+SUM(AI25:AI28)</f>
        <v>120.782343440616</v>
      </c>
      <c r="AJ24" s="67">
        <f>SUM([1]TimberSectorMinusCoreVPAExp!AH$264:AH$264)+SUM(AJ25:AJ28)</f>
        <v>94.857868858255983</v>
      </c>
      <c r="AK24" s="67">
        <f>SUM([1]TimberSectorMinusCoreVPAExp!AI$264:AI$264)+SUM(AK25:AK28)</f>
        <v>102.99816252898499</v>
      </c>
      <c r="AL24" s="67">
        <f>SUM([1]TimberSectorMinusCoreVPAExp!AJ$264:AJ$264)+SUM(AL25:AL28)</f>
        <v>99.672246031040004</v>
      </c>
      <c r="AM24" s="67">
        <f>SUM([1]TimberSectorMinusCoreVPAExp!AK$264:AK$264)+SUM(AM25:AM28)</f>
        <v>51.29491575846</v>
      </c>
      <c r="AN24" s="67">
        <f>SUM([1]TimberSectorMinusCoreVPAExp!AL$264:AL$264)+SUM(AN25:AN28)</f>
        <v>55.289489225669996</v>
      </c>
      <c r="AO24" s="67">
        <f>SUM([1]TimberSectorMinusCoreVPAExp!AM$264:AM$264)+SUM(AO25:AO28)</f>
        <v>50.498289153759998</v>
      </c>
      <c r="AP24" s="67">
        <f>SUM([1]TimberSectorMinusCoreVPAExp!AN$264:AN$264)+SUM(AP25:AP28)</f>
        <v>48.784591676479998</v>
      </c>
      <c r="AQ24" s="67">
        <f>SUM([1]TimberSectorMinusCoreVPAExp!AO$264:AO$264)+SUM(AQ25:AQ28)</f>
        <v>36.843240901406006</v>
      </c>
      <c r="AR24" s="67">
        <f>SUM([1]TimberSectorMinusCoreVPAExp!AP$264:AP$264)+SUM(AR25:AR28)</f>
        <v>37.008583085963501</v>
      </c>
      <c r="AS24" s="67">
        <f>SUM([1]TimberSectorMinusCoreVPAExp!AQ$264:AQ$264)+SUM(AS25:AS28)</f>
        <v>30.531237740539396</v>
      </c>
      <c r="AT24" s="67">
        <f>SUM([1]TimberSectorMinusCoreVPAExp!AR$264:AR$264)+SUM(AT25:AT28)</f>
        <v>27.993129114806997</v>
      </c>
      <c r="AU24" s="67">
        <f>SUM([1]TimberSectorMinusCoreVPAExp!AS$264:AS$264)+SUM(AU25:AU28)</f>
        <v>25.259713042134997</v>
      </c>
      <c r="AV24" s="67">
        <f>SUM([1]TimberSectorMinusCoreVPAExp!AT$264:AT$264)+SUM(AV25:AV28)</f>
        <v>28.019373498940002</v>
      </c>
      <c r="AW24" s="67">
        <f>SUM([1]TimberSectorMinusCoreVPAExp!AU$264:AU$264)+SUM(AW25:AW28)</f>
        <v>29.006569068820838</v>
      </c>
      <c r="AX24" s="67">
        <f>SUM([1]TimberSectorMinusCoreVPAExp!AV$264:AV$264)+SUM(AX25:AX28)</f>
        <v>0</v>
      </c>
      <c r="AY24" s="67">
        <f>SUM([1]TimberSectorMinusCoreVPAExp!AW$264:AW$264)+SUM(AY25:AY28)</f>
        <v>0</v>
      </c>
      <c r="AZ24" s="67">
        <f>SUM([1]TimberSectorMinusCoreVPAExp!AX$264:AX$264)+SUM(AZ25:AZ28)</f>
        <v>0</v>
      </c>
      <c r="BA24" s="67">
        <f>SUM([1]TimberSectorMinusCoreVPAExp!AY$264:AY$264)+SUM(BA25:BA28)</f>
        <v>0</v>
      </c>
      <c r="BB24" s="67">
        <f>SUM([1]TimberSectorMinusCoreVPAExp!AZ$264:AZ$264)+SUM(BB25:BB28)</f>
        <v>0</v>
      </c>
      <c r="BC24" s="67">
        <f>SUM([1]TimberSectorMinusCoreVPAExp!BA$264:BA$264)+SUM(BC25:BC28)</f>
        <v>0</v>
      </c>
      <c r="BD24" s="168"/>
    </row>
    <row r="25" spans="2:56" ht="13">
      <c r="B25" s="5" t="s">
        <v>5</v>
      </c>
      <c r="C25" s="12">
        <f>'[1]4403Exp'!B$264</f>
        <v>2.7845748E-2</v>
      </c>
      <c r="D25" s="18">
        <f>'[1]4403Exp'!C$264</f>
        <v>1.4489551999999999E-2</v>
      </c>
      <c r="E25" s="18">
        <f>'[1]4403Exp'!D$264</f>
        <v>1.1568454999999998E-2</v>
      </c>
      <c r="F25" s="18">
        <f>'[1]4403Exp'!E$264</f>
        <v>1.1868272000000001E-2</v>
      </c>
      <c r="G25" s="18">
        <f>'[1]4403Exp'!F$264</f>
        <v>1.5289208E-2</v>
      </c>
      <c r="H25" s="18">
        <f>'[1]4403Exp'!G$264</f>
        <v>1.3592018999999999E-2</v>
      </c>
      <c r="I25" s="18">
        <f>'[1]4403Exp'!H$264</f>
        <v>7.7109399999999995E-3</v>
      </c>
      <c r="J25" s="13">
        <f>'[1]4403Exp'!I$264</f>
        <v>7.4814129999999993E-3</v>
      </c>
      <c r="K25" s="130">
        <f>'[1]4403Exp'!J$264</f>
        <v>5.5001099999999999E-3</v>
      </c>
      <c r="L25" s="130">
        <f>'[1]4403Exp'!K$264</f>
        <v>2.582165E-3</v>
      </c>
      <c r="M25" s="130">
        <f>'[1]4403Exp'!L$264</f>
        <v>5.0125450000000011E-3</v>
      </c>
      <c r="N25" s="13">
        <f>'[1]4403Exp'!M$264</f>
        <v>3.2039969999999997E-3</v>
      </c>
      <c r="O25" s="13">
        <f>'[1]4403Exp'!N$264</f>
        <v>1.234483E-3</v>
      </c>
      <c r="P25" s="13">
        <f>'[1]4403Exp'!O$264</f>
        <v>1.5162320000000002E-3</v>
      </c>
      <c r="Q25" s="13">
        <f>'[1]4403Exp'!P$264</f>
        <v>3.6332039999999997E-3</v>
      </c>
      <c r="R25" s="13">
        <f>'[1]4403Exp'!Q$264</f>
        <v>1.9416307397976426E-3</v>
      </c>
      <c r="S25" s="13">
        <f>'[1]4403Exp'!R$264</f>
        <v>4.0306499999999992E-4</v>
      </c>
      <c r="T25" s="13">
        <f>'[1]4403Exp'!S$264</f>
        <v>0</v>
      </c>
      <c r="U25" s="13">
        <f>'[1]4403Exp'!T$264</f>
        <v>0</v>
      </c>
      <c r="V25" s="13">
        <f>'[1]4403Exp'!U$264</f>
        <v>5.8698999999999995E-5</v>
      </c>
      <c r="W25" s="13">
        <f>'[1]4403Exp'!V$264</f>
        <v>0</v>
      </c>
      <c r="X25" s="13">
        <f>'[1]4403Exp'!W$264</f>
        <v>0</v>
      </c>
      <c r="Y25" s="13">
        <f>'[1]4403Exp'!X$264</f>
        <v>0</v>
      </c>
      <c r="Z25" s="13">
        <f>'[1]4403Exp'!Y$264</f>
        <v>0</v>
      </c>
      <c r="AA25" s="13">
        <f>'[1]4403Exp'!Z$264</f>
        <v>0</v>
      </c>
      <c r="AB25" s="13">
        <f>'[1]4403Exp'!AA$264</f>
        <v>0</v>
      </c>
      <c r="AC25" s="62"/>
      <c r="AD25" s="111">
        <f>'[1]4403Exp'!AB$264</f>
        <v>5.9356085316029397</v>
      </c>
      <c r="AE25" s="112">
        <f>'[1]4403Exp'!AC$264</f>
        <v>3.4374442292999996</v>
      </c>
      <c r="AF25" s="112">
        <f>'[1]4403Exp'!AD$264</f>
        <v>3.7742851444799994</v>
      </c>
      <c r="AG25" s="112">
        <f>'[1]4403Exp'!AE$264</f>
        <v>5.0417956391040004</v>
      </c>
      <c r="AH25" s="112">
        <f>'[1]4403Exp'!AF$264</f>
        <v>8.3717613086519993</v>
      </c>
      <c r="AI25" s="112">
        <f>'[1]4403Exp'!AG$264</f>
        <v>8.2682023838699976</v>
      </c>
      <c r="AJ25" s="112">
        <f>'[1]4403Exp'!AH$264</f>
        <v>5.020132461735999</v>
      </c>
      <c r="AK25" s="112">
        <f>'[1]4403Exp'!AI$264</f>
        <v>5.2643622290350001</v>
      </c>
      <c r="AL25" s="112">
        <f>'[1]4403Exp'!AJ$264</f>
        <v>4.2814085811279998</v>
      </c>
      <c r="AM25" s="112">
        <f>'[1]4403Exp'!AK$264</f>
        <v>1.7097579329160002</v>
      </c>
      <c r="AN25" s="112">
        <f>'[1]4403Exp'!AL$264</f>
        <v>3.0705982182720004</v>
      </c>
      <c r="AO25" s="112">
        <f>'[1]4403Exp'!AM$264</f>
        <v>2.1117735782400002</v>
      </c>
      <c r="AP25" s="112">
        <f>'[1]4403Exp'!AN$264</f>
        <v>0.75136307857599993</v>
      </c>
      <c r="AQ25" s="112">
        <f>'[1]4403Exp'!AO$264</f>
        <v>1.0366302069060001</v>
      </c>
      <c r="AR25" s="112">
        <f>'[1]4403Exp'!AP$264</f>
        <v>2.3583366336019997</v>
      </c>
      <c r="AS25" s="112">
        <f>'[1]4403Exp'!AQ$264</f>
        <v>1.1215854427591119</v>
      </c>
      <c r="AT25" s="112">
        <f>'[1]4403Exp'!AR$264</f>
        <v>0.29075488001700001</v>
      </c>
      <c r="AU25" s="112">
        <f>'[1]4403Exp'!AS$264</f>
        <v>0</v>
      </c>
      <c r="AV25" s="112">
        <f>'[1]4403Exp'!AT$264</f>
        <v>0</v>
      </c>
      <c r="AW25" s="112">
        <f>'[1]4403Exp'!AU$264</f>
        <v>3.6231575175000003E-2</v>
      </c>
      <c r="AX25" s="112">
        <f>'[1]4403Exp'!AV$264</f>
        <v>0</v>
      </c>
      <c r="AY25" s="112">
        <f>'[1]4403Exp'!AW$264</f>
        <v>0</v>
      </c>
      <c r="AZ25" s="112">
        <f>'[1]4403Exp'!AX$264</f>
        <v>0</v>
      </c>
      <c r="BA25" s="112">
        <f>'[1]4403Exp'!AY$264</f>
        <v>0</v>
      </c>
      <c r="BB25" s="112">
        <f>'[1]4403Exp'!AZ$264</f>
        <v>0</v>
      </c>
      <c r="BC25" s="112">
        <f>'[1]4403Exp'!BA$264</f>
        <v>0</v>
      </c>
      <c r="BD25" s="168"/>
    </row>
    <row r="26" spans="2:56" ht="13">
      <c r="B26" s="5" t="s">
        <v>6</v>
      </c>
      <c r="C26" s="12">
        <f>'[1]4407Exp'!B$264</f>
        <v>0.28497347424000002</v>
      </c>
      <c r="D26" s="18">
        <f>'[1]4407Exp'!C$264</f>
        <v>0.26798398353999997</v>
      </c>
      <c r="E26" s="18">
        <f>'[1]4407Exp'!D$264</f>
        <v>0.18560099557999998</v>
      </c>
      <c r="F26" s="18">
        <f>'[1]4407Exp'!E$264</f>
        <v>0.19594264689999999</v>
      </c>
      <c r="G26" s="18">
        <f>'[1]4407Exp'!F$264</f>
        <v>0.17371968614000005</v>
      </c>
      <c r="H26" s="18">
        <f>'[1]4407Exp'!G$264</f>
        <v>0.17272411884000002</v>
      </c>
      <c r="I26" s="18">
        <f>'[1]4407Exp'!H$264</f>
        <v>0.13689921517999998</v>
      </c>
      <c r="J26" s="13">
        <f>'[1]4407Exp'!I$264</f>
        <v>0.13659897342000002</v>
      </c>
      <c r="K26" s="130">
        <f>'[1]4407Exp'!J$264</f>
        <v>0.13984964266</v>
      </c>
      <c r="L26" s="130">
        <f>'[1]4407Exp'!K$264</f>
        <v>7.5828793040000009E-2</v>
      </c>
      <c r="M26" s="130">
        <f>'[1]4407Exp'!L$264</f>
        <v>7.6677657420000003E-2</v>
      </c>
      <c r="N26" s="13">
        <f>'[1]4407Exp'!M$264</f>
        <v>6.1722531779999999E-2</v>
      </c>
      <c r="O26" s="13">
        <f>'[1]4407Exp'!N$264</f>
        <v>7.353170916E-2</v>
      </c>
      <c r="P26" s="13">
        <f>'[1]4407Exp'!O$264</f>
        <v>5.0266361600000004E-2</v>
      </c>
      <c r="Q26" s="13">
        <f>'[1]4407Exp'!P$264</f>
        <v>4.3212971619999985E-2</v>
      </c>
      <c r="R26" s="13">
        <f>'[1]4407Exp'!Q$264</f>
        <v>4.4354256557563053E-2</v>
      </c>
      <c r="S26" s="13">
        <f>'[1]4407Exp'!R$264</f>
        <v>3.8958399479999989E-2</v>
      </c>
      <c r="T26" s="13">
        <f>'[1]4407Exp'!S$264</f>
        <v>3.2744304320000001E-2</v>
      </c>
      <c r="U26" s="13">
        <f>'[1]4407Exp'!T$264</f>
        <v>4.1994536220000003E-2</v>
      </c>
      <c r="V26" s="13">
        <f>'[1]4407Exp'!U$264</f>
        <v>4.8078683380000008E-2</v>
      </c>
      <c r="W26" s="13">
        <f>'[1]4407Exp'!V$264</f>
        <v>0</v>
      </c>
      <c r="X26" s="13">
        <f>'[1]4407Exp'!W$264</f>
        <v>0</v>
      </c>
      <c r="Y26" s="13">
        <f>'[1]4407Exp'!X$264</f>
        <v>0</v>
      </c>
      <c r="Z26" s="13">
        <f>'[1]4407Exp'!Y$264</f>
        <v>0</v>
      </c>
      <c r="AA26" s="13">
        <f>'[1]4407Exp'!Z$264</f>
        <v>0</v>
      </c>
      <c r="AB26" s="13">
        <f>'[1]4407Exp'!AA$264</f>
        <v>0</v>
      </c>
      <c r="AC26" s="62"/>
      <c r="AD26" s="111">
        <f>'[1]4407Exp'!AB$264</f>
        <v>44.905376060676296</v>
      </c>
      <c r="AE26" s="112">
        <f>'[1]4407Exp'!AC$264</f>
        <v>40.192454945724009</v>
      </c>
      <c r="AF26" s="112">
        <f>'[1]4407Exp'!AD$264</f>
        <v>33.774940516319994</v>
      </c>
      <c r="AG26" s="112">
        <f>'[1]4407Exp'!AE$264</f>
        <v>42.081739933631994</v>
      </c>
      <c r="AH26" s="112">
        <f>'[1]4407Exp'!AF$264</f>
        <v>42.384132244671001</v>
      </c>
      <c r="AI26" s="112">
        <f>'[1]4407Exp'!AG$264</f>
        <v>43.444326394325998</v>
      </c>
      <c r="AJ26" s="112">
        <f>'[1]4407Exp'!AH$264</f>
        <v>36.063332326504003</v>
      </c>
      <c r="AK26" s="112">
        <f>'[1]4407Exp'!AI$264</f>
        <v>39.973593040394995</v>
      </c>
      <c r="AL26" s="112">
        <f>'[1]4407Exp'!AJ$264</f>
        <v>42.065060320080008</v>
      </c>
      <c r="AM26" s="112">
        <f>'[1]4407Exp'!AK$264</f>
        <v>21.167712124504</v>
      </c>
      <c r="AN26" s="112">
        <f>'[1]4407Exp'!AL$264</f>
        <v>20.449052113689</v>
      </c>
      <c r="AO26" s="112">
        <f>'[1]4407Exp'!AM$264</f>
        <v>17.848153188960001</v>
      </c>
      <c r="AP26" s="112">
        <f>'[1]4407Exp'!AN$264</f>
        <v>24.370850791759999</v>
      </c>
      <c r="AQ26" s="112">
        <f>'[1]4407Exp'!AO$264</f>
        <v>15.917575768623001</v>
      </c>
      <c r="AR26" s="112">
        <f>'[1]4407Exp'!AP$264</f>
        <v>13.737684580240499</v>
      </c>
      <c r="AS26" s="112">
        <f>'[1]4407Exp'!AQ$264</f>
        <v>13.027047497838996</v>
      </c>
      <c r="AT26" s="112">
        <f>'[1]4407Exp'!AR$264</f>
        <v>11.613292704851997</v>
      </c>
      <c r="AU26" s="112">
        <f>'[1]4407Exp'!AS$264</f>
        <v>9.9664059121769988</v>
      </c>
      <c r="AV26" s="112">
        <f>'[1]4407Exp'!AT$264</f>
        <v>13.587739175759999</v>
      </c>
      <c r="AW26" s="112">
        <f>'[1]4407Exp'!AU$264</f>
        <v>15.125939176250002</v>
      </c>
      <c r="AX26" s="112">
        <f>'[1]4407Exp'!AV$264</f>
        <v>0</v>
      </c>
      <c r="AY26" s="112">
        <f>'[1]4407Exp'!AW$264</f>
        <v>0</v>
      </c>
      <c r="AZ26" s="112">
        <f>'[1]4407Exp'!AX$264</f>
        <v>0</v>
      </c>
      <c r="BA26" s="112">
        <f>'[1]4407Exp'!AY$264</f>
        <v>0</v>
      </c>
      <c r="BB26" s="112">
        <f>'[1]4407Exp'!AZ$264</f>
        <v>0</v>
      </c>
      <c r="BC26" s="112">
        <f>'[1]4407Exp'!BA$264</f>
        <v>0</v>
      </c>
      <c r="BD26" s="168"/>
    </row>
    <row r="27" spans="2:56" ht="13">
      <c r="B27" s="5" t="s">
        <v>7</v>
      </c>
      <c r="C27" s="12">
        <f>'[1]4408Exp'!B$264</f>
        <v>0.11045952506486</v>
      </c>
      <c r="D27" s="18">
        <f>'[1]4408Exp'!C$264</f>
        <v>0.11482768007669998</v>
      </c>
      <c r="E27" s="18">
        <f>'[1]4408Exp'!D$264</f>
        <v>0.11355025708417997</v>
      </c>
      <c r="F27" s="18">
        <f>'[1]4408Exp'!E$264</f>
        <v>0.10867419442687998</v>
      </c>
      <c r="G27" s="18">
        <f>'[1]4408Exp'!F$264</f>
        <v>8.7092765295219976E-2</v>
      </c>
      <c r="H27" s="18">
        <f>'[1]4408Exp'!G$264</f>
        <v>8.3660196772039994E-2</v>
      </c>
      <c r="I27" s="18">
        <f>'[1]4408Exp'!H$264</f>
        <v>5.5094397263279991E-2</v>
      </c>
      <c r="J27" s="13">
        <f>'[1]4408Exp'!I$264</f>
        <v>5.5831245209239995E-2</v>
      </c>
      <c r="K27" s="130">
        <f>'[1]4408Exp'!J$264</f>
        <v>4.5761374420259987E-2</v>
      </c>
      <c r="L27" s="130">
        <f>'[1]4408Exp'!K$264</f>
        <v>2.6919095047039997E-2</v>
      </c>
      <c r="M27" s="130">
        <f>'[1]4408Exp'!L$264</f>
        <v>3.0959580391259997E-2</v>
      </c>
      <c r="N27" s="13">
        <f>'[1]4408Exp'!M$264</f>
        <v>2.4721783629199991E-2</v>
      </c>
      <c r="O27" s="13">
        <f>'[1]4408Exp'!N$264</f>
        <v>2.4143347494299992E-2</v>
      </c>
      <c r="P27" s="13">
        <f>'[1]4408Exp'!O$264</f>
        <v>1.4183907506679997E-2</v>
      </c>
      <c r="Q27" s="13">
        <f>'[1]4408Exp'!P$264</f>
        <v>1.6885145481739996E-2</v>
      </c>
      <c r="R27" s="13">
        <f>'[1]4408Exp'!Q$264</f>
        <v>1.7880800841780006E-2</v>
      </c>
      <c r="S27" s="13">
        <f>'[1]4408Exp'!R$264</f>
        <v>1.9196714600000001E-2</v>
      </c>
      <c r="T27" s="13">
        <f>'[1]4408Exp'!S$264</f>
        <v>1.94892329E-2</v>
      </c>
      <c r="U27" s="13">
        <f>'[1]4408Exp'!T$264</f>
        <v>1.6999301899999996E-2</v>
      </c>
      <c r="V27" s="13">
        <f>'[1]4408Exp'!U$264</f>
        <v>1.5177194299999999E-2</v>
      </c>
      <c r="W27" s="13">
        <f>'[1]4408Exp'!V$264</f>
        <v>0</v>
      </c>
      <c r="X27" s="13">
        <f>'[1]4408Exp'!W$264</f>
        <v>0</v>
      </c>
      <c r="Y27" s="13">
        <f>'[1]4408Exp'!X$264</f>
        <v>0</v>
      </c>
      <c r="Z27" s="13">
        <f>'[1]4408Exp'!Y$264</f>
        <v>0</v>
      </c>
      <c r="AA27" s="13">
        <f>'[1]4408Exp'!Z$264</f>
        <v>0</v>
      </c>
      <c r="AB27" s="13">
        <f>'[1]4408Exp'!AA$264</f>
        <v>0</v>
      </c>
      <c r="AC27" s="62"/>
      <c r="AD27" s="111">
        <f>'[1]4408Exp'!AB$264</f>
        <v>31.439534835457501</v>
      </c>
      <c r="AE27" s="112">
        <f>'[1]4408Exp'!AC$264</f>
        <v>32.202453019495998</v>
      </c>
      <c r="AF27" s="112">
        <f>'[1]4408Exp'!AD$264</f>
        <v>35.438941450176003</v>
      </c>
      <c r="AG27" s="112">
        <f>'[1]4408Exp'!AE$264</f>
        <v>36.288708333919992</v>
      </c>
      <c r="AH27" s="112">
        <f>'[1]4408Exp'!AF$264</f>
        <v>35.537142187728996</v>
      </c>
      <c r="AI27" s="112">
        <f>'[1]4408Exp'!AG$264</f>
        <v>37.255095802782002</v>
      </c>
      <c r="AJ27" s="112">
        <f>'[1]4408Exp'!AH$264</f>
        <v>28.139045179359996</v>
      </c>
      <c r="AK27" s="112">
        <f>'[1]4408Exp'!AI$264</f>
        <v>33.081163193974994</v>
      </c>
      <c r="AL27" s="112">
        <f>'[1]4408Exp'!AJ$264</f>
        <v>31.489824293584004</v>
      </c>
      <c r="AM27" s="112">
        <f>'[1]4408Exp'!AK$264</f>
        <v>16.474371837616001</v>
      </c>
      <c r="AN27" s="112">
        <f>'[1]4408Exp'!AL$264</f>
        <v>18.747304847109003</v>
      </c>
      <c r="AO27" s="112">
        <f>'[1]4408Exp'!AM$264</f>
        <v>15.88577500848</v>
      </c>
      <c r="AP27" s="112">
        <f>'[1]4408Exp'!AN$264</f>
        <v>13.238617898175999</v>
      </c>
      <c r="AQ27" s="112">
        <f>'[1]4408Exp'!AO$264</f>
        <v>9.5264344192559989</v>
      </c>
      <c r="AR27" s="112">
        <f>'[1]4408Exp'!AP$264</f>
        <v>12.16785044381975</v>
      </c>
      <c r="AS27" s="112">
        <f>'[1]4408Exp'!AQ$264</f>
        <v>10.286883912072888</v>
      </c>
      <c r="AT27" s="112">
        <f>'[1]4408Exp'!AR$264</f>
        <v>10.025512341787001</v>
      </c>
      <c r="AU27" s="112">
        <f>'[1]4408Exp'!AS$264</f>
        <v>9.2755495469779987</v>
      </c>
      <c r="AV27" s="112">
        <f>'[1]4408Exp'!AT$264</f>
        <v>8.4542360116299999</v>
      </c>
      <c r="AW27" s="112">
        <f>'[1]4408Exp'!AU$264</f>
        <v>7.2197160525375015</v>
      </c>
      <c r="AX27" s="112">
        <f>'[1]4408Exp'!AV$264</f>
        <v>0</v>
      </c>
      <c r="AY27" s="112">
        <f>'[1]4408Exp'!AW$264</f>
        <v>0</v>
      </c>
      <c r="AZ27" s="112">
        <f>'[1]4408Exp'!AX$264</f>
        <v>0</v>
      </c>
      <c r="BA27" s="112">
        <f>'[1]4408Exp'!AY$264</f>
        <v>0</v>
      </c>
      <c r="BB27" s="112">
        <f>'[1]4408Exp'!AZ$264</f>
        <v>0</v>
      </c>
      <c r="BC27" s="112">
        <f>'[1]4408Exp'!BA$264</f>
        <v>0</v>
      </c>
      <c r="BD27" s="168"/>
    </row>
    <row r="28" spans="2:56" ht="13">
      <c r="B28" s="5" t="s">
        <v>8</v>
      </c>
      <c r="C28" s="12">
        <f>'[1]4412Exp'!B$264</f>
        <v>6.581769929999999E-2</v>
      </c>
      <c r="D28" s="18">
        <f>'[1]4412Exp'!C$264</f>
        <v>6.2984908899999997E-2</v>
      </c>
      <c r="E28" s="18">
        <f>'[1]4412Exp'!D$264</f>
        <v>6.4657441299999993E-2</v>
      </c>
      <c r="F28" s="18">
        <f>'[1]4412Exp'!E$264</f>
        <v>5.4641555399999986E-2</v>
      </c>
      <c r="G28" s="18">
        <f>'[1]4412Exp'!F$264</f>
        <v>5.8976498799999999E-2</v>
      </c>
      <c r="H28" s="18">
        <f>'[1]4412Exp'!G$264</f>
        <v>3.797194889999999E-2</v>
      </c>
      <c r="I28" s="18">
        <f>'[1]4412Exp'!H$264</f>
        <v>3.1730312399999995E-2</v>
      </c>
      <c r="J28" s="13">
        <f>'[1]4412Exp'!I$264</f>
        <v>2.5308530700000002E-2</v>
      </c>
      <c r="K28" s="130">
        <f>'[1]4412Exp'!J$264</f>
        <v>1.3959056499999997E-2</v>
      </c>
      <c r="L28" s="130">
        <f>'[1]4412Exp'!K$264</f>
        <v>9.4031175999999984E-3</v>
      </c>
      <c r="M28" s="130">
        <f>'[1]4412Exp'!L$264</f>
        <v>5.9575496999999984E-3</v>
      </c>
      <c r="N28" s="13">
        <f>'[1]4412Exp'!M$264</f>
        <v>3.2871507999999998E-3</v>
      </c>
      <c r="O28" s="13">
        <f>'[1]4412Exp'!N$264</f>
        <v>2.8757106999999994E-3</v>
      </c>
      <c r="P28" s="13">
        <f>'[1]4412Exp'!O$264</f>
        <v>2.4213111999999998E-3</v>
      </c>
      <c r="Q28" s="13">
        <f>'[1]4412Exp'!P$264</f>
        <v>2.7354750999999998E-3</v>
      </c>
      <c r="R28" s="13">
        <f>'[1]4412Exp'!Q$264</f>
        <v>7.1027025131930243E-4</v>
      </c>
      <c r="S28" s="13">
        <f>'[1]4412Exp'!R$264</f>
        <v>4.4929119999999995E-4</v>
      </c>
      <c r="T28" s="13">
        <f>'[1]4412Exp'!S$264</f>
        <v>1.2483939999999999E-4</v>
      </c>
      <c r="U28" s="13">
        <f>'[1]4412Exp'!T$264</f>
        <v>0</v>
      </c>
      <c r="V28" s="13">
        <f>'[1]4412Exp'!U$264</f>
        <v>7.0984439999999987E-4</v>
      </c>
      <c r="W28" s="13">
        <f>'[1]4412Exp'!V$264</f>
        <v>0</v>
      </c>
      <c r="X28" s="13">
        <f>'[1]4412Exp'!W$264</f>
        <v>0</v>
      </c>
      <c r="Y28" s="13">
        <f>'[1]4412Exp'!X$264</f>
        <v>0</v>
      </c>
      <c r="Z28" s="13">
        <f>'[1]4412Exp'!Y$264</f>
        <v>0</v>
      </c>
      <c r="AA28" s="13">
        <f>'[1]4412Exp'!Z$264</f>
        <v>0</v>
      </c>
      <c r="AB28" s="13">
        <f>'[1]4412Exp'!AA$264</f>
        <v>0</v>
      </c>
      <c r="AC28" s="62"/>
      <c r="AD28" s="111">
        <f>'[1]4412Exp'!AB$264</f>
        <v>6.6472485612896408</v>
      </c>
      <c r="AE28" s="112">
        <f>'[1]4412Exp'!AC$264</f>
        <v>6.190094589568</v>
      </c>
      <c r="AF28" s="112">
        <f>'[1]4412Exp'!AD$264</f>
        <v>7.1676232441919998</v>
      </c>
      <c r="AG28" s="112">
        <f>'[1]4412Exp'!AE$264</f>
        <v>7.0474282953759992</v>
      </c>
      <c r="AH28" s="112">
        <f>'[1]4412Exp'!AF$264</f>
        <v>8.410731327361999</v>
      </c>
      <c r="AI28" s="112">
        <f>'[1]4412Exp'!AG$264</f>
        <v>5.4917484074309986</v>
      </c>
      <c r="AJ28" s="112">
        <f>'[1]4412Exp'!AH$264</f>
        <v>4.7890074522759996</v>
      </c>
      <c r="AK28" s="112">
        <f>'[1]4412Exp'!AI$264</f>
        <v>4.4250471700249996</v>
      </c>
      <c r="AL28" s="112">
        <f>'[1]4412Exp'!AJ$264</f>
        <v>3.0061424692480001</v>
      </c>
      <c r="AM28" s="112">
        <f>'[1]4412Exp'!AK$264</f>
        <v>1.7622905642760001</v>
      </c>
      <c r="AN28" s="112">
        <f>'[1]4412Exp'!AL$264</f>
        <v>0.90686575266300007</v>
      </c>
      <c r="AO28" s="112">
        <f>'[1]4412Exp'!AM$264</f>
        <v>0.67426680143999984</v>
      </c>
      <c r="AP28" s="112">
        <f>'[1]4412Exp'!AN$264</f>
        <v>0.67597734863999992</v>
      </c>
      <c r="AQ28" s="112">
        <f>'[1]4412Exp'!AO$264</f>
        <v>0.58493750014199997</v>
      </c>
      <c r="AR28" s="112">
        <f>'[1]4412Exp'!AP$264</f>
        <v>0.86399169002974985</v>
      </c>
      <c r="AS28" s="112">
        <f>'[1]4412Exp'!AQ$264</f>
        <v>0.21697236884372562</v>
      </c>
      <c r="AT28" s="112">
        <f>'[1]4412Exp'!AR$264</f>
        <v>0.104716968358</v>
      </c>
      <c r="AU28" s="112">
        <f>'[1]4412Exp'!AS$264</f>
        <v>2.8833547742999996E-2</v>
      </c>
      <c r="AV28" s="112">
        <f>'[1]4412Exp'!AT$264</f>
        <v>0</v>
      </c>
      <c r="AW28" s="112">
        <f>'[1]4412Exp'!AU$264</f>
        <v>0.19399315986666668</v>
      </c>
      <c r="AX28" s="112">
        <f>'[1]4412Exp'!AV$264</f>
        <v>0</v>
      </c>
      <c r="AY28" s="112">
        <f>'[1]4412Exp'!AW$264</f>
        <v>0</v>
      </c>
      <c r="AZ28" s="112">
        <f>'[1]4412Exp'!AX$264</f>
        <v>0</v>
      </c>
      <c r="BA28" s="112">
        <f>'[1]4412Exp'!AY$264</f>
        <v>0</v>
      </c>
      <c r="BB28" s="112">
        <f>'[1]4412Exp'!AZ$264</f>
        <v>0</v>
      </c>
      <c r="BC28" s="112">
        <f>'[1]4412Exp'!BA$264</f>
        <v>0</v>
      </c>
      <c r="BD28" s="168"/>
    </row>
    <row r="29" spans="2:56" ht="13" hidden="1">
      <c r="B29" s="5" t="s">
        <v>34</v>
      </c>
      <c r="C29" s="12">
        <f>'[1]44104411Exp'!B$264</f>
        <v>0</v>
      </c>
      <c r="D29" s="18">
        <f>'[1]44104411Exp'!C$264</f>
        <v>0</v>
      </c>
      <c r="E29" s="18">
        <f>'[1]44104411Exp'!D$264</f>
        <v>0</v>
      </c>
      <c r="F29" s="18">
        <f>'[1]44104411Exp'!E$264</f>
        <v>0</v>
      </c>
      <c r="G29" s="18">
        <f>'[1]44104411Exp'!F$264</f>
        <v>0</v>
      </c>
      <c r="H29" s="18">
        <f>'[1]44104411Exp'!G$264</f>
        <v>0</v>
      </c>
      <c r="I29" s="18">
        <f>'[1]44104411Exp'!H$264</f>
        <v>0</v>
      </c>
      <c r="J29" s="13">
        <f>'[1]44104411Exp'!I$264</f>
        <v>0</v>
      </c>
      <c r="K29" s="130">
        <f>'[1]44104411Exp'!J$264</f>
        <v>0</v>
      </c>
      <c r="L29" s="130">
        <f>'[1]44104411Exp'!K$264</f>
        <v>0</v>
      </c>
      <c r="M29" s="130">
        <f>'[1]44104411Exp'!L$264</f>
        <v>0</v>
      </c>
      <c r="N29" s="13">
        <f>'[1]44104411Exp'!M$264</f>
        <v>0</v>
      </c>
      <c r="O29" s="13">
        <f>'[1]44104411Exp'!N$264</f>
        <v>0</v>
      </c>
      <c r="P29" s="13">
        <f>'[1]44104411Exp'!O$264</f>
        <v>0</v>
      </c>
      <c r="Q29" s="13">
        <f>'[1]44104411Exp'!P$264</f>
        <v>0</v>
      </c>
      <c r="R29" s="13">
        <f>'[1]44104411Exp'!Q$264</f>
        <v>0</v>
      </c>
      <c r="S29" s="13">
        <f>'[1]44104411Exp'!R$264</f>
        <v>0</v>
      </c>
      <c r="T29" s="13">
        <f>'[1]44104411Exp'!S$264</f>
        <v>3.9984000000000001E-7</v>
      </c>
      <c r="U29" s="13">
        <f>'[1]44104411Exp'!T$264</f>
        <v>0</v>
      </c>
      <c r="V29" s="13">
        <f>'[1]44104411Exp'!U$264</f>
        <v>0</v>
      </c>
      <c r="W29" s="13">
        <f>'[1]44104411Exp'!V$264</f>
        <v>0</v>
      </c>
      <c r="X29" s="13">
        <f>'[1]44104411Exp'!W$264</f>
        <v>0</v>
      </c>
      <c r="Y29" s="13">
        <f>'[1]44104411Exp'!X$264</f>
        <v>0</v>
      </c>
      <c r="Z29" s="13">
        <f>'[1]44104411Exp'!Y$264</f>
        <v>0</v>
      </c>
      <c r="AA29" s="13">
        <f>'[1]44104411Exp'!Z$264</f>
        <v>0</v>
      </c>
      <c r="AB29" s="13">
        <f>'[1]44104411Exp'!AA$264</f>
        <v>0</v>
      </c>
      <c r="AC29" s="62"/>
      <c r="AD29" s="111">
        <f>'[1]44104411Exp'!AB$264</f>
        <v>0</v>
      </c>
      <c r="AE29" s="112">
        <f>'[1]44104411Exp'!AC$264</f>
        <v>0</v>
      </c>
      <c r="AF29" s="112">
        <f>'[1]44104411Exp'!AD$264</f>
        <v>0</v>
      </c>
      <c r="AG29" s="112">
        <f>'[1]44104411Exp'!AE$264</f>
        <v>0</v>
      </c>
      <c r="AH29" s="112">
        <f>'[1]44104411Exp'!AF$264</f>
        <v>0</v>
      </c>
      <c r="AI29" s="112">
        <f>'[1]44104411Exp'!AG$264</f>
        <v>0</v>
      </c>
      <c r="AJ29" s="112">
        <f>'[1]44104411Exp'!AH$264</f>
        <v>0</v>
      </c>
      <c r="AK29" s="112">
        <f>'[1]44104411Exp'!AI$264</f>
        <v>0</v>
      </c>
      <c r="AL29" s="112">
        <f>'[1]44104411Exp'!AJ$264</f>
        <v>0</v>
      </c>
      <c r="AM29" s="112">
        <f>'[1]44104411Exp'!AK$264</f>
        <v>0</v>
      </c>
      <c r="AN29" s="112">
        <f>'[1]44104411Exp'!AL$264</f>
        <v>0</v>
      </c>
      <c r="AO29" s="112">
        <f>'[1]44104411Exp'!AM$264</f>
        <v>0</v>
      </c>
      <c r="AP29" s="112">
        <f>'[1]44104411Exp'!AN$264</f>
        <v>0</v>
      </c>
      <c r="AQ29" s="112">
        <f>'[1]44104411Exp'!AO$264</f>
        <v>0</v>
      </c>
      <c r="AR29" s="112">
        <f>'[1]44104411Exp'!AP$264</f>
        <v>0</v>
      </c>
      <c r="AS29" s="112">
        <f>'[1]44104411Exp'!AQ$264</f>
        <v>0</v>
      </c>
      <c r="AT29" s="112">
        <f>'[1]44104411Exp'!AR$264</f>
        <v>0</v>
      </c>
      <c r="AU29" s="112">
        <f>'[1]44104411Exp'!AS$264</f>
        <v>9.6000000000000002E-5</v>
      </c>
      <c r="AV29" s="112">
        <f>'[1]44104411Exp'!AT$264</f>
        <v>0</v>
      </c>
      <c r="AW29" s="112">
        <f>'[1]44104411Exp'!AU$264</f>
        <v>0</v>
      </c>
      <c r="AX29" s="112">
        <f>'[1]44104411Exp'!AV$264</f>
        <v>0</v>
      </c>
      <c r="AY29" s="112">
        <f>'[1]44104411Exp'!AW$264</f>
        <v>0</v>
      </c>
      <c r="AZ29" s="112">
        <f>'[1]44104411Exp'!AX$264</f>
        <v>0</v>
      </c>
      <c r="BA29" s="112">
        <f>'[1]44104411Exp'!AY$264</f>
        <v>0</v>
      </c>
      <c r="BB29" s="112">
        <f>'[1]44104411Exp'!AZ$264</f>
        <v>0</v>
      </c>
      <c r="BC29" s="112">
        <f>'[1]44104411Exp'!BA$264</f>
        <v>0</v>
      </c>
      <c r="BD29" s="168"/>
    </row>
    <row r="30" spans="2:56" ht="13">
      <c r="B30" s="5" t="s">
        <v>35</v>
      </c>
      <c r="C30" s="12">
        <f>'[1]44094418Exp'!B$264</f>
        <v>4.6562230899999994E-2</v>
      </c>
      <c r="D30" s="18">
        <f>'[1]44094418Exp'!C$264</f>
        <v>6.5225777199999987E-2</v>
      </c>
      <c r="E30" s="18">
        <f>'[1]44094418Exp'!D$264</f>
        <v>9.8955012300000006E-2</v>
      </c>
      <c r="F30" s="18">
        <f>'[1]44094418Exp'!E$264</f>
        <v>7.7916922299999997E-2</v>
      </c>
      <c r="G30" s="18">
        <f>'[1]44094418Exp'!F$264</f>
        <v>8.327379259999998E-2</v>
      </c>
      <c r="H30" s="18">
        <f>'[1]44094418Exp'!G$264</f>
        <v>7.2352347299999981E-2</v>
      </c>
      <c r="I30" s="18">
        <f>'[1]44094418Exp'!H$264</f>
        <v>6.2369983699999992E-2</v>
      </c>
      <c r="J30" s="13">
        <f>'[1]44094418Exp'!I$264</f>
        <v>5.7251403899999997E-2</v>
      </c>
      <c r="K30" s="130">
        <f>'[1]44094418Exp'!J$264</f>
        <v>5.0101378699999997E-2</v>
      </c>
      <c r="L30" s="130">
        <f>'[1]44094418Exp'!K$264</f>
        <v>2.6878752699999998E-2</v>
      </c>
      <c r="M30" s="130">
        <f>'[1]44094418Exp'!L$264</f>
        <v>3.3794119399999996E-2</v>
      </c>
      <c r="N30" s="13">
        <f>'[1]44094418Exp'!M$264</f>
        <v>3.1391319300000005E-2</v>
      </c>
      <c r="O30" s="13">
        <f>'[1]44094418Exp'!N$264</f>
        <v>2.5016664099999992E-2</v>
      </c>
      <c r="P30" s="13">
        <f>'[1]44094418Exp'!O$264</f>
        <v>2.3704590499999997E-2</v>
      </c>
      <c r="Q30" s="13">
        <f>'[1]44094418Exp'!P$264</f>
        <v>2.0551541899999998E-2</v>
      </c>
      <c r="R30" s="13">
        <f>'[1]44094418Exp'!Q$264</f>
        <v>2.6491970574581063E-2</v>
      </c>
      <c r="S30" s="13">
        <f>'[1]44094418Exp'!R$264</f>
        <v>1.6637298700000001E-2</v>
      </c>
      <c r="T30" s="13">
        <f>'[1]44094418Exp'!S$264</f>
        <v>1.7739759500000001E-2</v>
      </c>
      <c r="U30" s="13">
        <f>'[1]44094418Exp'!T$264</f>
        <v>1.4269174799999999E-2</v>
      </c>
      <c r="V30" s="13">
        <f>'[1]44094418Exp'!U$264</f>
        <v>1.7026815799999994E-2</v>
      </c>
      <c r="W30" s="13">
        <f>'[1]44094418Exp'!V$264</f>
        <v>0</v>
      </c>
      <c r="X30" s="13">
        <f>'[1]44094418Exp'!W$264</f>
        <v>0</v>
      </c>
      <c r="Y30" s="13">
        <f>'[1]44094418Exp'!X$264</f>
        <v>0</v>
      </c>
      <c r="Z30" s="13">
        <f>'[1]44094418Exp'!Y$264</f>
        <v>0</v>
      </c>
      <c r="AA30" s="13">
        <f>'[1]44094418Exp'!Z$264</f>
        <v>0</v>
      </c>
      <c r="AB30" s="13">
        <f>'[1]44094418Exp'!AA$264</f>
        <v>0</v>
      </c>
      <c r="AC30" s="62"/>
      <c r="AD30" s="111">
        <f>'[1]44094418Exp'!AB$264</f>
        <v>9.139128791552551</v>
      </c>
      <c r="AE30" s="112">
        <f>'[1]44094418Exp'!AC$264</f>
        <v>11.343908904320001</v>
      </c>
      <c r="AF30" s="112">
        <f>'[1]44094418Exp'!AD$264</f>
        <v>19.663474211088001</v>
      </c>
      <c r="AG30" s="112">
        <f>'[1]44094418Exp'!AE$264</f>
        <v>18.832829669695997</v>
      </c>
      <c r="AH30" s="112">
        <f>'[1]44094418Exp'!AF$264</f>
        <v>23.856883348290996</v>
      </c>
      <c r="AI30" s="112">
        <f>'[1]44094418Exp'!AG$264</f>
        <v>21.894736077786</v>
      </c>
      <c r="AJ30" s="112">
        <f>'[1]44094418Exp'!AH$264</f>
        <v>18.587824615580001</v>
      </c>
      <c r="AK30" s="112">
        <f>'[1]44094418Exp'!AI$264</f>
        <v>19.245878982440004</v>
      </c>
      <c r="AL30" s="112">
        <f>'[1]44094418Exp'!AJ$264</f>
        <v>18.720834309059999</v>
      </c>
      <c r="AM30" s="112">
        <f>'[1]44094418Exp'!AK$264</f>
        <v>10.130799218451999</v>
      </c>
      <c r="AN30" s="112">
        <f>'[1]44094418Exp'!AL$264</f>
        <v>12.115668293937</v>
      </c>
      <c r="AO30" s="112">
        <f>'[1]44094418Exp'!AM$264</f>
        <v>12.133242232799997</v>
      </c>
      <c r="AP30" s="112">
        <f>'[1]44094418Exp'!AN$264</f>
        <v>9.7477825593279981</v>
      </c>
      <c r="AQ30" s="112">
        <f>'[1]44094418Exp'!AO$264</f>
        <v>9.2313645322109998</v>
      </c>
      <c r="AR30" s="112">
        <f>'[1]44094418Exp'!AP$264</f>
        <v>7.827780971438</v>
      </c>
      <c r="AS30" s="112">
        <f>'[1]44094418Exp'!AQ$264</f>
        <v>5.7007273847765632</v>
      </c>
      <c r="AT30" s="112">
        <f>'[1]44094418Exp'!AR$264</f>
        <v>5.6510974478170004</v>
      </c>
      <c r="AU30" s="112">
        <f>'[1]44094418Exp'!AS$264</f>
        <v>5.3319627468589985</v>
      </c>
      <c r="AV30" s="112">
        <f>'[1]44094418Exp'!AT$264</f>
        <v>5.5743012693400003</v>
      </c>
      <c r="AW30" s="112">
        <f>'[1]44094418Exp'!AU$264</f>
        <v>6.430689104991667</v>
      </c>
      <c r="AX30" s="112">
        <f>'[1]44094418Exp'!AV$264</f>
        <v>0</v>
      </c>
      <c r="AY30" s="112">
        <f>'[1]44094418Exp'!AW$264</f>
        <v>0</v>
      </c>
      <c r="AZ30" s="112">
        <f>'[1]44094418Exp'!AX$264</f>
        <v>0</v>
      </c>
      <c r="BA30" s="112">
        <f>'[1]44094418Exp'!AY$264</f>
        <v>0</v>
      </c>
      <c r="BB30" s="112">
        <f>'[1]44094418Exp'!AZ$264</f>
        <v>0</v>
      </c>
      <c r="BC30" s="112">
        <f>'[1]44094418Exp'!BA$264</f>
        <v>0</v>
      </c>
      <c r="BD30" s="168"/>
    </row>
    <row r="31" spans="2:56" ht="13">
      <c r="B31" s="5" t="s">
        <v>16</v>
      </c>
      <c r="C31" s="12">
        <f>'[1]94Exp'!B$264</f>
        <v>0</v>
      </c>
      <c r="D31" s="18">
        <f>'[1]94Exp'!C$264</f>
        <v>0</v>
      </c>
      <c r="E31" s="18">
        <f>'[1]94Exp'!D$264</f>
        <v>0</v>
      </c>
      <c r="F31" s="18">
        <f>'[1]94Exp'!E$264</f>
        <v>0</v>
      </c>
      <c r="G31" s="18">
        <f>'[1]94Exp'!F$264</f>
        <v>0</v>
      </c>
      <c r="H31" s="18">
        <f>'[1]94Exp'!G$264</f>
        <v>0</v>
      </c>
      <c r="I31" s="18">
        <f>'[1]94Exp'!H$264</f>
        <v>0</v>
      </c>
      <c r="J31" s="13">
        <f>'[1]94Exp'!I$264</f>
        <v>0</v>
      </c>
      <c r="K31" s="130">
        <f>'[1]94Exp'!J$264</f>
        <v>0</v>
      </c>
      <c r="L31" s="130">
        <f>'[1]94Exp'!K$264</f>
        <v>0</v>
      </c>
      <c r="M31" s="130">
        <f>'[1]94Exp'!L$264</f>
        <v>0</v>
      </c>
      <c r="N31" s="13">
        <f>'[1]94Exp'!M$264</f>
        <v>3.9555599999999998E-4</v>
      </c>
      <c r="O31" s="13">
        <f>'[1]94Exp'!N$264</f>
        <v>0</v>
      </c>
      <c r="P31" s="13">
        <f>'[1]94Exp'!O$264</f>
        <v>1.8690839999999998E-4</v>
      </c>
      <c r="Q31" s="13">
        <f>'[1]94Exp'!P$264</f>
        <v>0</v>
      </c>
      <c r="R31" s="13">
        <f>'[1]94Exp'!Q$264</f>
        <v>0</v>
      </c>
      <c r="S31" s="13">
        <f>'[1]94Exp'!R$264</f>
        <v>0</v>
      </c>
      <c r="T31" s="13">
        <f>'[1]94Exp'!S$264</f>
        <v>0</v>
      </c>
      <c r="U31" s="13">
        <f>'[1]94Exp'!T$264</f>
        <v>0</v>
      </c>
      <c r="V31" s="13">
        <f>'[1]94Exp'!U$264</f>
        <v>0</v>
      </c>
      <c r="W31" s="13">
        <f>'[1]94Exp'!V$264</f>
        <v>0</v>
      </c>
      <c r="X31" s="13">
        <f>'[1]94Exp'!W$264</f>
        <v>0</v>
      </c>
      <c r="Y31" s="13">
        <f>'[1]94Exp'!X$264</f>
        <v>0</v>
      </c>
      <c r="Z31" s="13">
        <f>'[1]94Exp'!Y$264</f>
        <v>0</v>
      </c>
      <c r="AA31" s="13">
        <f>'[1]94Exp'!Z$264</f>
        <v>0</v>
      </c>
      <c r="AB31" s="13">
        <f>'[1]94Exp'!AA$264</f>
        <v>0</v>
      </c>
      <c r="AC31" s="62"/>
      <c r="AD31" s="111">
        <f>'[1]94Exp'!AB$264</f>
        <v>0</v>
      </c>
      <c r="AE31" s="112">
        <f>'[1]94Exp'!AC$264</f>
        <v>0</v>
      </c>
      <c r="AF31" s="112">
        <f>'[1]94Exp'!AD$264</f>
        <v>0</v>
      </c>
      <c r="AG31" s="112">
        <f>'[1]94Exp'!AE$264</f>
        <v>0</v>
      </c>
      <c r="AH31" s="112">
        <f>'[1]94Exp'!AF$264</f>
        <v>0</v>
      </c>
      <c r="AI31" s="112">
        <f>'[1]94Exp'!AG$264</f>
        <v>0</v>
      </c>
      <c r="AJ31" s="112">
        <f>'[1]94Exp'!AH$264</f>
        <v>0</v>
      </c>
      <c r="AK31" s="112">
        <f>'[1]94Exp'!AI$264</f>
        <v>0</v>
      </c>
      <c r="AL31" s="112">
        <f>'[1]94Exp'!AJ$264</f>
        <v>0</v>
      </c>
      <c r="AM31" s="112">
        <f>'[1]94Exp'!AK$264</f>
        <v>0</v>
      </c>
      <c r="AN31" s="112">
        <f>'[1]94Exp'!AL$264</f>
        <v>0</v>
      </c>
      <c r="AO31" s="112">
        <f>'[1]94Exp'!AM$264</f>
        <v>1.8414879999999998</v>
      </c>
      <c r="AP31" s="112">
        <f>'[1]94Exp'!AN$264</f>
        <v>0</v>
      </c>
      <c r="AQ31" s="112">
        <f>'[1]94Exp'!AO$264</f>
        <v>0.15330799999999994</v>
      </c>
      <c r="AR31" s="112">
        <f>'[1]94Exp'!AP$264</f>
        <v>0</v>
      </c>
      <c r="AS31" s="112">
        <f>'[1]94Exp'!AQ$264</f>
        <v>0</v>
      </c>
      <c r="AT31" s="112">
        <f>'[1]94Exp'!AR$264</f>
        <v>0</v>
      </c>
      <c r="AU31" s="112">
        <f>'[1]94Exp'!AS$264</f>
        <v>0</v>
      </c>
      <c r="AV31" s="112">
        <f>'[1]94Exp'!AT$264</f>
        <v>0</v>
      </c>
      <c r="AW31" s="112">
        <f>'[1]94Exp'!AU$264</f>
        <v>0</v>
      </c>
      <c r="AX31" s="112">
        <f>'[1]94Exp'!AV$264</f>
        <v>0</v>
      </c>
      <c r="AY31" s="112">
        <f>'[1]94Exp'!AW$264</f>
        <v>0</v>
      </c>
      <c r="AZ31" s="112">
        <f>'[1]94Exp'!AX$264</f>
        <v>0</v>
      </c>
      <c r="BA31" s="112">
        <f>'[1]94Exp'!AY$264</f>
        <v>0</v>
      </c>
      <c r="BB31" s="112">
        <f>'[1]94Exp'!AZ$264</f>
        <v>0</v>
      </c>
      <c r="BC31" s="112">
        <f>'[1]94Exp'!BA$264</f>
        <v>0</v>
      </c>
      <c r="BD31" s="168"/>
    </row>
    <row r="32" spans="2:56" ht="13.5" thickBot="1">
      <c r="B32" s="6" t="s">
        <v>9</v>
      </c>
      <c r="C32" s="71">
        <f t="shared" ref="C32:N32" si="10">C24-SUM(C25:C31)</f>
        <v>5.2551640000000344E-3</v>
      </c>
      <c r="D32" s="72">
        <f t="shared" si="10"/>
        <v>7.0512059999999765E-3</v>
      </c>
      <c r="E32" s="72">
        <f t="shared" si="10"/>
        <v>5.9225480000000275E-3</v>
      </c>
      <c r="F32" s="72">
        <f t="shared" si="10"/>
        <v>4.5032289999999975E-3</v>
      </c>
      <c r="G32" s="72">
        <f t="shared" si="10"/>
        <v>4.992138999999951E-3</v>
      </c>
      <c r="H32" s="72">
        <f t="shared" si="10"/>
        <v>3.6665270000000305E-3</v>
      </c>
      <c r="I32" s="72">
        <f t="shared" si="10"/>
        <v>1.6280180000000644E-3</v>
      </c>
      <c r="J32" s="72">
        <f t="shared" si="10"/>
        <v>7.7751999999997601E-4</v>
      </c>
      <c r="K32" s="73">
        <f t="shared" si="10"/>
        <v>8.1674000000031555E-5</v>
      </c>
      <c r="L32" s="73">
        <f t="shared" si="10"/>
        <v>0</v>
      </c>
      <c r="M32" s="73">
        <f t="shared" si="10"/>
        <v>0</v>
      </c>
      <c r="N32" s="72">
        <f t="shared" si="10"/>
        <v>5.6000000000000494E-5</v>
      </c>
      <c r="O32" s="72">
        <f t="shared" ref="O32:AB32" si="11">O24-SUM(O25:O31)</f>
        <v>0</v>
      </c>
      <c r="P32" s="72">
        <f t="shared" si="11"/>
        <v>5.171939999999986E-4</v>
      </c>
      <c r="Q32" s="72">
        <f t="shared" si="11"/>
        <v>5.1059700000000152E-4</v>
      </c>
      <c r="R32" s="72">
        <f t="shared" si="11"/>
        <v>7.5171226835972493E-4</v>
      </c>
      <c r="S32" s="72">
        <f t="shared" si="11"/>
        <v>1.335965999999994E-3</v>
      </c>
      <c r="T32" s="72">
        <f t="shared" si="11"/>
        <v>2.7933396600000049E-3</v>
      </c>
      <c r="U32" s="72">
        <f t="shared" si="11"/>
        <v>1.6400550000000014E-3</v>
      </c>
      <c r="V32" s="72">
        <f t="shared" si="11"/>
        <v>0</v>
      </c>
      <c r="W32" s="72">
        <f t="shared" si="11"/>
        <v>0</v>
      </c>
      <c r="X32" s="72">
        <f t="shared" si="11"/>
        <v>0</v>
      </c>
      <c r="Y32" s="72">
        <f t="shared" si="11"/>
        <v>0</v>
      </c>
      <c r="Z32" s="72">
        <f t="shared" si="11"/>
        <v>0</v>
      </c>
      <c r="AA32" s="72">
        <f t="shared" si="11"/>
        <v>0</v>
      </c>
      <c r="AB32" s="72">
        <f t="shared" si="11"/>
        <v>0</v>
      </c>
      <c r="AC32" s="62"/>
      <c r="AD32" s="159">
        <f>AD24-SUM(AD25:AD31)</f>
        <v>6.0075705177313523</v>
      </c>
      <c r="AE32" s="115">
        <f>AE24-SUM(AE25:AE31)</f>
        <v>6.419380772747985</v>
      </c>
      <c r="AF32" s="115">
        <f>AF24-SUM(AF25:AF31)</f>
        <v>6.6177949896960087</v>
      </c>
      <c r="AG32" s="115">
        <f t="shared" ref="AG32:BC32" si="12">AG24-SUM(AG25:AG31)</f>
        <v>4.7675703047839875</v>
      </c>
      <c r="AH32" s="115">
        <f t="shared" si="12"/>
        <v>6.3785788010070235</v>
      </c>
      <c r="AI32" s="115">
        <f t="shared" si="12"/>
        <v>4.4282343744209953</v>
      </c>
      <c r="AJ32" s="115">
        <f t="shared" si="12"/>
        <v>2.2585268227999933</v>
      </c>
      <c r="AK32" s="115">
        <f t="shared" si="12"/>
        <v>1.0081179131150009</v>
      </c>
      <c r="AL32" s="115">
        <f t="shared" si="12"/>
        <v>0.10897605793999787</v>
      </c>
      <c r="AM32" s="115">
        <f t="shared" si="12"/>
        <v>4.9984080695999467E-2</v>
      </c>
      <c r="AN32" s="115">
        <f t="shared" si="12"/>
        <v>0</v>
      </c>
      <c r="AO32" s="115">
        <f t="shared" si="12"/>
        <v>3.5903438400026744E-3</v>
      </c>
      <c r="AP32" s="115">
        <f t="shared" si="12"/>
        <v>0</v>
      </c>
      <c r="AQ32" s="115">
        <f t="shared" si="12"/>
        <v>0.39299047426800371</v>
      </c>
      <c r="AR32" s="115">
        <f t="shared" si="12"/>
        <v>5.2938766833499074E-2</v>
      </c>
      <c r="AS32" s="115">
        <f t="shared" si="12"/>
        <v>0.17802113424810884</v>
      </c>
      <c r="AT32" s="115">
        <f t="shared" si="12"/>
        <v>0.30775477197599699</v>
      </c>
      <c r="AU32" s="115">
        <f t="shared" si="12"/>
        <v>0.6568652883780004</v>
      </c>
      <c r="AV32" s="115">
        <f t="shared" si="12"/>
        <v>0.40309704220999976</v>
      </c>
      <c r="AW32" s="115">
        <f t="shared" si="12"/>
        <v>0</v>
      </c>
      <c r="AX32" s="115">
        <f t="shared" si="12"/>
        <v>0</v>
      </c>
      <c r="AY32" s="115">
        <f t="shared" si="12"/>
        <v>0</v>
      </c>
      <c r="AZ32" s="115">
        <f t="shared" si="12"/>
        <v>0</v>
      </c>
      <c r="BA32" s="115">
        <f t="shared" si="12"/>
        <v>0</v>
      </c>
      <c r="BB32" s="115">
        <f t="shared" si="12"/>
        <v>0</v>
      </c>
      <c r="BC32" s="115">
        <f t="shared" si="12"/>
        <v>0</v>
      </c>
      <c r="BD32" s="168"/>
    </row>
    <row r="33" spans="2:55" ht="20" hidden="1" customHeight="1" thickTop="1">
      <c r="B33" s="21" t="s">
        <v>12</v>
      </c>
      <c r="C33" s="144">
        <f>[1]PaperSectorMinusCoreVPAExp!B$264+SUM(C35:C35)</f>
        <v>0</v>
      </c>
      <c r="D33" s="127">
        <f>[1]PaperSectorMinusCoreVPAExp!C$264+SUM(D35:D35)</f>
        <v>0</v>
      </c>
      <c r="E33" s="127">
        <f>[1]PaperSectorMinusCoreVPAExp!D$264+SUM(E35:E35)</f>
        <v>0</v>
      </c>
      <c r="F33" s="127">
        <f>[1]PaperSectorMinusCoreVPAExp!E$264+SUM(F35:F35)</f>
        <v>0</v>
      </c>
      <c r="G33" s="127">
        <f>[1]PaperSectorMinusCoreVPAExp!F$264+SUM(G35:G35)</f>
        <v>0</v>
      </c>
      <c r="H33" s="127">
        <f>[1]PaperSectorMinusCoreVPAExp!G$264+SUM(H35:H35)</f>
        <v>0</v>
      </c>
      <c r="I33" s="127">
        <f>[1]PaperSectorMinusCoreVPAExp!H$264+SUM(I35:I35)</f>
        <v>0</v>
      </c>
      <c r="J33" s="145">
        <f>[1]PaperSectorMinusCoreVPAExp!I$264+SUM(J35:J35)</f>
        <v>0</v>
      </c>
      <c r="K33" s="145">
        <f>[1]PaperSectorMinusCoreVPAExp!J$264+SUM(K35:K35)</f>
        <v>0</v>
      </c>
      <c r="L33" s="146">
        <f>[1]PaperSectorMinusCoreVPAExp!K$264+SUM(L35:L35)</f>
        <v>0</v>
      </c>
      <c r="M33" s="146">
        <f>[1]PaperSectorMinusCoreVPAExp!L$264+SUM(M35:M35)</f>
        <v>0</v>
      </c>
      <c r="N33" s="146">
        <f>[1]PaperSectorMinusCoreVPAExp!M$264+SUM(N35:N35)</f>
        <v>2.8869400000000004E-4</v>
      </c>
      <c r="O33" s="146">
        <f>[1]PaperSectorMinusCoreVPAExp!N$264+SUM(O35:O35)</f>
        <v>0.14096218990000001</v>
      </c>
      <c r="P33" s="146">
        <f>[1]PaperSectorMinusCoreVPAExp!O$264+SUM(P35:P35)</f>
        <v>0.11134138189999999</v>
      </c>
      <c r="Q33" s="146">
        <f>[1]PaperSectorMinusCoreVPAExp!P$264+SUM(Q35:Q35)</f>
        <v>0</v>
      </c>
      <c r="R33" s="146">
        <f>[1]PaperSectorMinusCoreVPAExp!Q$264+SUM(R35:R35)</f>
        <v>0</v>
      </c>
      <c r="S33" s="146">
        <f>[1]PaperSectorMinusCoreVPAExp!R$264+SUM(S35:S35)</f>
        <v>0</v>
      </c>
      <c r="T33" s="146">
        <f>[1]PaperSectorMinusCoreVPAExp!S$264+SUM(T35:T35)</f>
        <v>2.6849549999999995E-4</v>
      </c>
      <c r="U33" s="146">
        <f>[1]PaperSectorMinusCoreVPAExp!T$264+SUM(U35:U35)</f>
        <v>0</v>
      </c>
      <c r="V33" s="146">
        <f>[1]PaperSectorMinusCoreVPAExp!U$264+SUM(V35:V35)</f>
        <v>0</v>
      </c>
      <c r="W33" s="146">
        <f>[1]PaperSectorMinusCoreVPAExp!V$264+SUM(W35:W35)</f>
        <v>0</v>
      </c>
      <c r="X33" s="146">
        <f>[1]PaperSectorMinusCoreVPAExp!W$264+SUM(X35:X35)</f>
        <v>0</v>
      </c>
      <c r="Y33" s="146">
        <f>[1]PaperSectorMinusCoreVPAExp!X$264+SUM(Y35:Y35)</f>
        <v>0</v>
      </c>
      <c r="Z33" s="146">
        <f>[1]PaperSectorMinusCoreVPAExp!Y$264+SUM(Z35:Z35)</f>
        <v>0</v>
      </c>
      <c r="AA33" s="146">
        <f>[1]PaperSectorMinusCoreVPAExp!Z$264+SUM(AA35:AA35)</f>
        <v>0</v>
      </c>
      <c r="AB33" s="146">
        <f>[1]PaperSectorMinusCoreVPAExp!AA$264+SUM(AB35:AB35)</f>
        <v>0</v>
      </c>
      <c r="AC33" s="143"/>
      <c r="AD33" s="127">
        <f>[1]PaperSectorMinusCoreVPAExp!AB$264+SUM(AD35:AD35)</f>
        <v>0</v>
      </c>
      <c r="AE33" s="142">
        <f>[1]PaperSectorMinusCoreVPAExp!AC$264+SUM(AE35:AE35)</f>
        <v>0</v>
      </c>
      <c r="AF33" s="142">
        <f>[1]PaperSectorMinusCoreVPAExp!AD$264+SUM(AF35:AF35)</f>
        <v>0</v>
      </c>
      <c r="AG33" s="142">
        <f>[1]PaperSectorMinusCoreVPAExp!AE$264+SUM(AG35:AG35)</f>
        <v>0</v>
      </c>
      <c r="AH33" s="142">
        <f>[1]PaperSectorMinusCoreVPAExp!AF$264+SUM(AH35:AH35)</f>
        <v>0</v>
      </c>
      <c r="AI33" s="142">
        <f>[1]PaperSectorMinusCoreVPAExp!AG$264+SUM(AI35:AI35)</f>
        <v>0</v>
      </c>
      <c r="AJ33" s="142">
        <f>[1]PaperSectorMinusCoreVPAExp!AH$264+SUM(AJ35:AJ35)</f>
        <v>0</v>
      </c>
      <c r="AK33" s="142">
        <f>[1]PaperSectorMinusCoreVPAExp!AI$264+SUM(AK35:AK35)</f>
        <v>0</v>
      </c>
      <c r="AL33" s="142">
        <f>[1]PaperSectorMinusCoreVPAExp!AJ$264+SUM(AL35:AL35)</f>
        <v>0</v>
      </c>
      <c r="AM33" s="142">
        <f>[1]PaperSectorMinusCoreVPAExp!AK$264+SUM(AM35:AM35)</f>
        <v>0</v>
      </c>
      <c r="AN33" s="142">
        <f>[1]PaperSectorMinusCoreVPAExp!AL$264+SUM(AN35:AN35)</f>
        <v>0</v>
      </c>
      <c r="AO33" s="142">
        <f>[1]PaperSectorMinusCoreVPAExp!AM$264+SUM(AO35:AO35)</f>
        <v>6.4908940999999998E-2</v>
      </c>
      <c r="AP33" s="142">
        <f>[1]PaperSectorMinusCoreVPAExp!AN$264+SUM(AP35:AP35)</f>
        <v>3.616174</v>
      </c>
      <c r="AQ33" s="142">
        <f>[1]PaperSectorMinusCoreVPAExp!AO$264+SUM(AQ35:AQ35)</f>
        <v>3.3532690000000001</v>
      </c>
      <c r="AR33" s="142">
        <f>[1]PaperSectorMinusCoreVPAExp!AP$264+SUM(AR35:AR35)</f>
        <v>0</v>
      </c>
      <c r="AS33" s="142">
        <f>[1]PaperSectorMinusCoreVPAExp!AQ$264+SUM(AS35:AS35)</f>
        <v>0</v>
      </c>
      <c r="AT33" s="142">
        <f>[1]PaperSectorMinusCoreVPAExp!AR$264+SUM(AT35:AT35)</f>
        <v>0</v>
      </c>
      <c r="AU33" s="142">
        <f>[1]PaperSectorMinusCoreVPAExp!AS$264+SUM(AU35:AU35)</f>
        <v>9.1831999999999997E-2</v>
      </c>
      <c r="AV33" s="142">
        <f>[1]PaperSectorMinusCoreVPAExp!AT$264+SUM(AV35:AV35)</f>
        <v>0</v>
      </c>
      <c r="AW33" s="142">
        <f>[1]PaperSectorMinusCoreVPAExp!AU$264+SUM(AW35:AW35)</f>
        <v>0</v>
      </c>
      <c r="AX33" s="142">
        <f>[1]PaperSectorMinusCoreVPAExp!AV$264+SUM(AX35:AX35)</f>
        <v>0</v>
      </c>
      <c r="AY33" s="142">
        <f>[1]PaperSectorMinusCoreVPAExp!AW$264+SUM(AY35:AY35)</f>
        <v>0</v>
      </c>
      <c r="AZ33" s="142">
        <f>[1]PaperSectorMinusCoreVPAExp!AX$264+SUM(AZ35:AZ35)</f>
        <v>0</v>
      </c>
      <c r="BA33" s="142">
        <f>[1]PaperSectorMinusCoreVPAExp!AY$264+SUM(BA35:BA35)</f>
        <v>0</v>
      </c>
      <c r="BB33" s="142">
        <f>[1]PaperSectorMinusCoreVPAExp!AZ$264+SUM(BB35:BB35)</f>
        <v>0</v>
      </c>
      <c r="BC33" s="142">
        <f>[1]PaperSectorMinusCoreVPAExp!BA$264+SUM(BC35:BC35)</f>
        <v>0</v>
      </c>
    </row>
    <row r="34" spans="2:55" ht="14" hidden="1" thickTop="1" thickBot="1">
      <c r="B34" s="5" t="s">
        <v>10</v>
      </c>
      <c r="C34" s="83">
        <f>'[1]440123Exp'!B$264</f>
        <v>0</v>
      </c>
      <c r="D34" s="84">
        <f>'[1]440123Exp'!C$264</f>
        <v>0</v>
      </c>
      <c r="E34" s="84">
        <f>'[1]440123Exp'!D$264</f>
        <v>0</v>
      </c>
      <c r="F34" s="84">
        <f>'[1]440123Exp'!E$264</f>
        <v>0</v>
      </c>
      <c r="G34" s="84">
        <f>'[1]440123Exp'!F$264</f>
        <v>0</v>
      </c>
      <c r="H34" s="84">
        <f>'[1]440123Exp'!G$264</f>
        <v>0</v>
      </c>
      <c r="I34" s="84">
        <f>'[1]440123Exp'!H$264</f>
        <v>0</v>
      </c>
      <c r="J34" s="84">
        <f>'[1]440123Exp'!I$264</f>
        <v>0</v>
      </c>
      <c r="K34" s="84">
        <f>'[1]440123Exp'!J$264</f>
        <v>0</v>
      </c>
      <c r="L34" s="85">
        <f>'[1]440123Exp'!K$264</f>
        <v>0</v>
      </c>
      <c r="M34" s="85">
        <f>'[1]440123Exp'!L$264</f>
        <v>0</v>
      </c>
      <c r="N34" s="85">
        <f>'[1]440123Exp'!M$264</f>
        <v>4.5079999999999995E-5</v>
      </c>
      <c r="O34" s="85">
        <f>'[1]440123Exp'!N$264</f>
        <v>0.14084857989999999</v>
      </c>
      <c r="P34" s="85">
        <f>'[1]440123Exp'!O$264</f>
        <v>0.11130677039999999</v>
      </c>
      <c r="Q34" s="85">
        <f>'[1]440123Exp'!P$264</f>
        <v>0</v>
      </c>
      <c r="R34" s="85">
        <f>'[1]440123Exp'!Q$264</f>
        <v>0</v>
      </c>
      <c r="S34" s="85">
        <f>'[1]440123Exp'!R$264</f>
        <v>0</v>
      </c>
      <c r="T34" s="85">
        <f>'[1]440123Exp'!S$264</f>
        <v>0</v>
      </c>
      <c r="U34" s="85">
        <f>'[1]440123Exp'!T$264</f>
        <v>0</v>
      </c>
      <c r="V34" s="85">
        <f>'[1]440123Exp'!U$264</f>
        <v>0</v>
      </c>
      <c r="W34" s="85">
        <f>'[1]440123Exp'!V$264</f>
        <v>0</v>
      </c>
      <c r="X34" s="85">
        <f>'[1]440123Exp'!W$264</f>
        <v>0</v>
      </c>
      <c r="Y34" s="85">
        <f>'[1]440123Exp'!X$264</f>
        <v>0</v>
      </c>
      <c r="Z34" s="85">
        <f>'[1]440123Exp'!Y$264</f>
        <v>0</v>
      </c>
      <c r="AA34" s="85">
        <f>'[1]440123Exp'!Z$264</f>
        <v>0</v>
      </c>
      <c r="AB34" s="85">
        <f>'[1]440123Exp'!AA$264</f>
        <v>0</v>
      </c>
      <c r="AC34" s="82"/>
      <c r="AD34" s="83">
        <f>'[1]440123Exp'!AB$264</f>
        <v>0</v>
      </c>
      <c r="AE34" s="84">
        <f>'[1]440123Exp'!AC$264</f>
        <v>0</v>
      </c>
      <c r="AF34" s="84">
        <f>'[1]440123Exp'!AD$264</f>
        <v>0</v>
      </c>
      <c r="AG34" s="84">
        <f>'[1]440123Exp'!AE$264</f>
        <v>0</v>
      </c>
      <c r="AH34" s="84">
        <f>'[1]440123Exp'!AF$264</f>
        <v>0</v>
      </c>
      <c r="AI34" s="84">
        <f>'[1]440123Exp'!AG$264</f>
        <v>0</v>
      </c>
      <c r="AJ34" s="84">
        <f>'[1]440123Exp'!AH$264</f>
        <v>0</v>
      </c>
      <c r="AK34" s="84">
        <f>'[1]440123Exp'!AI$264</f>
        <v>0</v>
      </c>
      <c r="AL34" s="84">
        <f>'[1]440123Exp'!AJ$264</f>
        <v>0</v>
      </c>
      <c r="AM34" s="84">
        <f>'[1]440123Exp'!AK$264</f>
        <v>0</v>
      </c>
      <c r="AN34" s="84">
        <f>'[1]440123Exp'!AL$264</f>
        <v>0</v>
      </c>
      <c r="AO34" s="84">
        <f>'[1]440123Exp'!AM$264</f>
        <v>6.1869999999999998E-3</v>
      </c>
      <c r="AP34" s="84">
        <f>'[1]440123Exp'!AN$264</f>
        <v>3.5596399999999999</v>
      </c>
      <c r="AQ34" s="84">
        <f>'[1]440123Exp'!AO$264</f>
        <v>2.8300380000000001</v>
      </c>
      <c r="AR34" s="84">
        <f>'[1]440123Exp'!AP$264</f>
        <v>0</v>
      </c>
      <c r="AS34" s="84">
        <f>'[1]440123Exp'!AQ$264</f>
        <v>0</v>
      </c>
      <c r="AT34" s="84">
        <f>'[1]440123Exp'!AR$264</f>
        <v>0</v>
      </c>
      <c r="AU34" s="84">
        <f>'[1]440123Exp'!AS$264</f>
        <v>0</v>
      </c>
      <c r="AV34" s="84">
        <f>'[1]440123Exp'!AT$264</f>
        <v>0</v>
      </c>
      <c r="AW34" s="84">
        <f>'[1]440123Exp'!AU$264</f>
        <v>0</v>
      </c>
      <c r="AX34" s="84">
        <f>'[1]440123Exp'!AV$264</f>
        <v>0</v>
      </c>
      <c r="AY34" s="84">
        <f>'[1]440123Exp'!AW$264</f>
        <v>0</v>
      </c>
      <c r="AZ34" s="84">
        <f>'[1]440123Exp'!AX$264</f>
        <v>0</v>
      </c>
      <c r="BA34" s="84">
        <f>'[1]440123Exp'!AY$264</f>
        <v>0</v>
      </c>
      <c r="BB34" s="84">
        <f>'[1]440123Exp'!AZ$264</f>
        <v>0</v>
      </c>
      <c r="BC34" s="84">
        <f>'[1]440123Exp'!BA$264</f>
        <v>0</v>
      </c>
    </row>
    <row r="35" spans="2:55" ht="13.5" hidden="1" thickTop="1" thickBot="1">
      <c r="B35" s="5" t="s">
        <v>11</v>
      </c>
      <c r="C35" s="83">
        <f>'[1]4701-5Exp'!B$264</f>
        <v>0</v>
      </c>
      <c r="D35" s="86">
        <f>'[1]4701-5Exp'!C$264</f>
        <v>0</v>
      </c>
      <c r="E35" s="86">
        <f>'[1]4701-5Exp'!D$264</f>
        <v>0</v>
      </c>
      <c r="F35" s="86">
        <f>'[1]4701-5Exp'!E$264</f>
        <v>0</v>
      </c>
      <c r="G35" s="86">
        <f>'[1]4701-5Exp'!F$264</f>
        <v>0</v>
      </c>
      <c r="H35" s="86">
        <f>'[1]4701-5Exp'!G$264</f>
        <v>0</v>
      </c>
      <c r="I35" s="86">
        <f>'[1]4701-5Exp'!H$264</f>
        <v>0</v>
      </c>
      <c r="J35" s="84">
        <f>'[1]4701-5Exp'!I$264</f>
        <v>0</v>
      </c>
      <c r="K35" s="84">
        <f>'[1]4701-5Exp'!J$264</f>
        <v>0</v>
      </c>
      <c r="L35" s="85">
        <f>'[1]4701-5Exp'!K$264</f>
        <v>0</v>
      </c>
      <c r="M35" s="85">
        <f>'[1]4701-5Exp'!L$264</f>
        <v>0</v>
      </c>
      <c r="N35" s="85">
        <f>'[1]4701-5Exp'!M$264</f>
        <v>0</v>
      </c>
      <c r="O35" s="85">
        <f>'[1]4701-5Exp'!N$264</f>
        <v>0</v>
      </c>
      <c r="P35" s="85">
        <f>'[1]4701-5Exp'!O$264</f>
        <v>0</v>
      </c>
      <c r="Q35" s="85">
        <f>'[1]4701-5Exp'!P$264</f>
        <v>0</v>
      </c>
      <c r="R35" s="85">
        <f>'[1]4701-5Exp'!Q$264</f>
        <v>0</v>
      </c>
      <c r="S35" s="85">
        <f>'[1]4701-5Exp'!R$264</f>
        <v>0</v>
      </c>
      <c r="T35" s="85">
        <f>'[1]4701-5Exp'!S$264</f>
        <v>0</v>
      </c>
      <c r="U35" s="85">
        <f>'[1]4701-5Exp'!T$264</f>
        <v>0</v>
      </c>
      <c r="V35" s="85">
        <f>'[1]4701-5Exp'!U$264</f>
        <v>0</v>
      </c>
      <c r="W35" s="85">
        <f>'[1]4701-5Exp'!V$264</f>
        <v>0</v>
      </c>
      <c r="X35" s="85">
        <f>'[1]4701-5Exp'!W$264</f>
        <v>0</v>
      </c>
      <c r="Y35" s="85">
        <f>'[1]4701-5Exp'!X$264</f>
        <v>0</v>
      </c>
      <c r="Z35" s="85">
        <f>'[1]4701-5Exp'!Y$264</f>
        <v>0</v>
      </c>
      <c r="AA35" s="85">
        <f>'[1]4701-5Exp'!Z$264</f>
        <v>0</v>
      </c>
      <c r="AB35" s="85">
        <f>'[1]4701-5Exp'!AA$264</f>
        <v>0</v>
      </c>
      <c r="AC35" s="87"/>
      <c r="AD35" s="83">
        <f>'[1]4701-5Exp'!AB$264</f>
        <v>0</v>
      </c>
      <c r="AE35" s="86">
        <f>'[1]4701-5Exp'!AC$264</f>
        <v>0</v>
      </c>
      <c r="AF35" s="86">
        <f>'[1]4701-5Exp'!AD$264</f>
        <v>0</v>
      </c>
      <c r="AG35" s="86">
        <f>'[1]4701-5Exp'!AE$264</f>
        <v>0</v>
      </c>
      <c r="AH35" s="86">
        <f>'[1]4701-5Exp'!AF$264</f>
        <v>0</v>
      </c>
      <c r="AI35" s="86">
        <f>'[1]4701-5Exp'!AG$264</f>
        <v>0</v>
      </c>
      <c r="AJ35" s="86">
        <f>'[1]4701-5Exp'!AH$264</f>
        <v>0</v>
      </c>
      <c r="AK35" s="86">
        <f>'[1]4701-5Exp'!AI$264</f>
        <v>0</v>
      </c>
      <c r="AL35" s="86">
        <f>'[1]4701-5Exp'!AJ$264</f>
        <v>0</v>
      </c>
      <c r="AM35" s="86">
        <f>'[1]4701-5Exp'!AK$264</f>
        <v>0</v>
      </c>
      <c r="AN35" s="86">
        <f>'[1]4701-5Exp'!AL$264</f>
        <v>0</v>
      </c>
      <c r="AO35" s="86">
        <f>'[1]4701-5Exp'!AM$264</f>
        <v>0</v>
      </c>
      <c r="AP35" s="86">
        <f>'[1]4701-5Exp'!AN$264</f>
        <v>0</v>
      </c>
      <c r="AQ35" s="86">
        <f>'[1]4701-5Exp'!AO$264</f>
        <v>0</v>
      </c>
      <c r="AR35" s="86">
        <f>'[1]4701-5Exp'!AP$264</f>
        <v>0</v>
      </c>
      <c r="AS35" s="86">
        <f>'[1]4701-5Exp'!AQ$264</f>
        <v>0</v>
      </c>
      <c r="AT35" s="86">
        <f>'[1]4701-5Exp'!AR$264</f>
        <v>0</v>
      </c>
      <c r="AU35" s="86">
        <f>'[1]4701-5Exp'!AS$264</f>
        <v>0</v>
      </c>
      <c r="AV35" s="86">
        <f>'[1]4701-5Exp'!AT$264</f>
        <v>0</v>
      </c>
      <c r="AW35" s="86">
        <f>'[1]4701-5Exp'!AU$264</f>
        <v>0</v>
      </c>
      <c r="AX35" s="86">
        <f>'[1]4701-5Exp'!AV$264</f>
        <v>0</v>
      </c>
      <c r="AY35" s="86">
        <f>'[1]4701-5Exp'!AW$264</f>
        <v>0</v>
      </c>
      <c r="AZ35" s="86">
        <f>'[1]4701-5Exp'!AX$264</f>
        <v>0</v>
      </c>
      <c r="BA35" s="86">
        <f>'[1]4701-5Exp'!AY$264</f>
        <v>0</v>
      </c>
      <c r="BB35" s="86">
        <f>'[1]4701-5Exp'!AZ$264</f>
        <v>0</v>
      </c>
      <c r="BC35" s="86">
        <f>'[1]4701-5Exp'!BA$264</f>
        <v>0</v>
      </c>
    </row>
    <row r="36" spans="2:55" ht="13.5" hidden="1" thickTop="1" thickBot="1">
      <c r="B36" s="5" t="s">
        <v>15</v>
      </c>
      <c r="C36" s="83">
        <f>'[1]48Exp'!B$264</f>
        <v>0</v>
      </c>
      <c r="D36" s="86">
        <f>'[1]48Exp'!C$264</f>
        <v>0</v>
      </c>
      <c r="E36" s="86">
        <f>'[1]48Exp'!D$264</f>
        <v>0</v>
      </c>
      <c r="F36" s="86">
        <f>'[1]48Exp'!E$264</f>
        <v>0</v>
      </c>
      <c r="G36" s="86">
        <f>'[1]48Exp'!F$264</f>
        <v>0</v>
      </c>
      <c r="H36" s="86">
        <f>'[1]48Exp'!G$264</f>
        <v>0</v>
      </c>
      <c r="I36" s="86">
        <f>'[1]48Exp'!H$264</f>
        <v>0</v>
      </c>
      <c r="J36" s="89">
        <f>'[1]48Exp'!I$264</f>
        <v>0</v>
      </c>
      <c r="K36" s="89">
        <f>'[1]48Exp'!J$264</f>
        <v>0</v>
      </c>
      <c r="L36" s="90">
        <f>'[1]48Exp'!K$264</f>
        <v>0</v>
      </c>
      <c r="M36" s="90">
        <f>'[1]48Exp'!L$264</f>
        <v>0</v>
      </c>
      <c r="N36" s="90">
        <f>'[1]48Exp'!M$264</f>
        <v>2.4361400000000002E-4</v>
      </c>
      <c r="O36" s="90">
        <f>'[1]48Exp'!N$264</f>
        <v>1.1360999999999999E-4</v>
      </c>
      <c r="P36" s="90">
        <f>'[1]48Exp'!O$264</f>
        <v>3.4611499999999999E-5</v>
      </c>
      <c r="Q36" s="90">
        <f>'[1]48Exp'!P$264</f>
        <v>0</v>
      </c>
      <c r="R36" s="90">
        <f>'[1]48Exp'!Q$264</f>
        <v>0</v>
      </c>
      <c r="S36" s="90">
        <f>'[1]48Exp'!R$264</f>
        <v>0</v>
      </c>
      <c r="T36" s="90">
        <f>'[1]48Exp'!S$264</f>
        <v>2.6849549999999995E-4</v>
      </c>
      <c r="U36" s="90">
        <f>'[1]48Exp'!T$264</f>
        <v>0</v>
      </c>
      <c r="V36" s="90">
        <f>'[1]48Exp'!U$264</f>
        <v>0</v>
      </c>
      <c r="W36" s="90">
        <f>'[1]48Exp'!V$264</f>
        <v>0</v>
      </c>
      <c r="X36" s="90">
        <f>'[1]48Exp'!W$264</f>
        <v>0</v>
      </c>
      <c r="Y36" s="90">
        <f>'[1]48Exp'!X$264</f>
        <v>0</v>
      </c>
      <c r="Z36" s="90">
        <f>'[1]48Exp'!Y$264</f>
        <v>0</v>
      </c>
      <c r="AA36" s="90">
        <f>'[1]48Exp'!Z$264</f>
        <v>0</v>
      </c>
      <c r="AB36" s="90">
        <f>'[1]48Exp'!AA$264</f>
        <v>0</v>
      </c>
      <c r="AC36" s="87"/>
      <c r="AD36" s="83">
        <f>'[1]48Exp'!AB$264</f>
        <v>0</v>
      </c>
      <c r="AE36" s="86">
        <f>'[1]48Exp'!AC$264</f>
        <v>0</v>
      </c>
      <c r="AF36" s="86">
        <f>'[1]48Exp'!AD$264</f>
        <v>0</v>
      </c>
      <c r="AG36" s="86">
        <f>'[1]48Exp'!AE$264</f>
        <v>0</v>
      </c>
      <c r="AH36" s="86">
        <f>'[1]48Exp'!AF$264</f>
        <v>0</v>
      </c>
      <c r="AI36" s="86">
        <f>'[1]48Exp'!AG$264</f>
        <v>0</v>
      </c>
      <c r="AJ36" s="86">
        <f>'[1]48Exp'!AH$264</f>
        <v>0</v>
      </c>
      <c r="AK36" s="86">
        <f>'[1]48Exp'!AI$264</f>
        <v>0</v>
      </c>
      <c r="AL36" s="86">
        <f>'[1]48Exp'!AJ$264</f>
        <v>0</v>
      </c>
      <c r="AM36" s="86">
        <f>'[1]48Exp'!AK$264</f>
        <v>0</v>
      </c>
      <c r="AN36" s="86">
        <f>'[1]48Exp'!AL$264</f>
        <v>0</v>
      </c>
      <c r="AO36" s="86">
        <f>'[1]48Exp'!AM$264</f>
        <v>5.8721941E-2</v>
      </c>
      <c r="AP36" s="86">
        <f>'[1]48Exp'!AN$264</f>
        <v>5.6534000000000001E-2</v>
      </c>
      <c r="AQ36" s="86">
        <f>'[1]48Exp'!AO$264</f>
        <v>0.523231</v>
      </c>
      <c r="AR36" s="86">
        <f>'[1]48Exp'!AP$264</f>
        <v>0</v>
      </c>
      <c r="AS36" s="86">
        <f>'[1]48Exp'!AQ$264</f>
        <v>0</v>
      </c>
      <c r="AT36" s="86">
        <f>'[1]48Exp'!AR$264</f>
        <v>0</v>
      </c>
      <c r="AU36" s="86">
        <f>'[1]48Exp'!AS$264</f>
        <v>9.1831999999999997E-2</v>
      </c>
      <c r="AV36" s="86">
        <f>'[1]48Exp'!AT$264</f>
        <v>0</v>
      </c>
      <c r="AW36" s="86">
        <f>'[1]48Exp'!AU$264</f>
        <v>0</v>
      </c>
      <c r="AX36" s="86">
        <f>'[1]48Exp'!AV$264</f>
        <v>0</v>
      </c>
      <c r="AY36" s="86">
        <f>'[1]48Exp'!AW$264</f>
        <v>0</v>
      </c>
      <c r="AZ36" s="86">
        <f>'[1]48Exp'!AX$264</f>
        <v>0</v>
      </c>
      <c r="BA36" s="86">
        <f>'[1]48Exp'!AY$264</f>
        <v>0</v>
      </c>
      <c r="BB36" s="86">
        <f>'[1]48Exp'!AZ$264</f>
        <v>0</v>
      </c>
      <c r="BC36" s="86">
        <f>'[1]48Exp'!BA$264</f>
        <v>0</v>
      </c>
    </row>
    <row r="37" spans="2:55" ht="9" customHeight="1" thickTop="1">
      <c r="B37" s="125"/>
      <c r="C37" s="125"/>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25"/>
      <c r="AC37" s="125"/>
      <c r="AD37" s="125"/>
      <c r="AE37" s="125"/>
      <c r="AF37" s="125"/>
      <c r="AG37" s="125"/>
      <c r="AH37" s="125"/>
      <c r="AI37" s="125"/>
      <c r="AJ37" s="125"/>
      <c r="AK37" s="125"/>
      <c r="AL37" s="125"/>
      <c r="AM37" s="125"/>
      <c r="AN37" s="125"/>
      <c r="AO37" s="125"/>
      <c r="AP37" s="125"/>
      <c r="AQ37" s="125"/>
      <c r="AR37" s="125"/>
      <c r="AS37" s="125"/>
      <c r="AT37" s="125"/>
      <c r="AU37" s="125"/>
      <c r="AV37" s="125"/>
      <c r="AW37" s="125"/>
      <c r="AX37" s="125"/>
      <c r="AY37" s="125"/>
      <c r="AZ37" s="125"/>
      <c r="BA37" s="125"/>
      <c r="BB37" s="125"/>
      <c r="BC37" s="125"/>
    </row>
  </sheetData>
  <mergeCells count="9">
    <mergeCell ref="AD5:BC5"/>
    <mergeCell ref="AD21:BC21"/>
    <mergeCell ref="C5:AB5"/>
    <mergeCell ref="C21:AB21"/>
    <mergeCell ref="B2:B3"/>
    <mergeCell ref="C2:AB2"/>
    <mergeCell ref="C3:AB3"/>
    <mergeCell ref="AD2:BC2"/>
    <mergeCell ref="AD3:BC3"/>
  </mergeCells>
  <phoneticPr fontId="1" type="noConversion"/>
  <pageMargins left="0.75" right="0.75" top="1" bottom="1" header="0.5" footer="0.5"/>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D89"/>
  <sheetViews>
    <sheetView workbookViewId="0">
      <pane xSplit="2" ySplit="5" topLeftCell="C7" activePane="bottomRight" state="frozen"/>
      <selection activeCell="B4" sqref="B4"/>
      <selection pane="topRight" activeCell="B4" sqref="B4"/>
      <selection pane="bottomLeft" activeCell="B4" sqref="B4"/>
      <selection pane="bottomRight" activeCell="B2" sqref="B2:B4"/>
    </sheetView>
  </sheetViews>
  <sheetFormatPr defaultRowHeight="12.5"/>
  <cols>
    <col min="1" max="1" width="1.7265625" customWidth="1"/>
    <col min="2" max="2" width="20.7265625" customWidth="1"/>
    <col min="3" max="22" width="5.7265625" customWidth="1"/>
    <col min="23" max="28" width="5.7265625" hidden="1" customWidth="1"/>
    <col min="29" max="29" width="1.7265625" customWidth="1"/>
    <col min="30" max="49" width="5.7265625" customWidth="1"/>
    <col min="50" max="55" width="5.7265625" hidden="1" customWidth="1"/>
    <col min="56" max="56" width="1.7265625" customWidth="1"/>
  </cols>
  <sheetData>
    <row r="1" spans="1:56" ht="9" customHeight="1" thickBot="1">
      <c r="A1" s="49">
        <v>1</v>
      </c>
      <c r="B1" s="24"/>
    </row>
    <row r="2" spans="1:56" ht="16" thickTop="1">
      <c r="B2" s="262" t="s">
        <v>112</v>
      </c>
      <c r="C2" s="250" t="s">
        <v>44</v>
      </c>
      <c r="D2" s="251"/>
      <c r="E2" s="251"/>
      <c r="F2" s="251"/>
      <c r="G2" s="251"/>
      <c r="H2" s="251"/>
      <c r="I2" s="251"/>
      <c r="J2" s="251"/>
      <c r="K2" s="251"/>
      <c r="L2" s="251"/>
      <c r="M2" s="251"/>
      <c r="N2" s="251"/>
      <c r="O2" s="251"/>
      <c r="P2" s="251"/>
      <c r="Q2" s="251"/>
      <c r="R2" s="251"/>
      <c r="S2" s="251"/>
      <c r="T2" s="251"/>
      <c r="U2" s="251"/>
      <c r="V2" s="251"/>
      <c r="W2" s="251"/>
      <c r="X2" s="251"/>
      <c r="Y2" s="251"/>
      <c r="Z2" s="251"/>
      <c r="AA2" s="251"/>
      <c r="AB2" s="252"/>
      <c r="AC2" s="3"/>
      <c r="AD2" s="256" t="s">
        <v>63</v>
      </c>
      <c r="AE2" s="257"/>
      <c r="AF2" s="257"/>
      <c r="AG2" s="257"/>
      <c r="AH2" s="257"/>
      <c r="AI2" s="257"/>
      <c r="AJ2" s="257"/>
      <c r="AK2" s="257"/>
      <c r="AL2" s="257"/>
      <c r="AM2" s="257"/>
      <c r="AN2" s="257"/>
      <c r="AO2" s="257"/>
      <c r="AP2" s="257"/>
      <c r="AQ2" s="257"/>
      <c r="AR2" s="257"/>
      <c r="AS2" s="257"/>
      <c r="AT2" s="257"/>
      <c r="AU2" s="257"/>
      <c r="AV2" s="257"/>
      <c r="AW2" s="257"/>
      <c r="AX2" s="257"/>
      <c r="AY2" s="257"/>
      <c r="AZ2" s="257"/>
      <c r="BA2" s="257"/>
      <c r="BB2" s="257"/>
      <c r="BC2" s="258"/>
      <c r="BD2" s="168"/>
    </row>
    <row r="3" spans="1:56" ht="13" thickBot="1">
      <c r="B3" s="263"/>
      <c r="C3" s="253" t="s">
        <v>3</v>
      </c>
      <c r="D3" s="254"/>
      <c r="E3" s="254"/>
      <c r="F3" s="254"/>
      <c r="G3" s="254"/>
      <c r="H3" s="254"/>
      <c r="I3" s="254"/>
      <c r="J3" s="254"/>
      <c r="K3" s="254"/>
      <c r="L3" s="254"/>
      <c r="M3" s="254"/>
      <c r="N3" s="254"/>
      <c r="O3" s="254"/>
      <c r="P3" s="254"/>
      <c r="Q3" s="254"/>
      <c r="R3" s="254"/>
      <c r="S3" s="254"/>
      <c r="T3" s="254"/>
      <c r="U3" s="254"/>
      <c r="V3" s="254"/>
      <c r="W3" s="254"/>
      <c r="X3" s="254"/>
      <c r="Y3" s="254"/>
      <c r="Z3" s="254"/>
      <c r="AA3" s="254"/>
      <c r="AB3" s="255"/>
      <c r="AC3" s="4"/>
      <c r="AD3" s="259" t="s">
        <v>70</v>
      </c>
      <c r="AE3" s="260"/>
      <c r="AF3" s="260"/>
      <c r="AG3" s="260"/>
      <c r="AH3" s="260"/>
      <c r="AI3" s="260"/>
      <c r="AJ3" s="260"/>
      <c r="AK3" s="260"/>
      <c r="AL3" s="260"/>
      <c r="AM3" s="260"/>
      <c r="AN3" s="260"/>
      <c r="AO3" s="260"/>
      <c r="AP3" s="260"/>
      <c r="AQ3" s="260"/>
      <c r="AR3" s="260"/>
      <c r="AS3" s="260"/>
      <c r="AT3" s="260"/>
      <c r="AU3" s="260"/>
      <c r="AV3" s="260"/>
      <c r="AW3" s="260"/>
      <c r="AX3" s="260"/>
      <c r="AY3" s="260"/>
      <c r="AZ3" s="260"/>
      <c r="BA3" s="260"/>
      <c r="BB3" s="260"/>
      <c r="BC3" s="261"/>
      <c r="BD3" s="168"/>
    </row>
    <row r="4" spans="1:56" ht="20" customHeight="1" thickTop="1" thickBot="1">
      <c r="B4" s="264"/>
      <c r="C4" s="50">
        <v>2000</v>
      </c>
      <c r="D4" s="51">
        <v>2001</v>
      </c>
      <c r="E4" s="51">
        <v>2002</v>
      </c>
      <c r="F4" s="51">
        <v>2003</v>
      </c>
      <c r="G4" s="51">
        <v>2004</v>
      </c>
      <c r="H4" s="51">
        <v>2005</v>
      </c>
      <c r="I4" s="51">
        <v>2006</v>
      </c>
      <c r="J4" s="52">
        <v>2007</v>
      </c>
      <c r="K4" s="52">
        <f>1+J4</f>
        <v>2008</v>
      </c>
      <c r="L4" s="52">
        <f>1+K4</f>
        <v>2009</v>
      </c>
      <c r="M4" s="52">
        <f>1+L4</f>
        <v>2010</v>
      </c>
      <c r="N4" s="51">
        <f>1+M4</f>
        <v>2011</v>
      </c>
      <c r="O4" s="51">
        <f t="shared" ref="O4:AB4" si="0">1+N4</f>
        <v>2012</v>
      </c>
      <c r="P4" s="51">
        <f t="shared" si="0"/>
        <v>2013</v>
      </c>
      <c r="Q4" s="51">
        <f t="shared" si="0"/>
        <v>2014</v>
      </c>
      <c r="R4" s="51">
        <f t="shared" si="0"/>
        <v>2015</v>
      </c>
      <c r="S4" s="51">
        <f t="shared" si="0"/>
        <v>2016</v>
      </c>
      <c r="T4" s="51">
        <f t="shared" si="0"/>
        <v>2017</v>
      </c>
      <c r="U4" s="51">
        <f t="shared" si="0"/>
        <v>2018</v>
      </c>
      <c r="V4" s="51">
        <f t="shared" si="0"/>
        <v>2019</v>
      </c>
      <c r="W4" s="51">
        <f t="shared" si="0"/>
        <v>2020</v>
      </c>
      <c r="X4" s="51">
        <f t="shared" si="0"/>
        <v>2021</v>
      </c>
      <c r="Y4" s="51">
        <f t="shared" si="0"/>
        <v>2022</v>
      </c>
      <c r="Z4" s="51">
        <f t="shared" si="0"/>
        <v>2023</v>
      </c>
      <c r="AA4" s="51">
        <f t="shared" si="0"/>
        <v>2024</v>
      </c>
      <c r="AB4" s="51">
        <f t="shared" si="0"/>
        <v>2025</v>
      </c>
      <c r="AC4" s="53"/>
      <c r="AD4" s="54">
        <v>2000</v>
      </c>
      <c r="AE4" s="55">
        <f>1+AD4</f>
        <v>2001</v>
      </c>
      <c r="AF4" s="55">
        <f t="shared" ref="AF4:BC4" si="1">1+AE4</f>
        <v>2002</v>
      </c>
      <c r="AG4" s="55">
        <f t="shared" si="1"/>
        <v>2003</v>
      </c>
      <c r="AH4" s="55">
        <f t="shared" si="1"/>
        <v>2004</v>
      </c>
      <c r="AI4" s="55">
        <f t="shared" si="1"/>
        <v>2005</v>
      </c>
      <c r="AJ4" s="55">
        <f t="shared" si="1"/>
        <v>2006</v>
      </c>
      <c r="AK4" s="55">
        <f t="shared" si="1"/>
        <v>2007</v>
      </c>
      <c r="AL4" s="55">
        <f t="shared" si="1"/>
        <v>2008</v>
      </c>
      <c r="AM4" s="55">
        <f t="shared" si="1"/>
        <v>2009</v>
      </c>
      <c r="AN4" s="55">
        <f t="shared" si="1"/>
        <v>2010</v>
      </c>
      <c r="AO4" s="55">
        <f t="shared" si="1"/>
        <v>2011</v>
      </c>
      <c r="AP4" s="55">
        <f t="shared" si="1"/>
        <v>2012</v>
      </c>
      <c r="AQ4" s="55">
        <f t="shared" si="1"/>
        <v>2013</v>
      </c>
      <c r="AR4" s="55">
        <f t="shared" si="1"/>
        <v>2014</v>
      </c>
      <c r="AS4" s="55">
        <f t="shared" si="1"/>
        <v>2015</v>
      </c>
      <c r="AT4" s="55">
        <f t="shared" si="1"/>
        <v>2016</v>
      </c>
      <c r="AU4" s="55">
        <f t="shared" si="1"/>
        <v>2017</v>
      </c>
      <c r="AV4" s="55">
        <f t="shared" si="1"/>
        <v>2018</v>
      </c>
      <c r="AW4" s="55">
        <f t="shared" si="1"/>
        <v>2019</v>
      </c>
      <c r="AX4" s="55">
        <f t="shared" si="1"/>
        <v>2020</v>
      </c>
      <c r="AY4" s="55">
        <f t="shared" si="1"/>
        <v>2021</v>
      </c>
      <c r="AZ4" s="55">
        <f t="shared" si="1"/>
        <v>2022</v>
      </c>
      <c r="BA4" s="55">
        <f t="shared" si="1"/>
        <v>2023</v>
      </c>
      <c r="BB4" s="55">
        <f t="shared" si="1"/>
        <v>2024</v>
      </c>
      <c r="BC4" s="55">
        <f t="shared" si="1"/>
        <v>2025</v>
      </c>
      <c r="BD4" s="168"/>
    </row>
    <row r="5" spans="1:56" ht="20" customHeight="1" thickTop="1" thickBot="1">
      <c r="B5" s="22" t="s">
        <v>14</v>
      </c>
      <c r="C5" s="47">
        <f>1/$A$1*[1]CoreVPAExp!$B$263</f>
        <v>0.83037979346276003</v>
      </c>
      <c r="D5" s="48">
        <f>1/$A$1*[1]CoreVPAExp!$C$263</f>
        <v>0.80461053974611996</v>
      </c>
      <c r="E5" s="48">
        <f>1/$A$1*[1]CoreVPAExp!$D$263</f>
        <v>0.78382412796407985</v>
      </c>
      <c r="F5" s="48">
        <f>1/$A$1*[1]CoreVPAExp!$E$263</f>
        <v>0.76194114053214002</v>
      </c>
      <c r="G5" s="48">
        <f>1/$A$1*[1]CoreVPAExp!$F$263</f>
        <v>0.76475540819377985</v>
      </c>
      <c r="H5" s="48">
        <f>1/$A$1*[1]CoreVPAExp!$G$263</f>
        <v>0.79396456501715995</v>
      </c>
      <c r="I5" s="48">
        <f>1/$A$1*[1]CoreVPAExp!$H$263</f>
        <v>0.78762163945201991</v>
      </c>
      <c r="J5" s="48">
        <f>1/$A$1*[1]CoreVPAExp!$I$263</f>
        <v>0.89348219850533983</v>
      </c>
      <c r="K5" s="135">
        <f>1/$A$1*[1]CoreVPAExp!$J$263</f>
        <v>0.91983248230110004</v>
      </c>
      <c r="L5" s="152">
        <f>1/$A$1*[1]CoreVPAExp!K$263</f>
        <v>0.76646827489887992</v>
      </c>
      <c r="M5" s="152">
        <f>1/$A$1*[1]CoreVPAExp!L$263</f>
        <v>0.73836729688833946</v>
      </c>
      <c r="N5" s="156">
        <f>1/$A$1*[1]CoreVPAExp!M$263</f>
        <v>0.58162903953125977</v>
      </c>
      <c r="O5" s="156">
        <f>1/$A$1*[1]CoreVPAExp!N$263</f>
        <v>0.50881914099097991</v>
      </c>
      <c r="P5" s="156">
        <f>1/$A$1*[1]CoreVPAExp!O$263</f>
        <v>0.49173510120249997</v>
      </c>
      <c r="Q5" s="156">
        <f>1/$A$1*[1]CoreVPAExp!P$263</f>
        <v>0.6078303419384804</v>
      </c>
      <c r="R5" s="156">
        <f>1/$A$1*[1]CoreVPAExp!Q$263</f>
        <v>0.61717004732249903</v>
      </c>
      <c r="S5" s="156">
        <f>1/$A$1*[1]CoreVPAExp!R$263</f>
        <v>0.68864599033999996</v>
      </c>
      <c r="T5" s="156">
        <f>1/$A$1*[1]CoreVPAExp!S$263</f>
        <v>0.57461084769999993</v>
      </c>
      <c r="U5" s="156">
        <f>1/$A$1*[1]CoreVPAExp!T$263</f>
        <v>0.57615970357999979</v>
      </c>
      <c r="V5" s="156">
        <f>1/$A$1*[1]CoreVPAExp!U$263</f>
        <v>0.51682483624000009</v>
      </c>
      <c r="W5" s="156">
        <f>1/$A$1*[1]CoreVPAExp!V$263</f>
        <v>0</v>
      </c>
      <c r="X5" s="156">
        <f>1/$A$1*[1]CoreVPAExp!W$263</f>
        <v>0</v>
      </c>
      <c r="Y5" s="156">
        <f>1/$A$1*[1]CoreVPAExp!X$263</f>
        <v>0</v>
      </c>
      <c r="Z5" s="156">
        <f>1/$A$1*[1]CoreVPAExp!Y$263</f>
        <v>0</v>
      </c>
      <c r="AA5" s="156">
        <f>1/$A$1*[1]CoreVPAExp!Z$263</f>
        <v>0</v>
      </c>
      <c r="AB5" s="156">
        <f>1/$A$1*[1]CoreVPAExp!AA$263</f>
        <v>0</v>
      </c>
      <c r="AC5" s="16"/>
      <c r="AD5" s="100">
        <f>[1]CoreVPAExp!AB$263</f>
        <v>145.97459877772673</v>
      </c>
      <c r="AE5" s="92">
        <f>[1]CoreVPAExp!AC$263</f>
        <v>132.58690200338</v>
      </c>
      <c r="AF5" s="92">
        <f>[1]CoreVPAExp!AD$263</f>
        <v>144.51773751297597</v>
      </c>
      <c r="AG5" s="92">
        <f>[1]CoreVPAExp!AE$263</f>
        <v>159.12322867806401</v>
      </c>
      <c r="AH5" s="92">
        <f>[1]CoreVPAExp!AF$263</f>
        <v>177.99276242926504</v>
      </c>
      <c r="AI5" s="92">
        <f>[1]CoreVPAExp!AG$263</f>
        <v>200.47921241762694</v>
      </c>
      <c r="AJ5" s="92">
        <f>[1]CoreVPAExp!AH$263</f>
        <v>191.51969650719994</v>
      </c>
      <c r="AK5" s="92">
        <f>[1]CoreVPAExp!AI$263</f>
        <v>231.10063583545497</v>
      </c>
      <c r="AL5" s="92">
        <f>[1]CoreVPAExp!AJ$263</f>
        <v>254.78591836035199</v>
      </c>
      <c r="AM5" s="92">
        <f>[1]CoreVPAExp!AK$263</f>
        <v>167.80276040043998</v>
      </c>
      <c r="AN5" s="92">
        <f>[1]CoreVPAExp!AL$263</f>
        <v>169.65194663340901</v>
      </c>
      <c r="AO5" s="92">
        <f>[1]CoreVPAExp!AM$263</f>
        <v>136.87933787663999</v>
      </c>
      <c r="AP5" s="92">
        <f>[1]CoreVPAExp!AN$263</f>
        <v>134.33999626044798</v>
      </c>
      <c r="AQ5" s="92">
        <f>[1]CoreVPAExp!AO$263</f>
        <v>148.16315600569499</v>
      </c>
      <c r="AR5" s="92">
        <f>[1]CoreVPAExp!AP$263</f>
        <v>175.95579490028371</v>
      </c>
      <c r="AS5" s="92">
        <f>[1]CoreVPAExp!AQ$263</f>
        <v>201.57688710650962</v>
      </c>
      <c r="AT5" s="92">
        <f>[1]CoreVPAExp!AR$263</f>
        <v>241.54890571476895</v>
      </c>
      <c r="AU5" s="92">
        <f>[1]CoreVPAExp!AS$263</f>
        <v>205.25523513781005</v>
      </c>
      <c r="AV5" s="92">
        <f>[1]CoreVPAExp!AT$263</f>
        <v>214.07302358947004</v>
      </c>
      <c r="AW5" s="92">
        <f>[1]CoreVPAExp!AU$263</f>
        <v>161.48930506761667</v>
      </c>
      <c r="AX5" s="92">
        <f>[1]CoreVPAExp!AV$263</f>
        <v>0</v>
      </c>
      <c r="AY5" s="92">
        <f>[1]CoreVPAExp!AW$263</f>
        <v>0</v>
      </c>
      <c r="AZ5" s="92">
        <f>[1]CoreVPAExp!AX$263</f>
        <v>0</v>
      </c>
      <c r="BA5" s="92">
        <f>[1]CoreVPAExp!AY$263</f>
        <v>0</v>
      </c>
      <c r="BB5" s="92">
        <f>[1]CoreVPAExp!AZ$263</f>
        <v>0</v>
      </c>
      <c r="BC5" s="92">
        <f>[1]CoreVPAExp!BA$263</f>
        <v>0</v>
      </c>
      <c r="BD5" s="168"/>
    </row>
    <row r="6" spans="1:56" ht="17.149999999999999" customHeight="1" thickTop="1">
      <c r="B6" s="45" t="s">
        <v>18</v>
      </c>
      <c r="C6" s="39">
        <f>1/$A$1*[1]CoreVPAExp!$B$266</f>
        <v>7.8310309192999999E-2</v>
      </c>
      <c r="D6" s="27">
        <f>1/$A$1*[1]CoreVPAExp!$C$266</f>
        <v>7.3497057670400004E-2</v>
      </c>
      <c r="E6" s="27">
        <f>1/$A$1*[1]CoreVPAExp!$D$266</f>
        <v>8.7037156136999999E-2</v>
      </c>
      <c r="F6" s="27">
        <f>1/$A$1*[1]CoreVPAExp!$E$266</f>
        <v>0.13097932806319998</v>
      </c>
      <c r="G6" s="27">
        <f>1/$A$1*[1]CoreVPAExp!$F$266</f>
        <v>0.1441167438638</v>
      </c>
      <c r="H6" s="27">
        <f>1/$A$1*[1]CoreVPAExp!$G$266</f>
        <v>0.13889684633891999</v>
      </c>
      <c r="I6" s="27">
        <f>1/$A$1*[1]CoreVPAExp!$H$266</f>
        <v>0.257855639586</v>
      </c>
      <c r="J6" s="27">
        <f>1/$A$1*[1]CoreVPAExp!$I$266</f>
        <v>0.31026707862279995</v>
      </c>
      <c r="K6" s="28">
        <f>1/$A$1*[1]CoreVPAExp!$J$266</f>
        <v>0.36615401101555994</v>
      </c>
      <c r="L6" s="28">
        <f>1/$A$1*[1]CoreVPAExp!K$266</f>
        <v>0.45059601261437987</v>
      </c>
      <c r="M6" s="28">
        <f>1/$A$1*[1]CoreVPAExp!L$266</f>
        <v>0.42096559409626</v>
      </c>
      <c r="N6" s="27">
        <f>1/$A$1*[1]CoreVPAExp!M$266</f>
        <v>0.33338522539479998</v>
      </c>
      <c r="O6" s="27">
        <f>1/$A$1*[1]CoreVPAExp!N$266</f>
        <v>0.24304367527929999</v>
      </c>
      <c r="P6" s="27">
        <f>1/$A$1*[1]CoreVPAExp!O$266</f>
        <v>0.17494828058951997</v>
      </c>
      <c r="Q6" s="27">
        <f>1/$A$1*[1]CoreVPAExp!P$266</f>
        <v>0.17518947478879995</v>
      </c>
      <c r="R6" s="27">
        <f>1/$A$1*[1]CoreVPAExp!Q$266</f>
        <v>0.15260505987377737</v>
      </c>
      <c r="S6" s="27">
        <f>1/$A$1*[1]CoreVPAExp!R$266</f>
        <v>8.9025378799999999E-2</v>
      </c>
      <c r="T6" s="27">
        <f>1/$A$1*[1]CoreVPAExp!S$266</f>
        <v>4.9750984119999987E-2</v>
      </c>
      <c r="U6" s="27">
        <f>1/$A$1*[1]CoreVPAExp!T$266</f>
        <v>7.0737050179999983E-2</v>
      </c>
      <c r="V6" s="27">
        <f>1/$A$1*[1]CoreVPAExp!U$266</f>
        <v>6.7654094679999999E-2</v>
      </c>
      <c r="W6" s="27">
        <f>1/$A$1*[1]CoreVPAExp!V$266</f>
        <v>0</v>
      </c>
      <c r="X6" s="27">
        <f>1/$A$1*[1]CoreVPAExp!W$266</f>
        <v>0</v>
      </c>
      <c r="Y6" s="27">
        <f>1/$A$1*[1]CoreVPAExp!X$266</f>
        <v>0</v>
      </c>
      <c r="Z6" s="27">
        <f>1/$A$1*[1]CoreVPAExp!Y$266</f>
        <v>0</v>
      </c>
      <c r="AA6" s="27">
        <f>1/$A$1*[1]CoreVPAExp!Z$266</f>
        <v>0</v>
      </c>
      <c r="AB6" s="27">
        <f>1/$A$1*[1]CoreVPAExp!AA$266</f>
        <v>0</v>
      </c>
      <c r="AC6" s="14"/>
      <c r="AD6" s="101">
        <f>[1]CoreVPAExp!AB$266</f>
        <v>8.8401201569224206</v>
      </c>
      <c r="AE6" s="102">
        <f>[1]CoreVPAExp!AC$266</f>
        <v>7.1132383735039992</v>
      </c>
      <c r="AF6" s="102">
        <f>[1]CoreVPAExp!AD$266</f>
        <v>10.388455308959999</v>
      </c>
      <c r="AG6" s="102">
        <f>[1]CoreVPAExp!AE$266</f>
        <v>18.76285394312</v>
      </c>
      <c r="AH6" s="102">
        <f>[1]CoreVPAExp!AF$266</f>
        <v>23.157445356570001</v>
      </c>
      <c r="AI6" s="102">
        <f>[1]CoreVPAExp!AG$266</f>
        <v>24.197410971590998</v>
      </c>
      <c r="AJ6" s="102">
        <f>[1]CoreVPAExp!AH$266</f>
        <v>43.554866022484006</v>
      </c>
      <c r="AK6" s="102">
        <f>[1]CoreVPAExp!AI$266</f>
        <v>53.786694750080002</v>
      </c>
      <c r="AL6" s="102">
        <f>[1]CoreVPAExp!AJ$266</f>
        <v>73.007632761920007</v>
      </c>
      <c r="AM6" s="102">
        <f>[1]CoreVPAExp!AK$266</f>
        <v>73.566757937199995</v>
      </c>
      <c r="AN6" s="102">
        <f>[1]CoreVPAExp!AL$266</f>
        <v>71.689846115438996</v>
      </c>
      <c r="AO6" s="102">
        <f>[1]CoreVPAExp!AM$266</f>
        <v>56.913325599839993</v>
      </c>
      <c r="AP6" s="102">
        <f>[1]CoreVPAExp!AN$266</f>
        <v>45.316150645744003</v>
      </c>
      <c r="AQ6" s="102">
        <f>[1]CoreVPAExp!AO$266</f>
        <v>36.834750001166995</v>
      </c>
      <c r="AR6" s="102">
        <f>[1]CoreVPAExp!AP$266</f>
        <v>36.830517798583998</v>
      </c>
      <c r="AS6" s="102">
        <f>[1]CoreVPAExp!AQ$266</f>
        <v>31.195392620608729</v>
      </c>
      <c r="AT6" s="102">
        <f>[1]CoreVPAExp!AR$266</f>
        <v>17.458081170927997</v>
      </c>
      <c r="AU6" s="102">
        <f>[1]CoreVPAExp!AS$266</f>
        <v>10.052852770388998</v>
      </c>
      <c r="AV6" s="102">
        <f>[1]CoreVPAExp!AT$266</f>
        <v>15.45391986309</v>
      </c>
      <c r="AW6" s="102">
        <f>[1]CoreVPAExp!AU$266</f>
        <v>13.661635597183333</v>
      </c>
      <c r="AX6" s="102">
        <f>[1]CoreVPAExp!AV$266</f>
        <v>0</v>
      </c>
      <c r="AY6" s="102">
        <f>[1]CoreVPAExp!AW$266</f>
        <v>0</v>
      </c>
      <c r="AZ6" s="102">
        <f>[1]CoreVPAExp!AX$266</f>
        <v>0</v>
      </c>
      <c r="BA6" s="102">
        <f>[1]CoreVPAExp!AY$266</f>
        <v>0</v>
      </c>
      <c r="BB6" s="102">
        <f>[1]CoreVPAExp!AZ$266</f>
        <v>0</v>
      </c>
      <c r="BC6" s="102">
        <f>[1]CoreVPAExp!BA$266</f>
        <v>0</v>
      </c>
      <c r="BD6" s="168"/>
    </row>
    <row r="7" spans="1:56">
      <c r="B7" s="5" t="s">
        <v>52</v>
      </c>
      <c r="C7" s="40">
        <f>1/$A$1*[1]CoreVPAExp!$B$25</f>
        <v>2.4305019999999999E-4</v>
      </c>
      <c r="D7" s="11">
        <f>1/$A$1*[1]CoreVPAExp!$C$25</f>
        <v>0</v>
      </c>
      <c r="E7" s="11">
        <f>1/$A$1*[1]CoreVPAExp!$D$25</f>
        <v>0</v>
      </c>
      <c r="F7" s="11">
        <f>1/$A$1*[1]CoreVPAExp!$E$25</f>
        <v>9.0011189999999997E-4</v>
      </c>
      <c r="G7" s="11">
        <f>1/$A$1*[1]CoreVPAExp!$F$25</f>
        <v>0</v>
      </c>
      <c r="H7" s="11">
        <f>1/$A$1*[1]CoreVPAExp!$G$25</f>
        <v>1.8487169999999999E-4</v>
      </c>
      <c r="I7" s="11">
        <f>1/$A$1*[1]CoreVPAExp!$H$25</f>
        <v>9.9690401999999994E-3</v>
      </c>
      <c r="J7" s="11">
        <f>1/$A$1*[1]CoreVPAExp!$I$25</f>
        <v>5.73280124E-3</v>
      </c>
      <c r="K7" s="31">
        <f>1/$A$1*[1]CoreVPAExp!$J$25</f>
        <v>1.0369685699999999E-2</v>
      </c>
      <c r="L7" s="31">
        <f>1/$A$1*[1]CoreVPAExp!K$25</f>
        <v>1.08332898E-2</v>
      </c>
      <c r="M7" s="31">
        <f>1/$A$1*[1]CoreVPAExp!L$25</f>
        <v>7.3997830999999997E-3</v>
      </c>
      <c r="N7" s="11">
        <f>1/$A$1*[1]CoreVPAExp!M$25</f>
        <v>8.0487878999999998E-3</v>
      </c>
      <c r="O7" s="11">
        <f>1/$A$1*[1]CoreVPAExp!N$25</f>
        <v>5.8234071599999986E-3</v>
      </c>
      <c r="P7" s="11">
        <f>1/$A$1*[1]CoreVPAExp!O$25</f>
        <v>5.4352242999999995E-3</v>
      </c>
      <c r="Q7" s="11">
        <f>1/$A$1*[1]CoreVPAExp!P$25</f>
        <v>5.9169385999999994E-3</v>
      </c>
      <c r="R7" s="11">
        <f>1/$A$1*[1]CoreVPAExp!Q$25</f>
        <v>6.7584922158995002E-3</v>
      </c>
      <c r="S7" s="11">
        <f>1/$A$1*[1]CoreVPAExp!R$25</f>
        <v>2.4018048999999994E-3</v>
      </c>
      <c r="T7" s="11">
        <f>1/$A$1*[1]CoreVPAExp!S$25</f>
        <v>5.9382963999999993E-3</v>
      </c>
      <c r="U7" s="11">
        <f>1/$A$1*[1]CoreVPAExp!T$25</f>
        <v>7.9671838999999991E-3</v>
      </c>
      <c r="V7" s="11">
        <f>1/$A$1*[1]CoreVPAExp!U$25</f>
        <v>4.0793765999999993E-3</v>
      </c>
      <c r="W7" s="11">
        <f>1/$A$1*[1]CoreVPAExp!V$25</f>
        <v>0</v>
      </c>
      <c r="X7" s="11">
        <f>1/$A$1*[1]CoreVPAExp!W$25</f>
        <v>0</v>
      </c>
      <c r="Y7" s="11">
        <f>1/$A$1*[1]CoreVPAExp!X$25</f>
        <v>0</v>
      </c>
      <c r="Z7" s="11">
        <f>1/$A$1*[1]CoreVPAExp!Y$25</f>
        <v>0</v>
      </c>
      <c r="AA7" s="11">
        <f>1/$A$1*[1]CoreVPAExp!Z$25</f>
        <v>0</v>
      </c>
      <c r="AB7" s="11">
        <f>1/$A$1*[1]CoreVPAExp!AA$25</f>
        <v>0</v>
      </c>
      <c r="AC7" s="4"/>
      <c r="AD7" s="103">
        <f>[1]CoreVPAExp!AB$25</f>
        <v>2.0076732795209998E-2</v>
      </c>
      <c r="AE7" s="104">
        <f>[1]CoreVPAExp!AC$25</f>
        <v>0</v>
      </c>
      <c r="AF7" s="104">
        <f>[1]CoreVPAExp!AD$25</f>
        <v>0</v>
      </c>
      <c r="AG7" s="104">
        <f>[1]CoreVPAExp!AE$25</f>
        <v>0.12111385103999998</v>
      </c>
      <c r="AH7" s="104">
        <f>[1]CoreVPAExp!AF$25</f>
        <v>0</v>
      </c>
      <c r="AI7" s="104">
        <f>[1]CoreVPAExp!AG$25</f>
        <v>1.7316167582999999E-2</v>
      </c>
      <c r="AJ7" s="104">
        <f>[1]CoreVPAExp!AH$25</f>
        <v>1.0744778668239998</v>
      </c>
      <c r="AK7" s="104">
        <f>[1]CoreVPAExp!AI$25</f>
        <v>0.63185800617999999</v>
      </c>
      <c r="AL7" s="104">
        <f>[1]CoreVPAExp!AJ$25</f>
        <v>1.5450990945880003</v>
      </c>
      <c r="AM7" s="104">
        <f>[1]CoreVPAExp!AK$25</f>
        <v>1.258212494396</v>
      </c>
      <c r="AN7" s="104">
        <f>[1]CoreVPAExp!AL$25</f>
        <v>0.88574591990700002</v>
      </c>
      <c r="AO7" s="104">
        <f>[1]CoreVPAExp!AM$25</f>
        <v>1.10886342768</v>
      </c>
      <c r="AP7" s="104">
        <f>[1]CoreVPAExp!AN$25</f>
        <v>0.971531995456</v>
      </c>
      <c r="AQ7" s="104">
        <f>[1]CoreVPAExp!AO$25</f>
        <v>1.0537713428369999</v>
      </c>
      <c r="AR7" s="104">
        <f>[1]CoreVPAExp!AP$25</f>
        <v>1.1639223620815</v>
      </c>
      <c r="AS7" s="104">
        <f>[1]CoreVPAExp!AQ$25</f>
        <v>0.99395146144229063</v>
      </c>
      <c r="AT7" s="104">
        <f>[1]CoreVPAExp!AR$25</f>
        <v>0.35932289634799996</v>
      </c>
      <c r="AU7" s="104">
        <f>[1]CoreVPAExp!AS$25</f>
        <v>0.70139490721300002</v>
      </c>
      <c r="AV7" s="104">
        <f>[1]CoreVPAExp!AT$25</f>
        <v>1.3581571568600002</v>
      </c>
      <c r="AW7" s="104">
        <f>[1]CoreVPAExp!AU$25</f>
        <v>0.68329214284999995</v>
      </c>
      <c r="AX7" s="104">
        <f>[1]CoreVPAExp!AV$25</f>
        <v>0</v>
      </c>
      <c r="AY7" s="104">
        <f>[1]CoreVPAExp!AW$25</f>
        <v>0</v>
      </c>
      <c r="AZ7" s="104">
        <f>[1]CoreVPAExp!AX$25</f>
        <v>0</v>
      </c>
      <c r="BA7" s="104">
        <f>[1]CoreVPAExp!AY$25</f>
        <v>0</v>
      </c>
      <c r="BB7" s="104">
        <f>[1]CoreVPAExp!AZ$25</f>
        <v>0</v>
      </c>
      <c r="BC7" s="104">
        <f>[1]CoreVPAExp!BA$25</f>
        <v>0</v>
      </c>
      <c r="BD7" s="168"/>
    </row>
    <row r="8" spans="1:56">
      <c r="B8" s="5" t="s">
        <v>54</v>
      </c>
      <c r="C8" s="40">
        <f>1/$A$1*[1]CoreVPAExp!$B$35</f>
        <v>5.2795487999999996E-3</v>
      </c>
      <c r="D8" s="11">
        <f>1/$A$1*[1]CoreVPAExp!$C$35</f>
        <v>1.4595071400000002E-3</v>
      </c>
      <c r="E8" s="11">
        <f>1/$A$1*[1]CoreVPAExp!$C$35</f>
        <v>1.4595071400000002E-3</v>
      </c>
      <c r="F8" s="11">
        <f>1/$A$1*[1]CoreVPAExp!$E$35</f>
        <v>0</v>
      </c>
      <c r="G8" s="11">
        <f>1/$A$1*[1]CoreVPAExp!$F$35</f>
        <v>2.4322729999999999E-4</v>
      </c>
      <c r="H8" s="11">
        <f>1/$A$1*[1]CoreVPAExp!$G$35</f>
        <v>9.4818359999999997E-5</v>
      </c>
      <c r="I8" s="11">
        <f>1/$A$1*[1]CoreVPAExp!$H$35</f>
        <v>1.4142393599999997E-2</v>
      </c>
      <c r="J8" s="11">
        <f>1/$A$1*[1]CoreVPAExp!$I$35</f>
        <v>1.9316772219999997E-2</v>
      </c>
      <c r="K8" s="31">
        <f>1/$A$1*[1]CoreVPAExp!$J$35</f>
        <v>2.1977440139999995E-2</v>
      </c>
      <c r="L8" s="31">
        <f>1/$A$1*[1]CoreVPAExp!K$35</f>
        <v>4.0932096599999995E-2</v>
      </c>
      <c r="M8" s="31">
        <f>1/$A$1*[1]CoreVPAExp!L$35</f>
        <v>4.2008590639999996E-2</v>
      </c>
      <c r="N8" s="11">
        <f>1/$A$1*[1]CoreVPAExp!M$35</f>
        <v>3.6783465999999994E-2</v>
      </c>
      <c r="O8" s="11">
        <f>1/$A$1*[1]CoreVPAExp!N$35</f>
        <v>2.195319708E-2</v>
      </c>
      <c r="P8" s="11">
        <f>1/$A$1*[1]CoreVPAExp!O$35</f>
        <v>1.9679982839999999E-2</v>
      </c>
      <c r="Q8" s="11">
        <f>1/$A$1*[1]CoreVPAExp!P$35</f>
        <v>2.1217993299999995E-2</v>
      </c>
      <c r="R8" s="11">
        <f>1/$A$1*[1]CoreVPAExp!Q$35</f>
        <v>3.2321847502357622E-2</v>
      </c>
      <c r="S8" s="11">
        <f>1/$A$1*[1]CoreVPAExp!R$35</f>
        <v>1.7461075600000001E-2</v>
      </c>
      <c r="T8" s="11">
        <f>1/$A$1*[1]CoreVPAExp!S$35</f>
        <v>9.1890634999999988E-3</v>
      </c>
      <c r="U8" s="11">
        <f>1/$A$1*[1]CoreVPAExp!T$35</f>
        <v>1.72965655E-2</v>
      </c>
      <c r="V8" s="11">
        <f>1/$A$1*[1]CoreVPAExp!U$35</f>
        <v>1.6859822599999998E-2</v>
      </c>
      <c r="W8" s="11">
        <f>1/$A$1*[1]CoreVPAExp!V$35</f>
        <v>0</v>
      </c>
      <c r="X8" s="11">
        <f>1/$A$1*[1]CoreVPAExp!W$35</f>
        <v>0</v>
      </c>
      <c r="Y8" s="11">
        <f>1/$A$1*[1]CoreVPAExp!X$35</f>
        <v>0</v>
      </c>
      <c r="Z8" s="11">
        <f>1/$A$1*[1]CoreVPAExp!Y$35</f>
        <v>0</v>
      </c>
      <c r="AA8" s="11">
        <f>1/$A$1*[1]CoreVPAExp!Z$35</f>
        <v>0</v>
      </c>
      <c r="AB8" s="11">
        <f>1/$A$1*[1]CoreVPAExp!AA$35</f>
        <v>0</v>
      </c>
      <c r="AC8" s="4"/>
      <c r="AD8" s="103">
        <f>[1]CoreVPAExp!AB$35</f>
        <v>0.20975910689682001</v>
      </c>
      <c r="AE8" s="104">
        <f>[1]CoreVPAExp!AC$35</f>
        <v>5.7152633395999998E-2</v>
      </c>
      <c r="AF8" s="104">
        <f>[1]CoreVPAExp!AD$35</f>
        <v>0</v>
      </c>
      <c r="AG8" s="104">
        <f>[1]CoreVPAExp!AE$35</f>
        <v>0</v>
      </c>
      <c r="AH8" s="104">
        <f>[1]CoreVPAExp!AF$35</f>
        <v>2.6464781035000003E-2</v>
      </c>
      <c r="AI8" s="104">
        <f>[1]CoreVPAExp!AG$35</f>
        <v>5.6257704359999995E-3</v>
      </c>
      <c r="AJ8" s="104">
        <f>[1]CoreVPAExp!AH$35</f>
        <v>2.2612270533799999</v>
      </c>
      <c r="AK8" s="104">
        <f>[1]CoreVPAExp!AI$35</f>
        <v>2.0577703225750001</v>
      </c>
      <c r="AL8" s="104">
        <f>[1]CoreVPAExp!AJ$35</f>
        <v>3.019581198264</v>
      </c>
      <c r="AM8" s="104">
        <f>[1]CoreVPAExp!AK$35</f>
        <v>4.1501172107999995</v>
      </c>
      <c r="AN8" s="104">
        <f>[1]CoreVPAExp!AL$35</f>
        <v>4.6254082243590009</v>
      </c>
      <c r="AO8" s="104">
        <f>[1]CoreVPAExp!AM$35</f>
        <v>4.4207817662399993</v>
      </c>
      <c r="AP8" s="104">
        <f>[1]CoreVPAExp!AN$35</f>
        <v>3.3782360835519993</v>
      </c>
      <c r="AQ8" s="104">
        <f>[1]CoreVPAExp!AO$35</f>
        <v>3.4195800466289996</v>
      </c>
      <c r="AR8" s="104">
        <f>[1]CoreVPAExp!AP$35</f>
        <v>3.76552923414775</v>
      </c>
      <c r="AS8" s="104">
        <f>[1]CoreVPAExp!AQ$35</f>
        <v>4.6291789056242818</v>
      </c>
      <c r="AT8" s="104">
        <f>[1]CoreVPAExp!AR$35</f>
        <v>2.5885570450499999</v>
      </c>
      <c r="AU8" s="104">
        <f>[1]CoreVPAExp!AS$35</f>
        <v>1.9329542512279998</v>
      </c>
      <c r="AV8" s="104">
        <f>[1]CoreVPAExp!AT$35</f>
        <v>3.6589812033300002</v>
      </c>
      <c r="AW8" s="104">
        <f>[1]CoreVPAExp!AU$35</f>
        <v>3.4851209534999996</v>
      </c>
      <c r="AX8" s="104">
        <f>[1]CoreVPAExp!AV$35</f>
        <v>0</v>
      </c>
      <c r="AY8" s="104">
        <f>[1]CoreVPAExp!AW$35</f>
        <v>0</v>
      </c>
      <c r="AZ8" s="104">
        <f>[1]CoreVPAExp!AX$35</f>
        <v>0</v>
      </c>
      <c r="BA8" s="104">
        <f>[1]CoreVPAExp!AY$35</f>
        <v>0</v>
      </c>
      <c r="BB8" s="104">
        <f>[1]CoreVPAExp!AZ$35</f>
        <v>0</v>
      </c>
      <c r="BC8" s="104">
        <f>[1]CoreVPAExp!BA$35</f>
        <v>0</v>
      </c>
      <c r="BD8" s="168"/>
    </row>
    <row r="9" spans="1:56">
      <c r="B9" s="5" t="s">
        <v>41</v>
      </c>
      <c r="C9" s="40">
        <f>1/$A$1*[1]CoreVPAExp!$B$75</f>
        <v>1.37826528732E-2</v>
      </c>
      <c r="D9" s="11">
        <f>1/$A$1*[1]CoreVPAExp!$C$75</f>
        <v>3.8943296077999998E-3</v>
      </c>
      <c r="E9" s="11">
        <f>1/$A$1*[1]CoreVPAExp!$D$75</f>
        <v>8.9898078429999986E-3</v>
      </c>
      <c r="F9" s="11">
        <f>1/$A$1*[1]CoreVPAExp!$E$75</f>
        <v>1.4600391394799999E-2</v>
      </c>
      <c r="G9" s="11">
        <f>1/$A$1*[1]CoreVPAExp!$F$75</f>
        <v>1.6222206930199996E-2</v>
      </c>
      <c r="H9" s="11">
        <f>1/$A$1*[1]CoreVPAExp!$G$75</f>
        <v>1.7870913003999997E-2</v>
      </c>
      <c r="I9" s="11">
        <f>1/$A$1*[1]CoreVPAExp!$H$75</f>
        <v>1.1878804041799999E-2</v>
      </c>
      <c r="J9" s="11">
        <f>1/$A$1*[1]CoreVPAExp!$I$75</f>
        <v>1.7649365151199997E-2</v>
      </c>
      <c r="K9" s="31">
        <f>1/$A$1*[1]CoreVPAExp!$J$75</f>
        <v>2.2748999505359996E-2</v>
      </c>
      <c r="L9" s="31">
        <f>1/$A$1*[1]CoreVPAExp!K$75</f>
        <v>2.2752064956579998E-2</v>
      </c>
      <c r="M9" s="31">
        <f>1/$A$1*[1]CoreVPAExp!L$75</f>
        <v>1.7797904496059995E-2</v>
      </c>
      <c r="N9" s="11">
        <f>1/$A$1*[1]CoreVPAExp!M$75</f>
        <v>1.0685233361559996E-2</v>
      </c>
      <c r="O9" s="11">
        <f>1/$A$1*[1]CoreVPAExp!N$75</f>
        <v>1.0656180463159998E-2</v>
      </c>
      <c r="P9" s="11">
        <f>1/$A$1*[1]CoreVPAExp!O$75</f>
        <v>1.9103177887139999E-2</v>
      </c>
      <c r="Q9" s="11">
        <f>1/$A$1*[1]CoreVPAExp!P$75</f>
        <v>1.5207740466999999E-2</v>
      </c>
      <c r="R9" s="11">
        <f>1/$A$1*[1]CoreVPAExp!Q$75</f>
        <v>1.1188946280347382E-2</v>
      </c>
      <c r="S9" s="11">
        <f>1/$A$1*[1]CoreVPAExp!R$75</f>
        <v>8.123039319999999E-3</v>
      </c>
      <c r="T9" s="11">
        <f>1/$A$1*[1]CoreVPAExp!S$75</f>
        <v>2.5905556799999995E-3</v>
      </c>
      <c r="U9" s="11">
        <f>1/$A$1*[1]CoreVPAExp!T$75</f>
        <v>5.0824209799999994E-3</v>
      </c>
      <c r="V9" s="11">
        <f>1/$A$1*[1]CoreVPAExp!U$75</f>
        <v>4.2501305799999998E-3</v>
      </c>
      <c r="W9" s="11">
        <f>1/$A$1*[1]CoreVPAExp!V$75</f>
        <v>0</v>
      </c>
      <c r="X9" s="11">
        <f>1/$A$1*[1]CoreVPAExp!W$75</f>
        <v>0</v>
      </c>
      <c r="Y9" s="11">
        <f>1/$A$1*[1]CoreVPAExp!X$75</f>
        <v>0</v>
      </c>
      <c r="Z9" s="11">
        <f>1/$A$1*[1]CoreVPAExp!Y$75</f>
        <v>0</v>
      </c>
      <c r="AA9" s="11">
        <f>1/$A$1*[1]CoreVPAExp!Z$75</f>
        <v>0</v>
      </c>
      <c r="AB9" s="11">
        <f>1/$A$1*[1]CoreVPAExp!AA$75</f>
        <v>0</v>
      </c>
      <c r="AC9" s="4"/>
      <c r="AD9" s="103">
        <f>[1]CoreVPAExp!AB$75</f>
        <v>1.4298066505682103</v>
      </c>
      <c r="AE9" s="104">
        <f>[1]CoreVPAExp!AC$75</f>
        <v>0.50767967270399994</v>
      </c>
      <c r="AF9" s="104">
        <f>[1]CoreVPAExp!AD$75</f>
        <v>1.4128771002719998</v>
      </c>
      <c r="AG9" s="104">
        <f>[1]CoreVPAExp!AE$75</f>
        <v>2.5665010955360001</v>
      </c>
      <c r="AH9" s="104">
        <f>[1]CoreVPAExp!AF$75</f>
        <v>3.4862374315440001</v>
      </c>
      <c r="AI9" s="104">
        <f>[1]CoreVPAExp!AG$75</f>
        <v>3.8793369941039995</v>
      </c>
      <c r="AJ9" s="104">
        <f>[1]CoreVPAExp!AH$75</f>
        <v>3.1829344108119999</v>
      </c>
      <c r="AK9" s="104">
        <f>[1]CoreVPAExp!AI$75</f>
        <v>4.7194124794249994</v>
      </c>
      <c r="AL9" s="104">
        <f>[1]CoreVPAExp!AJ$75</f>
        <v>6.7958863785039991</v>
      </c>
      <c r="AM9" s="104">
        <f>[1]CoreVPAExp!AK$75</f>
        <v>6.7007218991240007</v>
      </c>
      <c r="AN9" s="104">
        <f>[1]CoreVPAExp!AL$75</f>
        <v>5.1766012346579995</v>
      </c>
      <c r="AO9" s="104">
        <f>[1]CoreVPAExp!AM$75</f>
        <v>2.8501281292799998</v>
      </c>
      <c r="AP9" s="104">
        <f>[1]CoreVPAExp!AN$75</f>
        <v>3.3972527937920001</v>
      </c>
      <c r="AQ9" s="104">
        <f>[1]CoreVPAExp!AO$75</f>
        <v>6.620643736272001</v>
      </c>
      <c r="AR9" s="104">
        <f>[1]CoreVPAExp!AP$75</f>
        <v>5.2082478116094997</v>
      </c>
      <c r="AS9" s="104">
        <f>[1]CoreVPAExp!AQ$75</f>
        <v>4.7791910646528555</v>
      </c>
      <c r="AT9" s="104">
        <f>[1]CoreVPAExp!AR$75</f>
        <v>3.039283470764</v>
      </c>
      <c r="AU9" s="104">
        <f>[1]CoreVPAExp!AS$75</f>
        <v>0.96998749890899982</v>
      </c>
      <c r="AV9" s="104">
        <f>[1]CoreVPAExp!AT$75</f>
        <v>1.8205498824999999</v>
      </c>
      <c r="AW9" s="104">
        <f>[1]CoreVPAExp!AU$75</f>
        <v>1.6117058942875002</v>
      </c>
      <c r="AX9" s="104">
        <f>[1]CoreVPAExp!AV$75</f>
        <v>0</v>
      </c>
      <c r="AY9" s="104">
        <f>[1]CoreVPAExp!AW$75</f>
        <v>0</v>
      </c>
      <c r="AZ9" s="104">
        <f>[1]CoreVPAExp!AX$75</f>
        <v>0</v>
      </c>
      <c r="BA9" s="104">
        <f>[1]CoreVPAExp!AY$75</f>
        <v>0</v>
      </c>
      <c r="BB9" s="104">
        <f>[1]CoreVPAExp!AZ$75</f>
        <v>0</v>
      </c>
      <c r="BC9" s="104">
        <f>[1]CoreVPAExp!BA$75</f>
        <v>0</v>
      </c>
      <c r="BD9" s="168"/>
    </row>
    <row r="10" spans="1:56">
      <c r="B10" s="5" t="s">
        <v>53</v>
      </c>
      <c r="C10" s="40">
        <f>1/$A$1*[1]CoreVPAExp!$B$165</f>
        <v>2.7952882E-3</v>
      </c>
      <c r="D10" s="11">
        <f>1/$A$1*[1]CoreVPAExp!$C$165</f>
        <v>3.12108706E-3</v>
      </c>
      <c r="E10" s="11">
        <f>1/$A$1*[1]CoreVPAExp!$D$165</f>
        <v>0</v>
      </c>
      <c r="F10" s="11">
        <f>1/$A$1*[1]CoreVPAExp!$E$165</f>
        <v>3.3892040000000003E-5</v>
      </c>
      <c r="G10" s="11">
        <f>1/$A$1*[1]CoreVPAExp!$F$165</f>
        <v>0</v>
      </c>
      <c r="H10" s="11">
        <f>1/$A$1*[1]CoreVPAExp!$G$165</f>
        <v>1.6500124999999999E-3</v>
      </c>
      <c r="I10" s="11">
        <f>1/$A$1*[1]CoreVPAExp!$H$165</f>
        <v>2.2550549039999999E-2</v>
      </c>
      <c r="J10" s="11">
        <f>1/$A$1*[1]CoreVPAExp!$I$165</f>
        <v>3.6304791019999998E-2</v>
      </c>
      <c r="K10" s="31">
        <f>1/$A$1*[1]CoreVPAExp!$J$165</f>
        <v>3.3562867779999998E-2</v>
      </c>
      <c r="L10" s="31">
        <f>1/$A$1*[1]CoreVPAExp!K$165</f>
        <v>6.8780926019999994E-2</v>
      </c>
      <c r="M10" s="31">
        <f>1/$A$1*[1]CoreVPAExp!L$165</f>
        <v>4.4776808439999996E-2</v>
      </c>
      <c r="N10" s="11">
        <f>1/$A$1*[1]CoreVPAExp!M$165</f>
        <v>5.1270682199999994E-2</v>
      </c>
      <c r="O10" s="11">
        <f>1/$A$1*[1]CoreVPAExp!N$165</f>
        <v>1.4458963700000001E-2</v>
      </c>
      <c r="P10" s="11">
        <f>1/$A$1*[1]CoreVPAExp!O$165</f>
        <v>1.3317498359999999E-2</v>
      </c>
      <c r="Q10" s="11">
        <f>1/$A$1*[1]CoreVPAExp!P$165</f>
        <v>1.8807976099999998E-2</v>
      </c>
      <c r="R10" s="11">
        <f>1/$A$1*[1]CoreVPAExp!Q$165</f>
        <v>2.8616464800153313E-2</v>
      </c>
      <c r="S10" s="11">
        <f>1/$A$1*[1]CoreVPAExp!R$165</f>
        <v>1.8904205999999996E-2</v>
      </c>
      <c r="T10" s="11">
        <f>1/$A$1*[1]CoreVPAExp!S$165</f>
        <v>1.0322450599999998E-2</v>
      </c>
      <c r="U10" s="11">
        <f>1/$A$1*[1]CoreVPAExp!T$165</f>
        <v>1.4662000899999998E-2</v>
      </c>
      <c r="V10" s="11">
        <f>1/$A$1*[1]CoreVPAExp!U$165</f>
        <v>1.68156634E-2</v>
      </c>
      <c r="W10" s="11">
        <f>1/$A$1*[1]CoreVPAExp!V$165</f>
        <v>0</v>
      </c>
      <c r="X10" s="11">
        <f>1/$A$1*[1]CoreVPAExp!W$165</f>
        <v>0</v>
      </c>
      <c r="Y10" s="11">
        <f>1/$A$1*[1]CoreVPAExp!X$165</f>
        <v>0</v>
      </c>
      <c r="Z10" s="11">
        <f>1/$A$1*[1]CoreVPAExp!Y$165</f>
        <v>0</v>
      </c>
      <c r="AA10" s="11">
        <f>1/$A$1*[1]CoreVPAExp!Z$165</f>
        <v>0</v>
      </c>
      <c r="AB10" s="11">
        <f>1/$A$1*[1]CoreVPAExp!AA$165</f>
        <v>0</v>
      </c>
      <c r="AC10" s="4"/>
      <c r="AD10" s="103">
        <f>[1]CoreVPAExp!AB$165</f>
        <v>0.12171342558383999</v>
      </c>
      <c r="AE10" s="104">
        <f>[1]CoreVPAExp!AC$165</f>
        <v>0.12796313992399999</v>
      </c>
      <c r="AF10" s="104">
        <f>[1]CoreVPAExp!AD$165</f>
        <v>0</v>
      </c>
      <c r="AG10" s="104">
        <f>[1]CoreVPAExp!AE$165</f>
        <v>2.907003008E-3</v>
      </c>
      <c r="AH10" s="104">
        <f>[1]CoreVPAExp!AF$165</f>
        <v>0</v>
      </c>
      <c r="AI10" s="104">
        <f>[1]CoreVPAExp!AG$165</f>
        <v>0.104568371622</v>
      </c>
      <c r="AJ10" s="104">
        <f>[1]CoreVPAExp!AH$165</f>
        <v>2.2437297651399999</v>
      </c>
      <c r="AK10" s="104">
        <f>[1]CoreVPAExp!AI$165</f>
        <v>3.089749339645</v>
      </c>
      <c r="AL10" s="104">
        <f>[1]CoreVPAExp!AJ$165</f>
        <v>3.4730017902519998</v>
      </c>
      <c r="AM10" s="104">
        <f>[1]CoreVPAExp!AK$165</f>
        <v>5.2871689665520005</v>
      </c>
      <c r="AN10" s="104">
        <f>[1]CoreVPAExp!AL$165</f>
        <v>3.6168801331500005</v>
      </c>
      <c r="AO10" s="104">
        <f>[1]CoreVPAExp!AM$165</f>
        <v>4.6100838273599987</v>
      </c>
      <c r="AP10" s="104">
        <f>[1]CoreVPAExp!AN$165</f>
        <v>1.9504734068160001</v>
      </c>
      <c r="AQ10" s="104">
        <f>[1]CoreVPAExp!AO$165</f>
        <v>1.96165722243</v>
      </c>
      <c r="AR10" s="104">
        <f>[1]CoreVPAExp!AP$165</f>
        <v>2.6757211562637497</v>
      </c>
      <c r="AS10" s="104">
        <f>[1]CoreVPAExp!AQ$165</f>
        <v>3.728414828909421</v>
      </c>
      <c r="AT10" s="104">
        <f>[1]CoreVPAExp!AR$165</f>
        <v>2.1897462217559998</v>
      </c>
      <c r="AU10" s="104">
        <f>[1]CoreVPAExp!AS$165</f>
        <v>1.536226261713</v>
      </c>
      <c r="AV10" s="104">
        <f>[1]CoreVPAExp!AT$165</f>
        <v>2.3904844208999996</v>
      </c>
      <c r="AW10" s="104">
        <f>[1]CoreVPAExp!AU$165</f>
        <v>2.5070058414333336</v>
      </c>
      <c r="AX10" s="104">
        <f>[1]CoreVPAExp!AV$165</f>
        <v>0</v>
      </c>
      <c r="AY10" s="104">
        <f>[1]CoreVPAExp!AW$165</f>
        <v>0</v>
      </c>
      <c r="AZ10" s="104">
        <f>[1]CoreVPAExp!AX$165</f>
        <v>0</v>
      </c>
      <c r="BA10" s="104">
        <f>[1]CoreVPAExp!AY$165</f>
        <v>0</v>
      </c>
      <c r="BB10" s="104">
        <f>[1]CoreVPAExp!AZ$165</f>
        <v>0</v>
      </c>
      <c r="BC10" s="104">
        <f>[1]CoreVPAExp!BA$165</f>
        <v>0</v>
      </c>
      <c r="BD10" s="168"/>
    </row>
    <row r="11" spans="1:56">
      <c r="B11" s="5" t="s">
        <v>49</v>
      </c>
      <c r="C11" s="40">
        <f>1/$A$1*[1]CoreVPAExp!$B$166</f>
        <v>0</v>
      </c>
      <c r="D11" s="11">
        <f>1/$A$1*[1]CoreVPAExp!$C$166</f>
        <v>4.7516533799999988E-5</v>
      </c>
      <c r="E11" s="11">
        <f>1/$A$1*[1]CoreVPAExp!$D$166</f>
        <v>4.6699538599999997E-4</v>
      </c>
      <c r="F11" s="11">
        <f>1/$A$1*[1]CoreVPAExp!$E$166</f>
        <v>4.0184293599999997E-2</v>
      </c>
      <c r="G11" s="11">
        <f>1/$A$1*[1]CoreVPAExp!$F$166</f>
        <v>3.9332618749999992E-2</v>
      </c>
      <c r="H11" s="11">
        <f>1/$A$1*[1]CoreVPAExp!$G$166</f>
        <v>5.1648607384799997E-2</v>
      </c>
      <c r="I11" s="11">
        <f>1/$A$1*[1]CoreVPAExp!$H$166</f>
        <v>0.1408468457</v>
      </c>
      <c r="J11" s="11">
        <f>1/$A$1*[1]CoreVPAExp!$I$166</f>
        <v>0.17143902379999995</v>
      </c>
      <c r="K11" s="31">
        <f>1/$A$1*[1]CoreVPAExp!$J$166</f>
        <v>0.21820708030599995</v>
      </c>
      <c r="L11" s="31">
        <f>1/$A$1*[1]CoreVPAExp!K$166</f>
        <v>0.25253577529999993</v>
      </c>
      <c r="M11" s="31">
        <f>1/$A$1*[1]CoreVPAExp!L$166</f>
        <v>0.26069457689999992</v>
      </c>
      <c r="N11" s="11">
        <f>1/$A$1*[1]CoreVPAExp!M$166</f>
        <v>0.19208055965999998</v>
      </c>
      <c r="O11" s="11">
        <f>1/$A$1*[1]CoreVPAExp!N$166</f>
        <v>0.15748515049999998</v>
      </c>
      <c r="P11" s="11">
        <f>1/$A$1*[1]CoreVPAExp!O$166</f>
        <v>9.4223950299999998E-2</v>
      </c>
      <c r="Q11" s="11">
        <f>1/$A$1*[1]CoreVPAExp!P$166</f>
        <v>8.6844526999999977E-2</v>
      </c>
      <c r="R11" s="11">
        <f>1/$A$1*[1]CoreVPAExp!Q$166</f>
        <v>5.3399221320516735E-2</v>
      </c>
      <c r="S11" s="11">
        <f>1/$A$1*[1]CoreVPAExp!R$166</f>
        <v>1.7496219599999994E-2</v>
      </c>
      <c r="T11" s="11">
        <f>1/$A$1*[1]CoreVPAExp!S$166</f>
        <v>4.5905101999999991E-3</v>
      </c>
      <c r="U11" s="11">
        <f>1/$A$1*[1]CoreVPAExp!T$166</f>
        <v>1.6831262000000001E-3</v>
      </c>
      <c r="V11" s="11">
        <f>1/$A$1*[1]CoreVPAExp!U$166</f>
        <v>1.3678697999999999E-3</v>
      </c>
      <c r="W11" s="11">
        <f>1/$A$1*[1]CoreVPAExp!V$166</f>
        <v>0</v>
      </c>
      <c r="X11" s="11">
        <f>1/$A$1*[1]CoreVPAExp!W$166</f>
        <v>0</v>
      </c>
      <c r="Y11" s="11">
        <f>1/$A$1*[1]CoreVPAExp!X$166</f>
        <v>0</v>
      </c>
      <c r="Z11" s="11">
        <f>1/$A$1*[1]CoreVPAExp!Y$166</f>
        <v>0</v>
      </c>
      <c r="AA11" s="11">
        <f>1/$A$1*[1]CoreVPAExp!Z$166</f>
        <v>0</v>
      </c>
      <c r="AB11" s="11">
        <f>1/$A$1*[1]CoreVPAExp!AA$166</f>
        <v>0</v>
      </c>
      <c r="AC11" s="4"/>
      <c r="AD11" s="103">
        <f>[1]CoreVPAExp!AB$166</f>
        <v>0</v>
      </c>
      <c r="AE11" s="104">
        <f>[1]CoreVPAExp!AC$166</f>
        <v>1.7404750072E-2</v>
      </c>
      <c r="AF11" s="104">
        <f>[1]CoreVPAExp!AD$166</f>
        <v>5.5459638575999996E-2</v>
      </c>
      <c r="AG11" s="104">
        <f>[1]CoreVPAExp!AE$166</f>
        <v>5.3502759831359992</v>
      </c>
      <c r="AH11" s="104">
        <f>[1]CoreVPAExp!AF$166</f>
        <v>5.6883290507820004</v>
      </c>
      <c r="AI11" s="104">
        <f>[1]CoreVPAExp!AG$166</f>
        <v>8.4349312540349999</v>
      </c>
      <c r="AJ11" s="104">
        <f>[1]CoreVPAExp!AH$166</f>
        <v>24.437819755724004</v>
      </c>
      <c r="AK11" s="104">
        <f>[1]CoreVPAExp!AI$166</f>
        <v>30.908617237864998</v>
      </c>
      <c r="AL11" s="104">
        <f>[1]CoreVPAExp!AJ$166</f>
        <v>44.560012747384008</v>
      </c>
      <c r="AM11" s="104">
        <f>[1]CoreVPAExp!AK$166</f>
        <v>45.495943175891995</v>
      </c>
      <c r="AN11" s="104">
        <f>[1]CoreVPAExp!AL$166</f>
        <v>47.339776600856993</v>
      </c>
      <c r="AO11" s="104">
        <f>[1]CoreVPAExp!AM$166</f>
        <v>35.882285762879995</v>
      </c>
      <c r="AP11" s="104">
        <f>[1]CoreVPAExp!AN$166</f>
        <v>27.886861349775998</v>
      </c>
      <c r="AQ11" s="104">
        <f>[1]CoreVPAExp!AO$166</f>
        <v>17.701916022597</v>
      </c>
      <c r="AR11" s="104">
        <f>[1]CoreVPAExp!AP$166</f>
        <v>16.344458030212749</v>
      </c>
      <c r="AS11" s="104">
        <f>[1]CoreVPAExp!AQ$166</f>
        <v>11.862907110079282</v>
      </c>
      <c r="AT11" s="104">
        <f>[1]CoreVPAExp!AR$166</f>
        <v>3.4841393305689996</v>
      </c>
      <c r="AU11" s="104">
        <f>[1]CoreVPAExp!AS$166</f>
        <v>1.0106999551219999</v>
      </c>
      <c r="AV11" s="104">
        <f>[1]CoreVPAExp!AT$166</f>
        <v>0.44612911559000001</v>
      </c>
      <c r="AW11" s="104">
        <f>[1]CoreVPAExp!AU$166</f>
        <v>0.30562427257916669</v>
      </c>
      <c r="AX11" s="104">
        <f>[1]CoreVPAExp!AV$166</f>
        <v>0</v>
      </c>
      <c r="AY11" s="104">
        <f>[1]CoreVPAExp!AW$166</f>
        <v>0</v>
      </c>
      <c r="AZ11" s="104">
        <f>[1]CoreVPAExp!AX$166</f>
        <v>0</v>
      </c>
      <c r="BA11" s="104">
        <f>[1]CoreVPAExp!AY$166</f>
        <v>0</v>
      </c>
      <c r="BB11" s="104">
        <f>[1]CoreVPAExp!AZ$166</f>
        <v>0</v>
      </c>
      <c r="BC11" s="104">
        <f>[1]CoreVPAExp!BA$166</f>
        <v>0</v>
      </c>
      <c r="BD11" s="168"/>
    </row>
    <row r="12" spans="1:56">
      <c r="B12" s="5" t="s">
        <v>55</v>
      </c>
      <c r="C12" s="40">
        <f>1/$A$1*[1]CoreVPAExp!$B$201</f>
        <v>2.7268050400000004E-2</v>
      </c>
      <c r="D12" s="11">
        <f>1/$A$1*[1]CoreVPAExp!$C$201</f>
        <v>4.2067074679999997E-2</v>
      </c>
      <c r="E12" s="11">
        <f>1/$A$1*[1]CoreVPAExp!$D$201</f>
        <v>5.16966632E-2</v>
      </c>
      <c r="F12" s="11">
        <f>1/$A$1*[1]CoreVPAExp!$E$201</f>
        <v>4.7508277948399999E-2</v>
      </c>
      <c r="G12" s="11">
        <f>1/$A$1*[1]CoreVPAExp!$F$201</f>
        <v>4.7900825799999998E-2</v>
      </c>
      <c r="H12" s="11">
        <f>1/$A$1*[1]CoreVPAExp!$G$201</f>
        <v>4.1928944539999999E-2</v>
      </c>
      <c r="I12" s="11">
        <f>1/$A$1*[1]CoreVPAExp!$H$201</f>
        <v>2.701656832E-2</v>
      </c>
      <c r="J12" s="11">
        <f>1/$A$1*[1]CoreVPAExp!$I$201</f>
        <v>2.3078301359999998E-2</v>
      </c>
      <c r="K12" s="31">
        <f>1/$A$1*[1]CoreVPAExp!$J$201</f>
        <v>2.7134445520000001E-2</v>
      </c>
      <c r="L12" s="31">
        <f>1/$A$1*[1]CoreVPAExp!K$201</f>
        <v>2.4526340019999999E-2</v>
      </c>
      <c r="M12" s="31">
        <f>1/$A$1*[1]CoreVPAExp!L$201</f>
        <v>1.9803896840000002E-2</v>
      </c>
      <c r="N12" s="11">
        <f>1/$A$1*[1]CoreVPAExp!M$201</f>
        <v>1.048019518E-2</v>
      </c>
      <c r="O12" s="11">
        <f>1/$A$1*[1]CoreVPAExp!N$201</f>
        <v>1.0964023980000001E-2</v>
      </c>
      <c r="P12" s="11">
        <f>1/$A$1*[1]CoreVPAExp!O$201</f>
        <v>8.3384427400000002E-3</v>
      </c>
      <c r="Q12" s="11">
        <f>1/$A$1*[1]CoreVPAExp!P$201</f>
        <v>9.5570053800000006E-3</v>
      </c>
      <c r="R12" s="11">
        <f>1/$A$1*[1]CoreVPAExp!Q$201</f>
        <v>4.1860619068487624E-3</v>
      </c>
      <c r="S12" s="11">
        <f>1/$A$1*[1]CoreVPAExp!R$201</f>
        <v>4.2591658199999998E-3</v>
      </c>
      <c r="T12" s="11">
        <f>1/$A$1*[1]CoreVPAExp!S$201</f>
        <v>2.8523898399999996E-3</v>
      </c>
      <c r="U12" s="11">
        <f>1/$A$1*[1]CoreVPAExp!T$201</f>
        <v>6.0650560400000008E-3</v>
      </c>
      <c r="V12" s="11">
        <f>1/$A$1*[1]CoreVPAExp!U$201</f>
        <v>9.8229062000000002E-3</v>
      </c>
      <c r="W12" s="11">
        <f>1/$A$1*[1]CoreVPAExp!V$201</f>
        <v>0</v>
      </c>
      <c r="X12" s="11">
        <f>1/$A$1*[1]CoreVPAExp!W$201</f>
        <v>0</v>
      </c>
      <c r="Y12" s="11">
        <f>1/$A$1*[1]CoreVPAExp!X$201</f>
        <v>0</v>
      </c>
      <c r="Z12" s="11">
        <f>1/$A$1*[1]CoreVPAExp!Y$201</f>
        <v>0</v>
      </c>
      <c r="AA12" s="11">
        <f>1/$A$1*[1]CoreVPAExp!Z$201</f>
        <v>0</v>
      </c>
      <c r="AB12" s="11">
        <f>1/$A$1*[1]CoreVPAExp!AA$201</f>
        <v>0</v>
      </c>
      <c r="AC12" s="4"/>
      <c r="AD12" s="103">
        <f>[1]CoreVPAExp!AB$201</f>
        <v>2.4315975244782302</v>
      </c>
      <c r="AE12" s="104">
        <f>[1]CoreVPAExp!AC$201</f>
        <v>3.7610113439799999</v>
      </c>
      <c r="AF12" s="104">
        <f>[1]CoreVPAExp!AD$201</f>
        <v>5.7754886458559991</v>
      </c>
      <c r="AG12" s="104">
        <f>[1]CoreVPAExp!AE$201</f>
        <v>6.4980947364479995</v>
      </c>
      <c r="AH12" s="104">
        <f>[1]CoreVPAExp!AF$201</f>
        <v>7.4066058396539995</v>
      </c>
      <c r="AI12" s="104">
        <f>[1]CoreVPAExp!AG$201</f>
        <v>6.7041994240649991</v>
      </c>
      <c r="AJ12" s="104">
        <f>[1]CoreVPAExp!AH$201</f>
        <v>4.3145937204639999</v>
      </c>
      <c r="AK12" s="104">
        <f>[1]CoreVPAExp!AI$201</f>
        <v>4.1629381679049997</v>
      </c>
      <c r="AL12" s="104">
        <f>[1]CoreVPAExp!AJ$201</f>
        <v>5.4720207398879994</v>
      </c>
      <c r="AM12" s="104">
        <f>[1]CoreVPAExp!AK$201</f>
        <v>4.5194549087160008</v>
      </c>
      <c r="AN12" s="104">
        <f>[1]CoreVPAExp!AL$201</f>
        <v>3.5543523790619997</v>
      </c>
      <c r="AO12" s="104">
        <f>[1]CoreVPAExp!AM$201</f>
        <v>2.0791431911999996</v>
      </c>
      <c r="AP12" s="104">
        <f>[1]CoreVPAExp!AN$201</f>
        <v>2.1550466375679997</v>
      </c>
      <c r="AQ12" s="104">
        <f>[1]CoreVPAExp!AO$201</f>
        <v>1.7704631230079999</v>
      </c>
      <c r="AR12" s="104">
        <f>[1]CoreVPAExp!AP$201</f>
        <v>2.372127870441</v>
      </c>
      <c r="AS12" s="104">
        <f>[1]CoreVPAExp!AQ$201</f>
        <v>0.80470421391633762</v>
      </c>
      <c r="AT12" s="104">
        <f>[1]CoreVPAExp!AR$201</f>
        <v>0.8368485001</v>
      </c>
      <c r="AU12" s="104">
        <f>[1]CoreVPAExp!AS$201</f>
        <v>0.59571303119899999</v>
      </c>
      <c r="AV12" s="104">
        <f>[1]CoreVPAExp!AT$201</f>
        <v>1.3740974445400003</v>
      </c>
      <c r="AW12" s="104">
        <f>[1]CoreVPAExp!AU$201</f>
        <v>1.8791871942416667</v>
      </c>
      <c r="AX12" s="104">
        <f>[1]CoreVPAExp!AV$201</f>
        <v>0</v>
      </c>
      <c r="AY12" s="104">
        <f>[1]CoreVPAExp!AW$201</f>
        <v>0</v>
      </c>
      <c r="AZ12" s="104">
        <f>[1]CoreVPAExp!AX$201</f>
        <v>0</v>
      </c>
      <c r="BA12" s="104">
        <f>[1]CoreVPAExp!AY$201</f>
        <v>0</v>
      </c>
      <c r="BB12" s="104">
        <f>[1]CoreVPAExp!AZ$201</f>
        <v>0</v>
      </c>
      <c r="BC12" s="104">
        <f>[1]CoreVPAExp!BA$201</f>
        <v>0</v>
      </c>
      <c r="BD12" s="168"/>
    </row>
    <row r="13" spans="1:56">
      <c r="B13" s="5" t="s">
        <v>28</v>
      </c>
      <c r="C13" s="40">
        <f>1/$A$1*[1]CoreVPAExp!$B$211</f>
        <v>1.1506335684600001E-2</v>
      </c>
      <c r="D13" s="11">
        <f>1/$A$1*[1]CoreVPAExp!$C$211</f>
        <v>8.6497684487999993E-3</v>
      </c>
      <c r="E13" s="11">
        <f>1/$A$1*[1]CoreVPAExp!$D$211</f>
        <v>1.1332994648E-2</v>
      </c>
      <c r="F13" s="11">
        <f>1/$A$1*[1]CoreVPAExp!$E$211</f>
        <v>9.3647931997999975E-3</v>
      </c>
      <c r="G13" s="11">
        <f>1/$A$1*[1]CoreVPAExp!$F$211</f>
        <v>1.8600176288999997E-2</v>
      </c>
      <c r="H13" s="11">
        <f>1/$A$1*[1]CoreVPAExp!$G$211</f>
        <v>1.5070420706920001E-2</v>
      </c>
      <c r="I13" s="11">
        <f>1/$A$1*[1]CoreVPAExp!$H$211</f>
        <v>1.5285824896E-2</v>
      </c>
      <c r="J13" s="11">
        <f>1/$A$1*[1]CoreVPAExp!$I$211</f>
        <v>1.5348944167E-2</v>
      </c>
      <c r="K13" s="31">
        <f>1/$A$1*[1]CoreVPAExp!$J$211</f>
        <v>1.34416835164E-2</v>
      </c>
      <c r="L13" s="31">
        <f>1/$A$1*[1]CoreVPAExp!K$211</f>
        <v>6.9716931563999999E-3</v>
      </c>
      <c r="M13" s="31">
        <f>1/$A$1*[1]CoreVPAExp!L$211</f>
        <v>8.7104483071999989E-3</v>
      </c>
      <c r="N13" s="11">
        <f>1/$A$1*[1]CoreVPAExp!M$211</f>
        <v>6.761085514639999E-3</v>
      </c>
      <c r="O13" s="11">
        <f>1/$A$1*[1]CoreVPAExp!N$211</f>
        <v>4.0241192773599992E-3</v>
      </c>
      <c r="P13" s="11">
        <f>1/$A$1*[1]CoreVPAExp!O$211</f>
        <v>6.5296018807800005E-3</v>
      </c>
      <c r="Q13" s="11">
        <f>1/$A$1*[1]CoreVPAExp!P$211</f>
        <v>6.0523263105999999E-3</v>
      </c>
      <c r="R13" s="11">
        <f>1/$A$1*[1]CoreVPAExp!Q$211</f>
        <v>7.3505104407008371E-3</v>
      </c>
      <c r="S13" s="11">
        <f>1/$A$1*[1]CoreVPAExp!R$211</f>
        <v>4.2241393999999993E-3</v>
      </c>
      <c r="T13" s="11">
        <f>1/$A$1*[1]CoreVPAExp!S$211</f>
        <v>3.38622492E-3</v>
      </c>
      <c r="U13" s="11">
        <f>1/$A$1*[1]CoreVPAExp!T$211</f>
        <v>4.1001354799999994E-3</v>
      </c>
      <c r="V13" s="11">
        <f>1/$A$1*[1]CoreVPAExp!U$211</f>
        <v>3.2444325199999999E-3</v>
      </c>
      <c r="W13" s="11">
        <f>1/$A$1*[1]CoreVPAExp!V$211</f>
        <v>0</v>
      </c>
      <c r="X13" s="11">
        <f>1/$A$1*[1]CoreVPAExp!W$211</f>
        <v>0</v>
      </c>
      <c r="Y13" s="11">
        <f>1/$A$1*[1]CoreVPAExp!X$211</f>
        <v>0</v>
      </c>
      <c r="Z13" s="11">
        <f>1/$A$1*[1]CoreVPAExp!Y$211</f>
        <v>0</v>
      </c>
      <c r="AA13" s="11">
        <f>1/$A$1*[1]CoreVPAExp!Z$211</f>
        <v>0</v>
      </c>
      <c r="AB13" s="11">
        <f>1/$A$1*[1]CoreVPAExp!AA$211</f>
        <v>0</v>
      </c>
      <c r="AC13" s="4"/>
      <c r="AD13" s="103">
        <f>[1]CoreVPAExp!AB$211</f>
        <v>1.76535787652913</v>
      </c>
      <c r="AE13" s="104">
        <f>[1]CoreVPAExp!AC$211</f>
        <v>1.2559630824919998</v>
      </c>
      <c r="AF13" s="104">
        <f>[1]CoreVPAExp!AD$211</f>
        <v>1.8854605389600001</v>
      </c>
      <c r="AG13" s="104">
        <f>[1]CoreVPAExp!AE$211</f>
        <v>2.2155416915520001</v>
      </c>
      <c r="AH13" s="104">
        <f>[1]CoreVPAExp!AF$211</f>
        <v>4.2620506469239992</v>
      </c>
      <c r="AI13" s="104">
        <f>[1]CoreVPAExp!AG$211</f>
        <v>3.6407625930389997</v>
      </c>
      <c r="AJ13" s="104">
        <f>[1]CoreVPAExp!AH$211</f>
        <v>3.7241248178720006</v>
      </c>
      <c r="AK13" s="104">
        <f>[1]CoreVPAExp!AI$211</f>
        <v>4.143245343764999</v>
      </c>
      <c r="AL13" s="104">
        <f>[1]CoreVPAExp!AJ$211</f>
        <v>4.2194908574359999</v>
      </c>
      <c r="AM13" s="104">
        <f>[1]CoreVPAExp!AK$211</f>
        <v>2.3711882725959996</v>
      </c>
      <c r="AN13" s="104">
        <f>[1]CoreVPAExp!AL$211</f>
        <v>2.9138242770359999</v>
      </c>
      <c r="AO13" s="104">
        <f>[1]CoreVPAExp!AM$211</f>
        <v>2.6681805052799996</v>
      </c>
      <c r="AP13" s="104">
        <f>[1]CoreVPAExp!AN$211</f>
        <v>1.4655840666719997</v>
      </c>
      <c r="AQ13" s="104">
        <f>[1]CoreVPAExp!AO$211</f>
        <v>2.0923140270239999</v>
      </c>
      <c r="AR13" s="104">
        <f>[1]CoreVPAExp!AP$211</f>
        <v>1.787810881999</v>
      </c>
      <c r="AS13" s="104">
        <f>[1]CoreVPAExp!AQ$211</f>
        <v>1.9918105420865577</v>
      </c>
      <c r="AT13" s="104">
        <f>[1]CoreVPAExp!AR$211</f>
        <v>1.3318830812589999</v>
      </c>
      <c r="AU13" s="104">
        <f>[1]CoreVPAExp!AS$211</f>
        <v>1.0498324806969999</v>
      </c>
      <c r="AV13" s="104">
        <f>[1]CoreVPAExp!AT$211</f>
        <v>1.2962753196300001</v>
      </c>
      <c r="AW13" s="104">
        <f>[1]CoreVPAExp!AU$211</f>
        <v>0.97659701304583346</v>
      </c>
      <c r="AX13" s="104">
        <f>[1]CoreVPAExp!AV$211</f>
        <v>0</v>
      </c>
      <c r="AY13" s="104">
        <f>[1]CoreVPAExp!AW$211</f>
        <v>0</v>
      </c>
      <c r="AZ13" s="104">
        <f>[1]CoreVPAExp!AX$211</f>
        <v>0</v>
      </c>
      <c r="BA13" s="104">
        <f>[1]CoreVPAExp!AY$211</f>
        <v>0</v>
      </c>
      <c r="BB13" s="104">
        <f>[1]CoreVPAExp!AZ$211</f>
        <v>0</v>
      </c>
      <c r="BC13" s="104">
        <f>[1]CoreVPAExp!BA$211</f>
        <v>0</v>
      </c>
      <c r="BD13" s="168"/>
    </row>
    <row r="14" spans="1:56">
      <c r="B14" s="5" t="s">
        <v>56</v>
      </c>
      <c r="C14" s="40">
        <f>1/$A$1*[1]CoreVPAExp!$B$233</f>
        <v>3.2508674599999996E-3</v>
      </c>
      <c r="D14" s="11">
        <f>1/$A$1*[1]CoreVPAExp!$C$233</f>
        <v>4.4994768000000001E-4</v>
      </c>
      <c r="E14" s="11">
        <f>1/$A$1*[1]CoreVPAExp!$D$233</f>
        <v>4.1247793999999995E-4</v>
      </c>
      <c r="F14" s="11">
        <f>1/$A$1*[1]CoreVPAExp!$E$233</f>
        <v>0</v>
      </c>
      <c r="G14" s="11">
        <f>1/$A$1*[1]CoreVPAExp!$F$233</f>
        <v>5.19519E-5</v>
      </c>
      <c r="H14" s="11">
        <f>1/$A$1*[1]CoreVPAExp!$G$233</f>
        <v>5.1036257999999995E-4</v>
      </c>
      <c r="I14" s="11">
        <f>1/$A$1*[1]CoreVPAExp!$H$233</f>
        <v>1.0520365599999998E-2</v>
      </c>
      <c r="J14" s="11">
        <f>1/$A$1*[1]CoreVPAExp!$I$233</f>
        <v>1.5179411439999999E-2</v>
      </c>
      <c r="K14" s="31">
        <f>1/$A$1*[1]CoreVPAExp!$J$233</f>
        <v>1.3408397399999999E-2</v>
      </c>
      <c r="L14" s="31">
        <f>1/$A$1*[1]CoreVPAExp!K$233</f>
        <v>1.6774250419199999E-2</v>
      </c>
      <c r="M14" s="31">
        <f>1/$A$1*[1]CoreVPAExp!L$233</f>
        <v>1.6113194353199998E-2</v>
      </c>
      <c r="N14" s="11">
        <f>1/$A$1*[1]CoreVPAExp!M$233</f>
        <v>1.2101783660799998E-2</v>
      </c>
      <c r="O14" s="11">
        <f>1/$A$1*[1]CoreVPAExp!N$233</f>
        <v>1.1914513275399998E-2</v>
      </c>
      <c r="P14" s="11">
        <f>1/$A$1*[1]CoreVPAExp!O$233</f>
        <v>5.0426327937999997E-3</v>
      </c>
      <c r="Q14" s="11">
        <f>1/$A$1*[1]CoreVPAExp!P$233</f>
        <v>5.7867595787999999E-3</v>
      </c>
      <c r="R14" s="11">
        <f>1/$A$1*[1]CoreVPAExp!Q$233</f>
        <v>3.9282181803917257E-3</v>
      </c>
      <c r="S14" s="11">
        <f>1/$A$1*[1]CoreVPAExp!R$233</f>
        <v>1.2533330899999999E-2</v>
      </c>
      <c r="T14" s="11">
        <f>1/$A$1*[1]CoreVPAExp!S$233</f>
        <v>5.6690123999999995E-3</v>
      </c>
      <c r="U14" s="11">
        <f>1/$A$1*[1]CoreVPAExp!T$233</f>
        <v>9.3540378999999989E-3</v>
      </c>
      <c r="V14" s="11">
        <f>1/$A$1*[1]CoreVPAExp!U$233</f>
        <v>8.0185543999999991E-3</v>
      </c>
      <c r="W14" s="11">
        <f>1/$A$1*[1]CoreVPAExp!V$233</f>
        <v>0</v>
      </c>
      <c r="X14" s="11">
        <f>1/$A$1*[1]CoreVPAExp!W$233</f>
        <v>0</v>
      </c>
      <c r="Y14" s="11">
        <f>1/$A$1*[1]CoreVPAExp!X$233</f>
        <v>0</v>
      </c>
      <c r="Z14" s="11">
        <f>1/$A$1*[1]CoreVPAExp!Y$233</f>
        <v>0</v>
      </c>
      <c r="AA14" s="11">
        <f>1/$A$1*[1]CoreVPAExp!Z$233</f>
        <v>0</v>
      </c>
      <c r="AB14" s="11">
        <f>1/$A$1*[1]CoreVPAExp!AA$233</f>
        <v>0</v>
      </c>
      <c r="AC14" s="4"/>
      <c r="AD14" s="103">
        <f>[1]CoreVPAExp!AB$233</f>
        <v>1.3234314259359898</v>
      </c>
      <c r="AE14" s="104">
        <f>[1]CoreVPAExp!AC$233</f>
        <v>0.13245048998799999</v>
      </c>
      <c r="AF14" s="104">
        <f>[1]CoreVPAExp!AD$233</f>
        <v>4.3374605807999997E-2</v>
      </c>
      <c r="AG14" s="104">
        <f>[1]CoreVPAExp!AE$233</f>
        <v>0</v>
      </c>
      <c r="AH14" s="104">
        <f>[1]CoreVPAExp!AF$233</f>
        <v>2.5920201614999996E-2</v>
      </c>
      <c r="AI14" s="104">
        <f>[1]CoreVPAExp!AG$233</f>
        <v>0.12000722962799999</v>
      </c>
      <c r="AJ14" s="104">
        <f>[1]CoreVPAExp!AH$233</f>
        <v>1.5122758165479999</v>
      </c>
      <c r="AK14" s="104">
        <f>[1]CoreVPAExp!AI$233</f>
        <v>2.6581268106449998</v>
      </c>
      <c r="AL14" s="104">
        <f>[1]CoreVPAExp!AJ$233</f>
        <v>2.79957536022</v>
      </c>
      <c r="AM14" s="104">
        <f>[1]CoreVPAExp!AK$233</f>
        <v>2.7852872505040001</v>
      </c>
      <c r="AN14" s="104">
        <f>[1]CoreVPAExp!AL$233</f>
        <v>2.8902400342650001</v>
      </c>
      <c r="AO14" s="104">
        <f>[1]CoreVPAExp!AM$233</f>
        <v>2.2728998471999997</v>
      </c>
      <c r="AP14" s="104">
        <f>[1]CoreVPAExp!AN$233</f>
        <v>2.125376725472</v>
      </c>
      <c r="AQ14" s="104">
        <f>[1]CoreVPAExp!AO$233</f>
        <v>1.0541529458099999</v>
      </c>
      <c r="AR14" s="104">
        <f>[1]CoreVPAExp!AP$233</f>
        <v>1.49713584814325</v>
      </c>
      <c r="AS14" s="104">
        <f>[1]CoreVPAExp!AQ$233</f>
        <v>1.0473869584490236</v>
      </c>
      <c r="AT14" s="104">
        <f>[1]CoreVPAExp!AR$233</f>
        <v>2.7429282966109998</v>
      </c>
      <c r="AU14" s="104">
        <f>[1]CoreVPAExp!AS$233</f>
        <v>0.89971150540699996</v>
      </c>
      <c r="AV14" s="104">
        <f>[1]CoreVPAExp!AT$233</f>
        <v>1.9597247330199998</v>
      </c>
      <c r="AW14" s="104">
        <f>[1]CoreVPAExp!AU$233</f>
        <v>1.3655440360416666</v>
      </c>
      <c r="AX14" s="104">
        <f>[1]CoreVPAExp!AV$233</f>
        <v>0</v>
      </c>
      <c r="AY14" s="104">
        <f>[1]CoreVPAExp!AW$233</f>
        <v>0</v>
      </c>
      <c r="AZ14" s="104">
        <f>[1]CoreVPAExp!AX$233</f>
        <v>0</v>
      </c>
      <c r="BA14" s="104">
        <f>[1]CoreVPAExp!AY$233</f>
        <v>0</v>
      </c>
      <c r="BB14" s="104">
        <f>[1]CoreVPAExp!AZ$233</f>
        <v>0</v>
      </c>
      <c r="BC14" s="104">
        <f>[1]CoreVPAExp!BA$233</f>
        <v>0</v>
      </c>
      <c r="BD14" s="168"/>
    </row>
    <row r="15" spans="1:56">
      <c r="B15" s="8" t="s">
        <v>17</v>
      </c>
      <c r="C15" s="41">
        <f t="shared" ref="C15:N15" si="2">SUM(C6:C6)-SUM(C7:C14)</f>
        <v>1.4184515575199994E-2</v>
      </c>
      <c r="D15" s="32">
        <f t="shared" si="2"/>
        <v>1.3807826520000011E-2</v>
      </c>
      <c r="E15" s="32">
        <f t="shared" si="2"/>
        <v>1.2678709979999994E-2</v>
      </c>
      <c r="F15" s="32">
        <f t="shared" si="2"/>
        <v>1.8387567980199998E-2</v>
      </c>
      <c r="G15" s="32">
        <f t="shared" si="2"/>
        <v>2.1765736894600013E-2</v>
      </c>
      <c r="H15" s="32">
        <f t="shared" si="2"/>
        <v>9.9378955631999888E-3</v>
      </c>
      <c r="I15" s="32">
        <f t="shared" si="2"/>
        <v>5.6452481882000027E-3</v>
      </c>
      <c r="J15" s="32">
        <f t="shared" si="2"/>
        <v>6.2176682246000148E-3</v>
      </c>
      <c r="K15" s="33">
        <f t="shared" si="2"/>
        <v>5.3034111477999746E-3</v>
      </c>
      <c r="L15" s="33">
        <f t="shared" si="2"/>
        <v>6.489576342199932E-3</v>
      </c>
      <c r="M15" s="33">
        <f t="shared" si="2"/>
        <v>3.6603910198000356E-3</v>
      </c>
      <c r="N15" s="32">
        <f t="shared" si="2"/>
        <v>5.1734319178000643E-3</v>
      </c>
      <c r="O15" s="32">
        <f t="shared" ref="O15:AB15" si="3">SUM(O6:O6)-SUM(O7:O14)</f>
        <v>5.7641198433800167E-3</v>
      </c>
      <c r="P15" s="32">
        <f t="shared" si="3"/>
        <v>3.2777694877999808E-3</v>
      </c>
      <c r="Q15" s="32">
        <f t="shared" si="3"/>
        <v>5.7982080523999724E-3</v>
      </c>
      <c r="R15" s="32">
        <f t="shared" si="3"/>
        <v>4.855297226561528E-3</v>
      </c>
      <c r="S15" s="32">
        <f t="shared" si="3"/>
        <v>3.6223972600000209E-3</v>
      </c>
      <c r="T15" s="32">
        <f t="shared" si="3"/>
        <v>5.2124805799999979E-3</v>
      </c>
      <c r="U15" s="32">
        <f t="shared" si="3"/>
        <v>4.526523279999986E-3</v>
      </c>
      <c r="V15" s="32">
        <f t="shared" si="3"/>
        <v>3.1953385799999984E-3</v>
      </c>
      <c r="W15" s="32">
        <f t="shared" si="3"/>
        <v>0</v>
      </c>
      <c r="X15" s="32">
        <f t="shared" si="3"/>
        <v>0</v>
      </c>
      <c r="Y15" s="32">
        <f t="shared" si="3"/>
        <v>0</v>
      </c>
      <c r="Z15" s="32">
        <f t="shared" si="3"/>
        <v>0</v>
      </c>
      <c r="AA15" s="32">
        <f t="shared" si="3"/>
        <v>0</v>
      </c>
      <c r="AB15" s="32">
        <f t="shared" si="3"/>
        <v>0</v>
      </c>
      <c r="AC15" s="4"/>
      <c r="AD15" s="105">
        <f t="shared" ref="AD15:BC15" si="4">SUM(AD6:AD6)-SUM(AD7:AD14)</f>
        <v>1.53837741413499</v>
      </c>
      <c r="AE15" s="106">
        <f t="shared" si="4"/>
        <v>1.2536132609479989</v>
      </c>
      <c r="AF15" s="106">
        <f t="shared" si="4"/>
        <v>1.215794779488002</v>
      </c>
      <c r="AG15" s="106">
        <f t="shared" si="4"/>
        <v>2.0084195823999984</v>
      </c>
      <c r="AH15" s="106">
        <f t="shared" si="4"/>
        <v>2.2618374050159993</v>
      </c>
      <c r="AI15" s="106">
        <f t="shared" si="4"/>
        <v>1.2906631670789963</v>
      </c>
      <c r="AJ15" s="106">
        <f t="shared" si="4"/>
        <v>0.803682815720002</v>
      </c>
      <c r="AK15" s="106">
        <f t="shared" si="4"/>
        <v>1.4149770420750087</v>
      </c>
      <c r="AL15" s="106">
        <f t="shared" si="4"/>
        <v>1.1229645953840048</v>
      </c>
      <c r="AM15" s="106">
        <f t="shared" si="4"/>
        <v>0.99866375861999757</v>
      </c>
      <c r="AN15" s="106">
        <f t="shared" si="4"/>
        <v>0.68701731214500228</v>
      </c>
      <c r="AO15" s="106">
        <f t="shared" si="4"/>
        <v>1.0209591427200024</v>
      </c>
      <c r="AP15" s="106">
        <f t="shared" si="4"/>
        <v>1.9857875866400079</v>
      </c>
      <c r="AQ15" s="106">
        <f t="shared" si="4"/>
        <v>1.1602515345599898</v>
      </c>
      <c r="AR15" s="106">
        <f t="shared" si="4"/>
        <v>2.0155646036854975</v>
      </c>
      <c r="AS15" s="106">
        <f t="shared" si="4"/>
        <v>1.3578475354486734</v>
      </c>
      <c r="AT15" s="106">
        <f t="shared" si="4"/>
        <v>0.885372328471</v>
      </c>
      <c r="AU15" s="106">
        <f t="shared" si="4"/>
        <v>1.3563328789010001</v>
      </c>
      <c r="AV15" s="106">
        <f t="shared" si="4"/>
        <v>1.1495205867199996</v>
      </c>
      <c r="AW15" s="106">
        <f t="shared" si="4"/>
        <v>0.84755824920416778</v>
      </c>
      <c r="AX15" s="106">
        <f t="shared" si="4"/>
        <v>0</v>
      </c>
      <c r="AY15" s="106">
        <f t="shared" si="4"/>
        <v>0</v>
      </c>
      <c r="AZ15" s="106">
        <f t="shared" si="4"/>
        <v>0</v>
      </c>
      <c r="BA15" s="106">
        <f t="shared" si="4"/>
        <v>0</v>
      </c>
      <c r="BB15" s="106">
        <f t="shared" si="4"/>
        <v>0</v>
      </c>
      <c r="BC15" s="106">
        <f t="shared" si="4"/>
        <v>0</v>
      </c>
      <c r="BD15" s="168"/>
    </row>
    <row r="16" spans="1:56" ht="17.149999999999999" customHeight="1">
      <c r="B16" s="15" t="s">
        <v>46</v>
      </c>
      <c r="C16" s="23">
        <f>1/$A$1*[1]CoreVPAExp!$B$268</f>
        <v>0.11995291450519999</v>
      </c>
      <c r="D16" s="25">
        <f>1/$A$1*[1]CoreVPAExp!$C$268</f>
        <v>0.15300790999939998</v>
      </c>
      <c r="E16" s="25">
        <f>1/$A$1*[1]CoreVPAExp!$D$268</f>
        <v>0.19544183276881999</v>
      </c>
      <c r="F16" s="25">
        <f>1/$A$1*[1]CoreVPAExp!$E$268</f>
        <v>0.15597679946911996</v>
      </c>
      <c r="G16" s="25">
        <f>1/$A$1*[1]CoreVPAExp!$F$268</f>
        <v>0.15378453889497998</v>
      </c>
      <c r="H16" s="25">
        <f>1/$A$1*[1]CoreVPAExp!$G$268</f>
        <v>0.1332085441278</v>
      </c>
      <c r="I16" s="25">
        <f>1/$A$1*[1]CoreVPAExp!$H$268</f>
        <v>9.9958064344199973E-2</v>
      </c>
      <c r="J16" s="25">
        <f>1/$A$1*[1]CoreVPAExp!$I$268</f>
        <v>0.10311170598729999</v>
      </c>
      <c r="K16" s="29">
        <f>1/$A$1*[1]CoreVPAExp!$J$268</f>
        <v>9.3720157668800014E-2</v>
      </c>
      <c r="L16" s="29">
        <f>1/$A$1*[1]CoreVPAExp!K$268</f>
        <v>3.1917894590800001E-2</v>
      </c>
      <c r="M16" s="29">
        <f>1/$A$1*[1]CoreVPAExp!L$268</f>
        <v>3.708848306392E-2</v>
      </c>
      <c r="N16" s="25">
        <f>1/$A$1*[1]CoreVPAExp!M$268</f>
        <v>2.5986433861519997E-2</v>
      </c>
      <c r="O16" s="25">
        <f>1/$A$1*[1]CoreVPAExp!N$268</f>
        <v>2.4725022694179997E-2</v>
      </c>
      <c r="P16" s="25">
        <f>1/$A$1*[1]CoreVPAExp!O$268</f>
        <v>3.2254767663139998E-2</v>
      </c>
      <c r="Q16" s="25">
        <f>1/$A$1*[1]CoreVPAExp!P$268</f>
        <v>3.5169006586400001E-2</v>
      </c>
      <c r="R16" s="25">
        <f>1/$A$1*[1]CoreVPAExp!Q$268</f>
        <v>3.6004388661749598E-2</v>
      </c>
      <c r="S16" s="25">
        <f>1/$A$1*[1]CoreVPAExp!R$268</f>
        <v>2.0293207099999998E-2</v>
      </c>
      <c r="T16" s="25">
        <f>1/$A$1*[1]CoreVPAExp!S$268</f>
        <v>1.6278140579999999E-2</v>
      </c>
      <c r="U16" s="25">
        <f>1/$A$1*[1]CoreVPAExp!T$268</f>
        <v>1.859007352E-2</v>
      </c>
      <c r="V16" s="25">
        <f>1/$A$1*[1]CoreVPAExp!U$268</f>
        <v>1.7735417E-2</v>
      </c>
      <c r="W16" s="25">
        <f>1/$A$1*[1]CoreVPAExp!V$268</f>
        <v>0</v>
      </c>
      <c r="X16" s="25">
        <f>1/$A$1*[1]CoreVPAExp!W$268</f>
        <v>0</v>
      </c>
      <c r="Y16" s="25">
        <f>1/$A$1*[1]CoreVPAExp!X$268</f>
        <v>0</v>
      </c>
      <c r="Z16" s="25">
        <f>1/$A$1*[1]CoreVPAExp!Y$268</f>
        <v>0</v>
      </c>
      <c r="AA16" s="25">
        <f>1/$A$1*[1]CoreVPAExp!Z$268</f>
        <v>0</v>
      </c>
      <c r="AB16" s="25">
        <f>1/$A$1*[1]CoreVPAExp!AA$268</f>
        <v>0</v>
      </c>
      <c r="AC16" s="4"/>
      <c r="AD16" s="107">
        <f>[1]CoreVPAExp!AB$268</f>
        <v>19.219446088771143</v>
      </c>
      <c r="AE16" s="108">
        <f>[1]CoreVPAExp!AC$268</f>
        <v>21.657010473775998</v>
      </c>
      <c r="AF16" s="108">
        <f>[1]CoreVPAExp!AD$268</f>
        <v>28.311738549360001</v>
      </c>
      <c r="AG16" s="108">
        <f>[1]CoreVPAExp!AE$268</f>
        <v>27.264313935935995</v>
      </c>
      <c r="AH16" s="108">
        <f>[1]CoreVPAExp!AF$268</f>
        <v>31.207099195586999</v>
      </c>
      <c r="AI16" s="108">
        <f>[1]CoreVPAExp!AG$268</f>
        <v>33.586507071974999</v>
      </c>
      <c r="AJ16" s="108">
        <f>[1]CoreVPAExp!AH$268</f>
        <v>30.052478830016003</v>
      </c>
      <c r="AK16" s="108">
        <f>[1]CoreVPAExp!AI$268</f>
        <v>33.167643224115004</v>
      </c>
      <c r="AL16" s="108">
        <f>[1]CoreVPAExp!AJ$268</f>
        <v>32.844215121312004</v>
      </c>
      <c r="AM16" s="108">
        <f>[1]CoreVPAExp!AK$268</f>
        <v>10.566703537147999</v>
      </c>
      <c r="AN16" s="108">
        <f>[1]CoreVPAExp!AL$268</f>
        <v>14.129831958038999</v>
      </c>
      <c r="AO16" s="108">
        <f>[1]CoreVPAExp!AM$268</f>
        <v>10.461792901439999</v>
      </c>
      <c r="AP16" s="108">
        <f>[1]CoreVPAExp!AN$268</f>
        <v>9.969617296495997</v>
      </c>
      <c r="AQ16" s="108">
        <f>[1]CoreVPAExp!AO$268</f>
        <v>14.075443375958997</v>
      </c>
      <c r="AR16" s="108">
        <f>[1]CoreVPAExp!AP$268</f>
        <v>15.404766156500997</v>
      </c>
      <c r="AS16" s="108">
        <f>[1]CoreVPAExp!AQ$268</f>
        <v>19.130564633668239</v>
      </c>
      <c r="AT16" s="108">
        <f>[1]CoreVPAExp!AR$268</f>
        <v>11.309621641184002</v>
      </c>
      <c r="AU16" s="108">
        <f>[1]CoreVPAExp!AS$268</f>
        <v>9.2906712028129981</v>
      </c>
      <c r="AV16" s="108">
        <f>[1]CoreVPAExp!AT$268</f>
        <v>12.29197511103</v>
      </c>
      <c r="AW16" s="108">
        <f>[1]CoreVPAExp!AU$268</f>
        <v>10.379584176066667</v>
      </c>
      <c r="AX16" s="108">
        <f>[1]CoreVPAExp!AV$268</f>
        <v>0</v>
      </c>
      <c r="AY16" s="108">
        <f>[1]CoreVPAExp!AW$268</f>
        <v>0</v>
      </c>
      <c r="AZ16" s="108">
        <f>[1]CoreVPAExp!AX$268</f>
        <v>0</v>
      </c>
      <c r="BA16" s="108">
        <f>[1]CoreVPAExp!AY$268</f>
        <v>0</v>
      </c>
      <c r="BB16" s="108">
        <f>[1]CoreVPAExp!AZ$268</f>
        <v>0</v>
      </c>
      <c r="BC16" s="108">
        <f>[1]CoreVPAExp!BA$268</f>
        <v>0</v>
      </c>
      <c r="BD16" s="168"/>
    </row>
    <row r="17" spans="2:56">
      <c r="B17" s="5" t="s">
        <v>47</v>
      </c>
      <c r="C17" s="40">
        <f>1/$A$1*[1]CoreVPAExp!$B$39</f>
        <v>5.9429103439999993E-4</v>
      </c>
      <c r="D17" s="11">
        <f>1/$A$1*[1]CoreVPAExp!$C$39</f>
        <v>5.7147959999999994E-4</v>
      </c>
      <c r="E17" s="11">
        <f>1/$A$1*[1]CoreVPAExp!$D$39</f>
        <v>3.5499255019999999E-3</v>
      </c>
      <c r="F17" s="11">
        <f>1/$A$1*[1]CoreVPAExp!$E$39</f>
        <v>3.3436179181199998E-3</v>
      </c>
      <c r="G17" s="11">
        <f>1/$A$1*[1]CoreVPAExp!$F$39</f>
        <v>7.754754505199999E-3</v>
      </c>
      <c r="H17" s="11">
        <f>1/$A$1*[1]CoreVPAExp!$G$39</f>
        <v>6.3905722782000001E-3</v>
      </c>
      <c r="I17" s="11">
        <f>1/$A$1*[1]CoreVPAExp!$H$39</f>
        <v>5.8200172033999993E-3</v>
      </c>
      <c r="J17" s="11">
        <f>1/$A$1*[1]CoreVPAExp!$I$39</f>
        <v>5.7189255061999983E-3</v>
      </c>
      <c r="K17" s="31">
        <f>1/$A$1*[1]CoreVPAExp!$J$39</f>
        <v>4.9192685705999996E-3</v>
      </c>
      <c r="L17" s="31">
        <f>1/$A$1*[1]CoreVPAExp!K$39</f>
        <v>1.7370928663999999E-3</v>
      </c>
      <c r="M17" s="31">
        <f>1/$A$1*[1]CoreVPAExp!L$39</f>
        <v>5.5504320979999993E-4</v>
      </c>
      <c r="N17" s="11">
        <f>1/$A$1*[1]CoreVPAExp!M$39</f>
        <v>1.1838250640000001E-3</v>
      </c>
      <c r="O17" s="11">
        <f>1/$A$1*[1]CoreVPAExp!N$39</f>
        <v>6.873398999999999E-4</v>
      </c>
      <c r="P17" s="11">
        <f>1/$A$1*[1]CoreVPAExp!O$39</f>
        <v>7.7909982209999995E-4</v>
      </c>
      <c r="Q17" s="11">
        <f>1/$A$1*[1]CoreVPAExp!P$39</f>
        <v>1.8546440401999999E-3</v>
      </c>
      <c r="R17" s="11">
        <f>1/$A$1*[1]CoreVPAExp!Q$39</f>
        <v>2.3506724972298847E-3</v>
      </c>
      <c r="S17" s="11">
        <f>1/$A$1*[1]CoreVPAExp!R$39</f>
        <v>1.0925032399999998E-3</v>
      </c>
      <c r="T17" s="11">
        <f>1/$A$1*[1]CoreVPAExp!S$39</f>
        <v>8.4675633999999988E-4</v>
      </c>
      <c r="U17" s="11">
        <f>1/$A$1*[1]CoreVPAExp!T$39</f>
        <v>9.8232275999999988E-4</v>
      </c>
      <c r="V17" s="11">
        <f>1/$A$1*[1]CoreVPAExp!U$39</f>
        <v>9.6584779999999988E-4</v>
      </c>
      <c r="W17" s="11">
        <f>1/$A$1*[1]CoreVPAExp!V$39</f>
        <v>0</v>
      </c>
      <c r="X17" s="11">
        <f>1/$A$1*[1]CoreVPAExp!W$39</f>
        <v>0</v>
      </c>
      <c r="Y17" s="11">
        <f>1/$A$1*[1]CoreVPAExp!X$39</f>
        <v>0</v>
      </c>
      <c r="Z17" s="11">
        <f>1/$A$1*[1]CoreVPAExp!Y$39</f>
        <v>0</v>
      </c>
      <c r="AA17" s="11">
        <f>1/$A$1*[1]CoreVPAExp!Z$39</f>
        <v>0</v>
      </c>
      <c r="AB17" s="11">
        <f>1/$A$1*[1]CoreVPAExp!AA$39</f>
        <v>0</v>
      </c>
      <c r="AC17" s="4"/>
      <c r="AD17" s="103">
        <f>[1]CoreVPAExp!AB$39</f>
        <v>0.10277484261627</v>
      </c>
      <c r="AE17" s="104">
        <f>[1]CoreVPAExp!AC$39</f>
        <v>8.4136559860000001E-2</v>
      </c>
      <c r="AF17" s="104">
        <f>[1]CoreVPAExp!AD$39</f>
        <v>0.4780493943839999</v>
      </c>
      <c r="AG17" s="104">
        <f>[1]CoreVPAExp!AE$39</f>
        <v>0.98051025755199994</v>
      </c>
      <c r="AH17" s="104">
        <f>[1]CoreVPAExp!AF$39</f>
        <v>3.0318260337679996</v>
      </c>
      <c r="AI17" s="104">
        <f>[1]CoreVPAExp!AG$39</f>
        <v>1.8039677670300001</v>
      </c>
      <c r="AJ17" s="104">
        <f>[1]CoreVPAExp!AH$39</f>
        <v>2.144457810324</v>
      </c>
      <c r="AK17" s="104">
        <f>[1]CoreVPAExp!AI$39</f>
        <v>2.3869088762100001</v>
      </c>
      <c r="AL17" s="104">
        <f>[1]CoreVPAExp!AJ$39</f>
        <v>1.2678492498879999</v>
      </c>
      <c r="AM17" s="104">
        <f>[1]CoreVPAExp!AK$39</f>
        <v>0.47857438899599997</v>
      </c>
      <c r="AN17" s="104">
        <f>[1]CoreVPAExp!AL$39</f>
        <v>0.15973051737600003</v>
      </c>
      <c r="AO17" s="104">
        <f>[1]CoreVPAExp!AM$39</f>
        <v>0.46244163743999994</v>
      </c>
      <c r="AP17" s="104">
        <f>[1]CoreVPAExp!AN$39</f>
        <v>0.28802454964799995</v>
      </c>
      <c r="AQ17" s="104">
        <f>[1]CoreVPAExp!AO$39</f>
        <v>0.36176215507499998</v>
      </c>
      <c r="AR17" s="104">
        <f>[1]CoreVPAExp!AP$39</f>
        <v>0.92864673346474991</v>
      </c>
      <c r="AS17" s="104">
        <f>[1]CoreVPAExp!AQ$39</f>
        <v>1.1954244816392512</v>
      </c>
      <c r="AT17" s="104">
        <f>[1]CoreVPAExp!AR$39</f>
        <v>0.55935930740899997</v>
      </c>
      <c r="AU17" s="104">
        <f>[1]CoreVPAExp!AS$39</f>
        <v>0.48760516962300005</v>
      </c>
      <c r="AV17" s="104">
        <f>[1]CoreVPAExp!AT$39</f>
        <v>0.53485068950000003</v>
      </c>
      <c r="AW17" s="104">
        <f>[1]CoreVPAExp!AU$39</f>
        <v>0.41925798399999997</v>
      </c>
      <c r="AX17" s="104">
        <f>[1]CoreVPAExp!AV$39</f>
        <v>0</v>
      </c>
      <c r="AY17" s="104">
        <f>[1]CoreVPAExp!AW$39</f>
        <v>0</v>
      </c>
      <c r="AZ17" s="104">
        <f>[1]CoreVPAExp!AX$39</f>
        <v>0</v>
      </c>
      <c r="BA17" s="104">
        <f>[1]CoreVPAExp!AY$39</f>
        <v>0</v>
      </c>
      <c r="BB17" s="104">
        <f>[1]CoreVPAExp!AZ$39</f>
        <v>0</v>
      </c>
      <c r="BC17" s="104">
        <f>[1]CoreVPAExp!BA$39</f>
        <v>0</v>
      </c>
      <c r="BD17" s="168"/>
    </row>
    <row r="18" spans="2:56">
      <c r="B18" s="5" t="s">
        <v>24</v>
      </c>
      <c r="C18" s="40">
        <f>1/$A$1*[1]CoreVPAExp!$B$147</f>
        <v>0</v>
      </c>
      <c r="D18" s="11">
        <f>1/$A$1*[1]CoreVPAExp!$C$147</f>
        <v>0</v>
      </c>
      <c r="E18" s="11">
        <f>1/$A$1*[1]CoreVPAExp!$D$147</f>
        <v>0</v>
      </c>
      <c r="F18" s="11">
        <f>1/$A$1*[1]CoreVPAExp!$E$147</f>
        <v>0</v>
      </c>
      <c r="G18" s="11">
        <f>1/$A$1*[1]CoreVPAExp!$F$147</f>
        <v>0</v>
      </c>
      <c r="H18" s="11">
        <f>1/$A$1*[1]CoreVPAExp!$G$147</f>
        <v>0</v>
      </c>
      <c r="I18" s="11">
        <f>1/$A$1*[1]CoreVPAExp!$H$147</f>
        <v>2.842476E-5</v>
      </c>
      <c r="J18" s="11">
        <f>1/$A$1*[1]CoreVPAExp!$I$147</f>
        <v>0</v>
      </c>
      <c r="K18" s="31">
        <f>1/$A$1*[1]CoreVPAExp!$J$147</f>
        <v>0</v>
      </c>
      <c r="L18" s="31">
        <f>1/$A$1*[1]CoreVPAExp!K$147</f>
        <v>0</v>
      </c>
      <c r="M18" s="31">
        <f>1/$A$1*[1]CoreVPAExp!L$147</f>
        <v>0</v>
      </c>
      <c r="N18" s="11">
        <f>1/$A$1*[1]CoreVPAExp!M$147</f>
        <v>0</v>
      </c>
      <c r="O18" s="11">
        <f>1/$A$1*[1]CoreVPAExp!N$147</f>
        <v>0</v>
      </c>
      <c r="P18" s="11">
        <f>1/$A$1*[1]CoreVPAExp!O$147</f>
        <v>2.5353145999999999E-4</v>
      </c>
      <c r="Q18" s="11">
        <f>1/$A$1*[1]CoreVPAExp!P$147</f>
        <v>2.7426307999999996E-4</v>
      </c>
      <c r="R18" s="11">
        <f>1/$A$1*[1]CoreVPAExp!Q$147</f>
        <v>9.5602321617294561E-5</v>
      </c>
      <c r="S18" s="11">
        <f>1/$A$1*[1]CoreVPAExp!R$147</f>
        <v>2.042131E-4</v>
      </c>
      <c r="T18" s="11">
        <f>1/$A$1*[1]CoreVPAExp!S$147</f>
        <v>5.6154279999999997E-5</v>
      </c>
      <c r="U18" s="11">
        <f>1/$A$1*[1]CoreVPAExp!T$147</f>
        <v>0</v>
      </c>
      <c r="V18" s="11">
        <f>1/$A$1*[1]CoreVPAExp!U$147</f>
        <v>0</v>
      </c>
      <c r="W18" s="11">
        <f>1/$A$1*[1]CoreVPAExp!V$147</f>
        <v>0</v>
      </c>
      <c r="X18" s="11">
        <f>1/$A$1*[1]CoreVPAExp!W$147</f>
        <v>0</v>
      </c>
      <c r="Y18" s="11">
        <f>1/$A$1*[1]CoreVPAExp!X$147</f>
        <v>0</v>
      </c>
      <c r="Z18" s="11">
        <f>1/$A$1*[1]CoreVPAExp!Y$147</f>
        <v>0</v>
      </c>
      <c r="AA18" s="11">
        <f>1/$A$1*[1]CoreVPAExp!Z$147</f>
        <v>0</v>
      </c>
      <c r="AB18" s="11">
        <f>1/$A$1*[1]CoreVPAExp!AA$147</f>
        <v>0</v>
      </c>
      <c r="AC18" s="4"/>
      <c r="AD18" s="103">
        <f>[1]CoreVPAExp!AB$147</f>
        <v>0</v>
      </c>
      <c r="AE18" s="104">
        <f>[1]CoreVPAExp!AC$147</f>
        <v>0</v>
      </c>
      <c r="AF18" s="104">
        <f>[1]CoreVPAExp!AD$147</f>
        <v>0</v>
      </c>
      <c r="AG18" s="104">
        <f>[1]CoreVPAExp!AE$147</f>
        <v>0</v>
      </c>
      <c r="AH18" s="104">
        <f>[1]CoreVPAExp!AF$147</f>
        <v>0</v>
      </c>
      <c r="AI18" s="104">
        <f>[1]CoreVPAExp!AG$147</f>
        <v>0</v>
      </c>
      <c r="AJ18" s="104">
        <f>[1]CoreVPAExp!AH$147</f>
        <v>8.8244823600000001E-3</v>
      </c>
      <c r="AK18" s="104">
        <f>[1]CoreVPAExp!AI$147</f>
        <v>0</v>
      </c>
      <c r="AL18" s="104">
        <f>[1]CoreVPAExp!AJ$147</f>
        <v>0</v>
      </c>
      <c r="AM18" s="104">
        <f>[1]CoreVPAExp!AK$147</f>
        <v>0</v>
      </c>
      <c r="AN18" s="104">
        <f>[1]CoreVPAExp!AL$147</f>
        <v>0</v>
      </c>
      <c r="AO18" s="104">
        <f>[1]CoreVPAExp!AM$147</f>
        <v>0</v>
      </c>
      <c r="AP18" s="104">
        <f>[1]CoreVPAExp!AN$147</f>
        <v>0</v>
      </c>
      <c r="AQ18" s="104">
        <f>[1]CoreVPAExp!AO$147</f>
        <v>0.110465129211</v>
      </c>
      <c r="AR18" s="104">
        <f>[1]CoreVPAExp!AP$147</f>
        <v>9.2962058944249984E-2</v>
      </c>
      <c r="AS18" s="104">
        <f>[1]CoreVPAExp!AQ$147</f>
        <v>2.3595355583982361E-2</v>
      </c>
      <c r="AT18" s="104">
        <f>[1]CoreVPAExp!AR$147</f>
        <v>0.11006150217999999</v>
      </c>
      <c r="AU18" s="104">
        <f>[1]CoreVPAExp!AS$147</f>
        <v>3.0324514505999996E-2</v>
      </c>
      <c r="AV18" s="104">
        <f>[1]CoreVPAExp!AT$147</f>
        <v>0</v>
      </c>
      <c r="AW18" s="104">
        <f>[1]CoreVPAExp!AU$147</f>
        <v>0</v>
      </c>
      <c r="AX18" s="104">
        <f>[1]CoreVPAExp!AV$147</f>
        <v>0</v>
      </c>
      <c r="AY18" s="104">
        <f>[1]CoreVPAExp!AW$147</f>
        <v>0</v>
      </c>
      <c r="AZ18" s="104">
        <f>[1]CoreVPAExp!AX$147</f>
        <v>0</v>
      </c>
      <c r="BA18" s="104">
        <f>[1]CoreVPAExp!AY$147</f>
        <v>0</v>
      </c>
      <c r="BB18" s="104">
        <f>[1]CoreVPAExp!AZ$147</f>
        <v>0</v>
      </c>
      <c r="BC18" s="104">
        <f>[1]CoreVPAExp!BA$147</f>
        <v>0</v>
      </c>
      <c r="BD18" s="168"/>
    </row>
    <row r="19" spans="2:56">
      <c r="B19" s="5" t="s">
        <v>48</v>
      </c>
      <c r="C19" s="40">
        <f>1/$A$1*[1]CoreVPAExp!$B$247</f>
        <v>0.11935862347079999</v>
      </c>
      <c r="D19" s="11">
        <f>1/$A$1*[1]CoreVPAExp!$C$247</f>
        <v>0.15243643039939997</v>
      </c>
      <c r="E19" s="11">
        <f>1/$A$1*[1]CoreVPAExp!$D$247</f>
        <v>0.19189190726681998</v>
      </c>
      <c r="F19" s="11">
        <f>1/$A$1*[1]CoreVPAExp!$E$247</f>
        <v>0.15263318155099997</v>
      </c>
      <c r="G19" s="11">
        <f>1/$A$1*[1]CoreVPAExp!$F$247</f>
        <v>0.14602978438977998</v>
      </c>
      <c r="H19" s="11">
        <f>1/$A$1*[1]CoreVPAExp!$G$247</f>
        <v>0.1268179718496</v>
      </c>
      <c r="I19" s="11">
        <f>1/$A$1*[1]CoreVPAExp!$H$247</f>
        <v>9.4109622380799979E-2</v>
      </c>
      <c r="J19" s="11">
        <f>1/$A$1*[1]CoreVPAExp!$I$247</f>
        <v>9.7392780481099991E-2</v>
      </c>
      <c r="K19" s="31">
        <f>1/$A$1*[1]CoreVPAExp!$J$247</f>
        <v>8.8800889098200012E-2</v>
      </c>
      <c r="L19" s="31">
        <f>1/$A$1*[1]CoreVPAExp!K$247</f>
        <v>3.0180801724399998E-2</v>
      </c>
      <c r="M19" s="31">
        <f>1/$A$1*[1]CoreVPAExp!L$247</f>
        <v>3.6533439854119998E-2</v>
      </c>
      <c r="N19" s="11">
        <f>1/$A$1*[1]CoreVPAExp!M$247</f>
        <v>2.4802608797519998E-2</v>
      </c>
      <c r="O19" s="11">
        <f>1/$A$1*[1]CoreVPAExp!N$247</f>
        <v>2.4037682794179997E-2</v>
      </c>
      <c r="P19" s="11">
        <f>1/$A$1*[1]CoreVPAExp!O$247</f>
        <v>3.1222136381039996E-2</v>
      </c>
      <c r="Q19" s="11">
        <f>1/$A$1*[1]CoreVPAExp!P$247</f>
        <v>3.3040099466199999E-2</v>
      </c>
      <c r="R19" s="11">
        <f>1/$A$1*[1]CoreVPAExp!Q$247</f>
        <v>3.3558113842902415E-2</v>
      </c>
      <c r="S19" s="11">
        <f>1/$A$1*[1]CoreVPAExp!R$247</f>
        <v>1.8996490759999998E-2</v>
      </c>
      <c r="T19" s="11">
        <f>1/$A$1*[1]CoreVPAExp!S$247</f>
        <v>1.5375229959999999E-2</v>
      </c>
      <c r="U19" s="11">
        <f>1/$A$1*[1]CoreVPAExp!T$247</f>
        <v>1.7607750759999999E-2</v>
      </c>
      <c r="V19" s="11">
        <f>1/$A$1*[1]CoreVPAExp!U$247</f>
        <v>1.6769569200000001E-2</v>
      </c>
      <c r="W19" s="11">
        <f>1/$A$1*[1]CoreVPAExp!V$247</f>
        <v>0</v>
      </c>
      <c r="X19" s="11">
        <f>1/$A$1*[1]CoreVPAExp!W$247</f>
        <v>0</v>
      </c>
      <c r="Y19" s="11">
        <f>1/$A$1*[1]CoreVPAExp!X$247</f>
        <v>0</v>
      </c>
      <c r="Z19" s="11">
        <f>1/$A$1*[1]CoreVPAExp!Y$247</f>
        <v>0</v>
      </c>
      <c r="AA19" s="11">
        <f>1/$A$1*[1]CoreVPAExp!Z$247</f>
        <v>0</v>
      </c>
      <c r="AB19" s="11">
        <f>1/$A$1*[1]CoreVPAExp!AA$247</f>
        <v>0</v>
      </c>
      <c r="AC19" s="4"/>
      <c r="AD19" s="103">
        <f>[1]CoreVPAExp!AB$247</f>
        <v>19.116671246154873</v>
      </c>
      <c r="AE19" s="104">
        <f>[1]CoreVPAExp!AC$247</f>
        <v>21.572873913915998</v>
      </c>
      <c r="AF19" s="104">
        <f>[1]CoreVPAExp!AD$247</f>
        <v>27.833689154976</v>
      </c>
      <c r="AG19" s="104">
        <f>[1]CoreVPAExp!AE$247</f>
        <v>26.283803678383997</v>
      </c>
      <c r="AH19" s="104">
        <f>[1]CoreVPAExp!AF$247</f>
        <v>28.175273161819</v>
      </c>
      <c r="AI19" s="104">
        <f>[1]CoreVPAExp!AG$247</f>
        <v>31.782539304944997</v>
      </c>
      <c r="AJ19" s="104">
        <f>[1]CoreVPAExp!AH$247</f>
        <v>27.899196537332003</v>
      </c>
      <c r="AK19" s="104">
        <f>[1]CoreVPAExp!AI$247</f>
        <v>30.780734347905003</v>
      </c>
      <c r="AL19" s="104">
        <f>[1]CoreVPAExp!AJ$247</f>
        <v>31.576365871424006</v>
      </c>
      <c r="AM19" s="104">
        <f>[1]CoreVPAExp!AK$247</f>
        <v>10.088129148151999</v>
      </c>
      <c r="AN19" s="104">
        <f>[1]CoreVPAExp!AL$247</f>
        <v>13.970101440662999</v>
      </c>
      <c r="AO19" s="104">
        <f>[1]CoreVPAExp!AM$247</f>
        <v>9.9993512639999995</v>
      </c>
      <c r="AP19" s="104">
        <f>[1]CoreVPAExp!AN$247</f>
        <v>9.681592746847997</v>
      </c>
      <c r="AQ19" s="104">
        <f>[1]CoreVPAExp!AO$247</f>
        <v>13.603216091672998</v>
      </c>
      <c r="AR19" s="104">
        <f>[1]CoreVPAExp!AP$247</f>
        <v>14.383157364091998</v>
      </c>
      <c r="AS19" s="104">
        <f>[1]CoreVPAExp!AQ$247</f>
        <v>17.911544796445007</v>
      </c>
      <c r="AT19" s="104">
        <f>[1]CoreVPAExp!AR$247</f>
        <v>10.640200831595001</v>
      </c>
      <c r="AU19" s="104">
        <f>[1]CoreVPAExp!AS$247</f>
        <v>8.7727415186839988</v>
      </c>
      <c r="AV19" s="104">
        <f>[1]CoreVPAExp!AT$247</f>
        <v>11.757124421529999</v>
      </c>
      <c r="AW19" s="104">
        <f>[1]CoreVPAExp!AU$247</f>
        <v>9.9603261920666668</v>
      </c>
      <c r="AX19" s="104">
        <f>[1]CoreVPAExp!AV$247</f>
        <v>0</v>
      </c>
      <c r="AY19" s="104">
        <f>[1]CoreVPAExp!AW$247</f>
        <v>0</v>
      </c>
      <c r="AZ19" s="104">
        <f>[1]CoreVPAExp!AX$247</f>
        <v>0</v>
      </c>
      <c r="BA19" s="104">
        <f>[1]CoreVPAExp!AY$247</f>
        <v>0</v>
      </c>
      <c r="BB19" s="104">
        <f>[1]CoreVPAExp!AZ$247</f>
        <v>0</v>
      </c>
      <c r="BC19" s="104">
        <f>[1]CoreVPAExp!BA$247</f>
        <v>0</v>
      </c>
      <c r="BD19" s="168"/>
    </row>
    <row r="20" spans="2:56" ht="17.149999999999999" customHeight="1">
      <c r="B20" s="75" t="s">
        <v>65</v>
      </c>
      <c r="C20" s="76">
        <f>1/$A$1*[1]CoreVPAExp!$B$269</f>
        <v>4.3910462999999992E-4</v>
      </c>
      <c r="D20" s="77">
        <f>1/$A$1*[1]CoreVPAExp!$C$269</f>
        <v>1.9566652199999997E-4</v>
      </c>
      <c r="E20" s="77">
        <f>1/$A$1*[1]CoreVPAExp!$D$269</f>
        <v>0</v>
      </c>
      <c r="F20" s="77">
        <f>1/$A$1*[1]CoreVPAExp!$E$269</f>
        <v>0</v>
      </c>
      <c r="G20" s="77">
        <f>1/$A$1*[1]CoreVPAExp!$F$269</f>
        <v>7.1839254599999992E-5</v>
      </c>
      <c r="H20" s="77">
        <f>1/$A$1*[1]CoreVPAExp!$G$269</f>
        <v>0</v>
      </c>
      <c r="I20" s="77">
        <f>1/$A$1*[1]CoreVPAExp!$H$269</f>
        <v>0</v>
      </c>
      <c r="J20" s="77">
        <f>1/$A$1*[1]CoreVPAExp!$I$269</f>
        <v>1.8837091000000002E-3</v>
      </c>
      <c r="K20" s="141">
        <f>1/$A$1*[1]CoreVPAExp!$J$269</f>
        <v>0</v>
      </c>
      <c r="L20" s="141">
        <f>1/$A$1*[1]CoreVPAExp!K$269</f>
        <v>0</v>
      </c>
      <c r="M20" s="141">
        <f>1/$A$1*[1]CoreVPAExp!L$269</f>
        <v>1.3141484519999999E-4</v>
      </c>
      <c r="N20" s="77">
        <f>1/$A$1*[1]CoreVPAExp!M$269</f>
        <v>3.3141570059999994E-4</v>
      </c>
      <c r="O20" s="77">
        <f>1/$A$1*[1]CoreVPAExp!N$269</f>
        <v>2.7260567240000003E-4</v>
      </c>
      <c r="P20" s="77">
        <f>1/$A$1*[1]CoreVPAExp!O$269</f>
        <v>1.2350115539999998E-4</v>
      </c>
      <c r="Q20" s="77">
        <f>1/$A$1*[1]CoreVPAExp!P$269</f>
        <v>4.4226184259999997E-4</v>
      </c>
      <c r="R20" s="77">
        <f>1/$A$1*[1]CoreVPAExp!Q$269</f>
        <v>2.5141608484954549E-4</v>
      </c>
      <c r="S20" s="77">
        <f>1/$A$1*[1]CoreVPAExp!R$269</f>
        <v>1.1408518999999999E-3</v>
      </c>
      <c r="T20" s="77">
        <f>1/$A$1*[1]CoreVPAExp!S$269</f>
        <v>1.2456310600000001E-3</v>
      </c>
      <c r="U20" s="77">
        <f>1/$A$1*[1]CoreVPAExp!T$269</f>
        <v>1.349763E-4</v>
      </c>
      <c r="V20" s="77">
        <f>1/$A$1*[1]CoreVPAExp!U$269</f>
        <v>4.8942099999999993E-5</v>
      </c>
      <c r="W20" s="77">
        <f>1/$A$1*[1]CoreVPAExp!V$269</f>
        <v>0</v>
      </c>
      <c r="X20" s="77">
        <f>1/$A$1*[1]CoreVPAExp!W$269</f>
        <v>0</v>
      </c>
      <c r="Y20" s="77">
        <f>1/$A$1*[1]CoreVPAExp!X$269</f>
        <v>0</v>
      </c>
      <c r="Z20" s="77">
        <f>1/$A$1*[1]CoreVPAExp!Y$269</f>
        <v>0</v>
      </c>
      <c r="AA20" s="77">
        <f>1/$A$1*[1]CoreVPAExp!Z$269</f>
        <v>0</v>
      </c>
      <c r="AB20" s="77">
        <f>1/$A$1*[1]CoreVPAExp!AA$269</f>
        <v>0</v>
      </c>
      <c r="AC20" s="4"/>
      <c r="AD20" s="109">
        <f>[1]CoreVPAExp!AB$269</f>
        <v>0.15379171500686997</v>
      </c>
      <c r="AE20" s="110">
        <f>[1]CoreVPAExp!AC$269</f>
        <v>8.6884860711999995E-2</v>
      </c>
      <c r="AF20" s="110">
        <f>[1]CoreVPAExp!AD$269</f>
        <v>0</v>
      </c>
      <c r="AG20" s="110">
        <f>[1]CoreVPAExp!AE$269</f>
        <v>0</v>
      </c>
      <c r="AH20" s="110">
        <f>[1]CoreVPAExp!AF$269</f>
        <v>5.1692777177999992E-2</v>
      </c>
      <c r="AI20" s="110">
        <f>[1]CoreVPAExp!AG$269</f>
        <v>0</v>
      </c>
      <c r="AJ20" s="110">
        <f>[1]CoreVPAExp!AH$269</f>
        <v>0</v>
      </c>
      <c r="AK20" s="110">
        <f>[1]CoreVPAExp!AI$269</f>
        <v>0.46871519372999998</v>
      </c>
      <c r="AL20" s="110">
        <f>[1]CoreVPAExp!AJ$269</f>
        <v>0</v>
      </c>
      <c r="AM20" s="110">
        <f>[1]CoreVPAExp!AK$269</f>
        <v>0</v>
      </c>
      <c r="AN20" s="110">
        <f>[1]CoreVPAExp!AL$269</f>
        <v>6.8644997883000006E-2</v>
      </c>
      <c r="AO20" s="110">
        <f>[1]CoreVPAExp!AM$269</f>
        <v>0.12902417376</v>
      </c>
      <c r="AP20" s="110">
        <f>[1]CoreVPAExp!AN$269</f>
        <v>9.4769250575999997E-2</v>
      </c>
      <c r="AQ20" s="110">
        <f>[1]CoreVPAExp!AO$269</f>
        <v>5.4558826116000006E-2</v>
      </c>
      <c r="AR20" s="110">
        <f>[1]CoreVPAExp!AP$269</f>
        <v>0.16009862991375001</v>
      </c>
      <c r="AS20" s="110">
        <f>[1]CoreVPAExp!AQ$269</f>
        <v>0.13180385684107782</v>
      </c>
      <c r="AT20" s="110">
        <f>[1]CoreVPAExp!AR$269</f>
        <v>0.60126060842500006</v>
      </c>
      <c r="AU20" s="110">
        <f>[1]CoreVPAExp!AS$269</f>
        <v>0.42097568956299997</v>
      </c>
      <c r="AV20" s="110">
        <f>[1]CoreVPAExp!AT$269</f>
        <v>8.6066709529999993E-2</v>
      </c>
      <c r="AW20" s="110">
        <f>[1]CoreVPAExp!AU$269</f>
        <v>1.7303899341666665E-2</v>
      </c>
      <c r="AX20" s="110">
        <f>[1]CoreVPAExp!AV$269</f>
        <v>0</v>
      </c>
      <c r="AY20" s="110">
        <f>[1]CoreVPAExp!AW$269</f>
        <v>0</v>
      </c>
      <c r="AZ20" s="110">
        <f>[1]CoreVPAExp!AX$269</f>
        <v>0</v>
      </c>
      <c r="BA20" s="110">
        <f>[1]CoreVPAExp!AY$269</f>
        <v>0</v>
      </c>
      <c r="BB20" s="110">
        <f>[1]CoreVPAExp!AZ$269</f>
        <v>0</v>
      </c>
      <c r="BC20" s="110">
        <f>[1]CoreVPAExp!BA$269</f>
        <v>0</v>
      </c>
      <c r="BD20" s="168"/>
    </row>
    <row r="21" spans="2:56" ht="17.149999999999999" customHeight="1">
      <c r="B21" s="15" t="s">
        <v>59</v>
      </c>
      <c r="C21" s="23">
        <f>1/$A$1*[1]CoreVPAExp!$B$267</f>
        <v>2.9462577815800001E-2</v>
      </c>
      <c r="D21" s="25">
        <f>1/$A$1*[1]CoreVPAExp!$C$267</f>
        <v>2.5984055932940002E-2</v>
      </c>
      <c r="E21" s="25">
        <f>1/$A$1*[1]CoreVPAExp!$D$267</f>
        <v>1.9886617844999999E-2</v>
      </c>
      <c r="F21" s="25">
        <f>1/$A$1*[1]CoreVPAExp!$E$267</f>
        <v>1.4619133674679999E-2</v>
      </c>
      <c r="G21" s="25">
        <f>1/$A$1*[1]CoreVPAExp!$F$267</f>
        <v>1.3113899528599997E-2</v>
      </c>
      <c r="H21" s="25">
        <f>1/$A$1*[1]CoreVPAExp!$G$267</f>
        <v>1.31961959366E-2</v>
      </c>
      <c r="I21" s="25">
        <f>1/$A$1*[1]CoreVPAExp!$H$267</f>
        <v>2.2695026981799996E-2</v>
      </c>
      <c r="J21" s="25">
        <f>1/$A$1*[1]CoreVPAExp!$I$267</f>
        <v>2.8200273736600001E-2</v>
      </c>
      <c r="K21" s="29">
        <f>1/$A$1*[1]CoreVPAExp!$J$267</f>
        <v>2.19540958988E-2</v>
      </c>
      <c r="L21" s="29">
        <f>1/$A$1*[1]CoreVPAExp!K$267</f>
        <v>1.432696672224E-2</v>
      </c>
      <c r="M21" s="29">
        <f>1/$A$1*[1]CoreVPAExp!L$267</f>
        <v>3.1790023658799994E-2</v>
      </c>
      <c r="N21" s="25">
        <f>1/$A$1*[1]CoreVPAExp!M$267</f>
        <v>2.4860728434839999E-2</v>
      </c>
      <c r="O21" s="25">
        <f>1/$A$1*[1]CoreVPAExp!N$267</f>
        <v>4.3342529507199988E-2</v>
      </c>
      <c r="P21" s="25">
        <f>1/$A$1*[1]CoreVPAExp!O$267</f>
        <v>0.10747560267496002</v>
      </c>
      <c r="Q21" s="25">
        <f>1/$A$1*[1]CoreVPAExp!P$267</f>
        <v>0.10114009887280001</v>
      </c>
      <c r="R21" s="25">
        <f>1/$A$1*[1]CoreVPAExp!Q$267</f>
        <v>0.11551987260110602</v>
      </c>
      <c r="S21" s="25">
        <f>1/$A$1*[1]CoreVPAExp!R$267</f>
        <v>0.27899799117999996</v>
      </c>
      <c r="T21" s="25">
        <f>1/$A$1*[1]CoreVPAExp!S$267</f>
        <v>0.20893552622000003</v>
      </c>
      <c r="U21" s="25">
        <f>1/$A$1*[1]CoreVPAExp!T$267</f>
        <v>0.15546246247999998</v>
      </c>
      <c r="V21" s="25">
        <f>1/$A$1*[1]CoreVPAExp!U$267</f>
        <v>6.999422944E-2</v>
      </c>
      <c r="W21" s="25">
        <f>1/$A$1*[1]CoreVPAExp!V$267</f>
        <v>0</v>
      </c>
      <c r="X21" s="25">
        <f>1/$A$1*[1]CoreVPAExp!W$267</f>
        <v>0</v>
      </c>
      <c r="Y21" s="25">
        <f>1/$A$1*[1]CoreVPAExp!X$267</f>
        <v>0</v>
      </c>
      <c r="Z21" s="25">
        <f>1/$A$1*[1]CoreVPAExp!Y$267</f>
        <v>0</v>
      </c>
      <c r="AA21" s="25">
        <f>1/$A$1*[1]CoreVPAExp!Z$267</f>
        <v>0</v>
      </c>
      <c r="AB21" s="25">
        <f>1/$A$1*[1]CoreVPAExp!AA$267</f>
        <v>0</v>
      </c>
      <c r="AC21" s="4"/>
      <c r="AD21" s="107">
        <f>[1]CoreVPAExp!AB$267</f>
        <v>5.6164769281108207</v>
      </c>
      <c r="AE21" s="108">
        <f>[1]CoreVPAExp!AC$267</f>
        <v>4.8842797780119991</v>
      </c>
      <c r="AF21" s="108">
        <f>[1]CoreVPAExp!AD$267</f>
        <v>4.2926097042719995</v>
      </c>
      <c r="AG21" s="108">
        <f>[1]CoreVPAExp!AE$267</f>
        <v>4.1631324418880009</v>
      </c>
      <c r="AH21" s="108">
        <f>[1]CoreVPAExp!AF$267</f>
        <v>3.8068299926859996</v>
      </c>
      <c r="AI21" s="108">
        <f>[1]CoreVPAExp!AG$267</f>
        <v>2.9175795298649998</v>
      </c>
      <c r="AJ21" s="108">
        <f>[1]CoreVPAExp!AH$267</f>
        <v>5.2170011372919989</v>
      </c>
      <c r="AK21" s="108">
        <f>[1]CoreVPAExp!AI$267</f>
        <v>6.8224540899400008</v>
      </c>
      <c r="AL21" s="108">
        <f>[1]CoreVPAExp!AJ$267</f>
        <v>6.5999471379039996</v>
      </c>
      <c r="AM21" s="108">
        <f>[1]CoreVPAExp!AK$267</f>
        <v>3.3075333854200006</v>
      </c>
      <c r="AN21" s="108">
        <f>[1]CoreVPAExp!AL$267</f>
        <v>7.7398662195990005</v>
      </c>
      <c r="AO21" s="108">
        <f>[1]CoreVPAExp!AM$267</f>
        <v>6.4667203982399979</v>
      </c>
      <c r="AP21" s="108">
        <f>[1]CoreVPAExp!AN$267</f>
        <v>12.649349401743997</v>
      </c>
      <c r="AQ21" s="108">
        <f>[1]CoreVPAExp!AO$267</f>
        <v>36.537544250421</v>
      </c>
      <c r="AR21" s="108">
        <f>[1]CoreVPAExp!AP$267</f>
        <v>35.404052544785998</v>
      </c>
      <c r="AS21" s="108">
        <f>[1]CoreVPAExp!AQ$267</f>
        <v>51.477710365751676</v>
      </c>
      <c r="AT21" s="108">
        <f>[1]CoreVPAExp!AR$267</f>
        <v>119.09877827517899</v>
      </c>
      <c r="AU21" s="108">
        <f>[1]CoreVPAExp!AS$267</f>
        <v>92.146068614885948</v>
      </c>
      <c r="AV21" s="108">
        <f>[1]CoreVPAExp!AT$267</f>
        <v>73.117488586000007</v>
      </c>
      <c r="AW21" s="108">
        <f>[1]CoreVPAExp!AU$267</f>
        <v>27.477168178916671</v>
      </c>
      <c r="AX21" s="108">
        <f>[1]CoreVPAExp!AV$267</f>
        <v>0</v>
      </c>
      <c r="AY21" s="108">
        <f>[1]CoreVPAExp!AW$267</f>
        <v>0</v>
      </c>
      <c r="AZ21" s="108">
        <f>[1]CoreVPAExp!AX$267</f>
        <v>0</v>
      </c>
      <c r="BA21" s="108">
        <f>[1]CoreVPAExp!AY$267</f>
        <v>0</v>
      </c>
      <c r="BB21" s="108">
        <f>[1]CoreVPAExp!AZ$267</f>
        <v>0</v>
      </c>
      <c r="BC21" s="108">
        <f>[1]CoreVPAExp!BA$267</f>
        <v>0</v>
      </c>
      <c r="BD21" s="168"/>
    </row>
    <row r="22" spans="2:56">
      <c r="B22" s="46" t="s">
        <v>29</v>
      </c>
      <c r="C22" s="12">
        <f>1/$A$1*(SUM([1]CoreVPAExp!$B$47:$B$47)+SUM([1]CoreVPAExp!$B$105:$B$105))</f>
        <v>1.2877910500000001E-2</v>
      </c>
      <c r="D22" s="13">
        <f>1/$A$1*(SUM([1]CoreVPAExp!$C$47:$C$47)+SUM([1]CoreVPAExp!$C$105:$C$105))</f>
        <v>1.48739358E-2</v>
      </c>
      <c r="E22" s="13">
        <f>1/$A$1*(SUM([1]CoreVPAExp!$D$47:$D$47)+SUM([1]CoreVPAExp!$D$105:$D$105))</f>
        <v>9.5284091378000004E-3</v>
      </c>
      <c r="F22" s="13">
        <f>1/$A$1*(SUM([1]CoreVPAExp!$E$47:$E$47)+SUM([1]CoreVPAExp!$E$105:$E$105))</f>
        <v>4.8583889754000003E-3</v>
      </c>
      <c r="G22" s="13">
        <f>1/$A$1*(SUM([1]CoreVPAExp!$F$47:$F$47)+SUM([1]CoreVPAExp!$F$105:$F$105))</f>
        <v>3.7831899564000002E-3</v>
      </c>
      <c r="H22" s="13">
        <f>1/$A$1*(SUM([1]CoreVPAExp!$G$47:$G$47)+SUM([1]CoreVPAExp!$G$105:$G$105))</f>
        <v>7.9203159352000015E-3</v>
      </c>
      <c r="I22" s="13">
        <f>1/$A$1*(SUM([1]CoreVPAExp!$H$47:$H$47)+SUM([1]CoreVPAExp!$H$105:$H$105))</f>
        <v>1.0509379232799999E-2</v>
      </c>
      <c r="J22" s="13">
        <f>1/$A$1*(SUM([1]CoreVPAExp!$I$47:$I$47)+SUM([1]CoreVPAExp!$I$105:$I$105))</f>
        <v>1.0671586939E-2</v>
      </c>
      <c r="K22" s="130">
        <f>1/$A$1*(SUM([1]CoreVPAExp!$J$47:$J$47)+SUM([1]CoreVPAExp!$J$105:$J$105))</f>
        <v>1.1729268016199999E-2</v>
      </c>
      <c r="L22" s="130">
        <f>1/$A$1*(SUM([1]CoreVPAExp!K$47:K$47)+SUM([1]CoreVPAExp!K$105:K$105))</f>
        <v>1.0231377373839999E-2</v>
      </c>
      <c r="M22" s="130">
        <f>1/$A$1*(SUM([1]CoreVPAExp!L$47:L$47)+SUM([1]CoreVPAExp!L$105:L$105))</f>
        <v>2.5028464321799997E-2</v>
      </c>
      <c r="N22" s="13">
        <f>1/$A$1*(SUM([1]CoreVPAExp!M$47:M$47)+SUM([1]CoreVPAExp!M$105:M$105))</f>
        <v>2.2896387661199998E-2</v>
      </c>
      <c r="O22" s="13">
        <f>1/$A$1*(SUM([1]CoreVPAExp!N$47:N$47)+SUM([1]CoreVPAExp!N$105:N$105))</f>
        <v>4.0435391236599991E-2</v>
      </c>
      <c r="P22" s="13">
        <f>1/$A$1*(SUM([1]CoreVPAExp!O$47:O$47)+SUM([1]CoreVPAExp!O$105:O$105))</f>
        <v>0.10413667124608</v>
      </c>
      <c r="Q22" s="13">
        <f>1/$A$1*(SUM([1]CoreVPAExp!P$47:P$47)+SUM([1]CoreVPAExp!P$105:P$105))</f>
        <v>9.1613516516800012E-2</v>
      </c>
      <c r="R22" s="13">
        <f>1/$A$1*(SUM([1]CoreVPAExp!Q$47:Q$47)+SUM([1]CoreVPAExp!Q$105:Q$105))</f>
        <v>9.0278725710312521E-2</v>
      </c>
      <c r="S22" s="13">
        <f>1/$A$1*(SUM([1]CoreVPAExp!R$47:R$47)+SUM([1]CoreVPAExp!R$105:R$105))</f>
        <v>0.25159897263999997</v>
      </c>
      <c r="T22" s="13">
        <f>1/$A$1*(SUM([1]CoreVPAExp!S$47:S$47)+SUM([1]CoreVPAExp!S$105:S$105))</f>
        <v>0.18194263812000003</v>
      </c>
      <c r="U22" s="13">
        <f>1/$A$1*(SUM([1]CoreVPAExp!T$47:T$47)+SUM([1]CoreVPAExp!T$105:T$105))</f>
        <v>0.13244279202000001</v>
      </c>
      <c r="V22" s="13">
        <f>1/$A$1*(SUM([1]CoreVPAExp!U$47:U$47)+SUM([1]CoreVPAExp!U$105:U$105))</f>
        <v>5.8129944720000007E-2</v>
      </c>
      <c r="W22" s="13">
        <f>1/$A$1*(SUM([1]CoreVPAExp!V$47:V$47)+SUM([1]CoreVPAExp!V$105:V$105))</f>
        <v>0</v>
      </c>
      <c r="X22" s="13">
        <f>1/$A$1*(SUM([1]CoreVPAExp!W$47:W$47)+SUM([1]CoreVPAExp!W$105:W$105))</f>
        <v>0</v>
      </c>
      <c r="Y22" s="13">
        <f>1/$A$1*(SUM([1]CoreVPAExp!X$47:X$47)+SUM([1]CoreVPAExp!X$105:X$105))</f>
        <v>0</v>
      </c>
      <c r="Z22" s="13">
        <f>1/$A$1*(SUM([1]CoreVPAExp!Y$47:Y$47)+SUM([1]CoreVPAExp!Y$105:Y$105))</f>
        <v>0</v>
      </c>
      <c r="AA22" s="13">
        <f>1/$A$1*(SUM([1]CoreVPAExp!Z$47:Z$47)+SUM([1]CoreVPAExp!Z$105:Z$105))</f>
        <v>0</v>
      </c>
      <c r="AB22" s="13">
        <f>1/$A$1*(SUM([1]CoreVPAExp!AA$47:AA$47)+SUM([1]CoreVPAExp!AA$105:AA$105))</f>
        <v>0</v>
      </c>
      <c r="AC22" s="4"/>
      <c r="AD22" s="111">
        <f>(SUM([1]CoreVPAExp!AB$47:AB$47)+SUM([1]CoreVPAExp!AB$105:AB$105))</f>
        <v>1.8589228936436402</v>
      </c>
      <c r="AE22" s="112">
        <f>(SUM([1]CoreVPAExp!AC$47:AC$47)+SUM([1]CoreVPAExp!AC$105:AC$105))</f>
        <v>2.2613768257240001</v>
      </c>
      <c r="AF22" s="112">
        <f>(SUM([1]CoreVPAExp!AD$47:AD$47)+SUM([1]CoreVPAExp!AD$105:AD$105))</f>
        <v>1.6112210689440001</v>
      </c>
      <c r="AG22" s="112">
        <f>(SUM([1]CoreVPAExp!AE$47:AE$47)+SUM([1]CoreVPAExp!AE$105:AE$105))</f>
        <v>0.99593399987199993</v>
      </c>
      <c r="AH22" s="112">
        <f>(SUM([1]CoreVPAExp!AF$47:AF$47)+SUM([1]CoreVPAExp!AF$105:AF$105))</f>
        <v>0.9863827220100001</v>
      </c>
      <c r="AI22" s="112">
        <f>(SUM([1]CoreVPAExp!AG$47:AG$47)+SUM([1]CoreVPAExp!AG$105:AG$105))</f>
        <v>1.2590809047959999</v>
      </c>
      <c r="AJ22" s="112">
        <f>(SUM([1]CoreVPAExp!AH$47:AH$47)+SUM([1]CoreVPAExp!AH$105:AH$105))</f>
        <v>2.4269483736359998</v>
      </c>
      <c r="AK22" s="112">
        <f>(SUM([1]CoreVPAExp!AI$47:AI$47)+SUM([1]CoreVPAExp!AI$105:AI$105))</f>
        <v>2.73109939836</v>
      </c>
      <c r="AL22" s="112">
        <f>(SUM([1]CoreVPAExp!AJ$47:AJ$47)+SUM([1]CoreVPAExp!AJ$105:AJ$105))</f>
        <v>4.0521608683280004</v>
      </c>
      <c r="AM22" s="112">
        <f>(SUM([1]CoreVPAExp!AK$47:AK$47)+SUM([1]CoreVPAExp!AK$105:AK$105))</f>
        <v>2.5873754380760001</v>
      </c>
      <c r="AN22" s="112">
        <f>(SUM([1]CoreVPAExp!AL$47:AL$47)+SUM([1]CoreVPAExp!AL$105:AL$105))</f>
        <v>6.2909004329370006</v>
      </c>
      <c r="AO22" s="112">
        <f>(SUM([1]CoreVPAExp!AM$47:AM$47)+SUM([1]CoreVPAExp!AM$105:AM$105))</f>
        <v>5.8544471798399984</v>
      </c>
      <c r="AP22" s="112">
        <f>(SUM([1]CoreVPAExp!AN$47:AN$47)+SUM([1]CoreVPAExp!AN$105:AN$105))</f>
        <v>11.669318454287998</v>
      </c>
      <c r="AQ22" s="112">
        <f>(SUM([1]CoreVPAExp!AO$47:AO$47)+SUM([1]CoreVPAExp!AO$105:AO$105))</f>
        <v>35.369617612680003</v>
      </c>
      <c r="AR22" s="112">
        <f>(SUM([1]CoreVPAExp!AP$47:AP$47)+SUM([1]CoreVPAExp!AP$105:AP$105))</f>
        <v>30.871505322498248</v>
      </c>
      <c r="AS22" s="112">
        <f>(SUM([1]CoreVPAExp!AQ$47:AQ$47)+SUM([1]CoreVPAExp!AQ$105:AQ$105))</f>
        <v>38.469893969757074</v>
      </c>
      <c r="AT22" s="112">
        <f>(SUM([1]CoreVPAExp!AR$47:AR$47)+SUM([1]CoreVPAExp!AR$105:AR$105))</f>
        <v>104.83504450245799</v>
      </c>
      <c r="AU22" s="112">
        <f>(SUM([1]CoreVPAExp!AS$47:AS$47)+SUM([1]CoreVPAExp!AS$105:AS$105))</f>
        <v>78.869480020044975</v>
      </c>
      <c r="AV22" s="112">
        <f>(SUM([1]CoreVPAExp!AT$47:AT$47)+SUM([1]CoreVPAExp!AT$105:AT$105))</f>
        <v>60.978736166959997</v>
      </c>
      <c r="AW22" s="112">
        <f>(SUM([1]CoreVPAExp!AU$47:AU$47)+SUM([1]CoreVPAExp!AU$105:AU$105))</f>
        <v>22.078849922054168</v>
      </c>
      <c r="AX22" s="112">
        <f>(SUM([1]CoreVPAExp!AV$47:AV$47)+SUM([1]CoreVPAExp!AV$105:AV$105))</f>
        <v>0</v>
      </c>
      <c r="AY22" s="112">
        <f>(SUM([1]CoreVPAExp!AW$47:AW$47)+SUM([1]CoreVPAExp!AW$105:AW$105))</f>
        <v>0</v>
      </c>
      <c r="AZ22" s="112">
        <f>(SUM([1]CoreVPAExp!AX$47:AX$47)+SUM([1]CoreVPAExp!AX$105:AX$105))</f>
        <v>0</v>
      </c>
      <c r="BA22" s="112">
        <f>(SUM([1]CoreVPAExp!AY$47:AY$47)+SUM([1]CoreVPAExp!AY$105:AY$105))</f>
        <v>0</v>
      </c>
      <c r="BB22" s="112">
        <f>(SUM([1]CoreVPAExp!AZ$47:AZ$47)+SUM([1]CoreVPAExp!AZ$105:AZ$105))</f>
        <v>0</v>
      </c>
      <c r="BC22" s="112">
        <f>(SUM([1]CoreVPAExp!BA$47:BA$47)+SUM([1]CoreVPAExp!BA$105:BA$105))</f>
        <v>0</v>
      </c>
      <c r="BD22" s="168"/>
    </row>
    <row r="23" spans="2:56">
      <c r="B23" s="5" t="s">
        <v>22</v>
      </c>
      <c r="C23" s="40">
        <f>1/$A$1*[1]CoreVPAExp!$B$228</f>
        <v>1.1549006380000001E-2</v>
      </c>
      <c r="D23" s="11">
        <f>1/$A$1*[1]CoreVPAExp!$C$228</f>
        <v>7.5835250400000005E-3</v>
      </c>
      <c r="E23" s="11">
        <f>1/$A$1*[1]CoreVPAExp!$D$228</f>
        <v>6.4072808800000004E-3</v>
      </c>
      <c r="F23" s="11">
        <f>1/$A$1*[1]CoreVPAExp!$E$228</f>
        <v>4.8117999104799998E-3</v>
      </c>
      <c r="G23" s="11">
        <f>1/$A$1*[1]CoreVPAExp!$F$228</f>
        <v>4.3097556794E-3</v>
      </c>
      <c r="H23" s="11">
        <f>1/$A$1*[1]CoreVPAExp!$G$228</f>
        <v>1.2460138381999999E-3</v>
      </c>
      <c r="I23" s="11">
        <f>1/$A$1*[1]CoreVPAExp!$H$228</f>
        <v>6.2745227999999999E-4</v>
      </c>
      <c r="J23" s="11">
        <f>1/$A$1*[1]CoreVPAExp!$I$228</f>
        <v>1.4322570109999999E-3</v>
      </c>
      <c r="K23" s="31">
        <f>1/$A$1*[1]CoreVPAExp!$J$228</f>
        <v>5.5258604759999988E-4</v>
      </c>
      <c r="L23" s="31">
        <f>1/$A$1*[1]CoreVPAExp!K$228</f>
        <v>2.5071410000000001E-4</v>
      </c>
      <c r="M23" s="31">
        <f>1/$A$1*[1]CoreVPAExp!L$228</f>
        <v>1.5855567217999997E-3</v>
      </c>
      <c r="N23" s="11">
        <f>1/$A$1*[1]CoreVPAExp!M$228</f>
        <v>9.6432086099999998E-4</v>
      </c>
      <c r="O23" s="11">
        <f>1/$A$1*[1]CoreVPAExp!N$228</f>
        <v>1.9029817400000001E-3</v>
      </c>
      <c r="P23" s="11">
        <f>1/$A$1*[1]CoreVPAExp!O$228</f>
        <v>1.0164714658E-3</v>
      </c>
      <c r="Q23" s="11">
        <f>1/$A$1*[1]CoreVPAExp!P$228</f>
        <v>1.4428359436E-3</v>
      </c>
      <c r="R23" s="11">
        <f>1/$A$1*[1]CoreVPAExp!Q$228</f>
        <v>4.9532133903522606E-4</v>
      </c>
      <c r="S23" s="11">
        <f>1/$A$1*[1]CoreVPAExp!R$228</f>
        <v>3.4857550000000001E-4</v>
      </c>
      <c r="T23" s="11">
        <f>1/$A$1*[1]CoreVPAExp!S$228</f>
        <v>1.8195814E-4</v>
      </c>
      <c r="U23" s="11">
        <f>1/$A$1*[1]CoreVPAExp!T$228</f>
        <v>3.9793624000000001E-4</v>
      </c>
      <c r="V23" s="11">
        <f>1/$A$1*[1]CoreVPAExp!U$228</f>
        <v>1.5392786E-4</v>
      </c>
      <c r="W23" s="11">
        <f>1/$A$1*[1]CoreVPAExp!V$228</f>
        <v>0</v>
      </c>
      <c r="X23" s="11">
        <f>1/$A$1*[1]CoreVPAExp!W$228</f>
        <v>0</v>
      </c>
      <c r="Y23" s="11">
        <f>1/$A$1*[1]CoreVPAExp!X$228</f>
        <v>0</v>
      </c>
      <c r="Z23" s="11">
        <f>1/$A$1*[1]CoreVPAExp!Y$228</f>
        <v>0</v>
      </c>
      <c r="AA23" s="11">
        <f>1/$A$1*[1]CoreVPAExp!Z$228</f>
        <v>0</v>
      </c>
      <c r="AB23" s="11">
        <f>1/$A$1*[1]CoreVPAExp!AA$228</f>
        <v>0</v>
      </c>
      <c r="AC23" s="4"/>
      <c r="AD23" s="103">
        <f>[1]CoreVPAExp!AB$228</f>
        <v>2.5359019810560599</v>
      </c>
      <c r="AE23" s="104">
        <f>[1]CoreVPAExp!AC$228</f>
        <v>1.5605966310319999</v>
      </c>
      <c r="AF23" s="104">
        <f>[1]CoreVPAExp!AD$228</f>
        <v>1.441543285776</v>
      </c>
      <c r="AG23" s="104">
        <f>[1]CoreVPAExp!AE$228</f>
        <v>1.2523600831840001</v>
      </c>
      <c r="AH23" s="104">
        <f>[1]CoreVPAExp!AF$228</f>
        <v>0.85993931676799995</v>
      </c>
      <c r="AI23" s="104">
        <f>[1]CoreVPAExp!AG$228</f>
        <v>0.30417758556899999</v>
      </c>
      <c r="AJ23" s="104">
        <f>[1]CoreVPAExp!AH$228</f>
        <v>0.161829864288</v>
      </c>
      <c r="AK23" s="104">
        <f>[1]CoreVPAExp!AI$228</f>
        <v>0.55964279788000004</v>
      </c>
      <c r="AL23" s="104">
        <f>[1]CoreVPAExp!AJ$228</f>
        <v>0.23182661352</v>
      </c>
      <c r="AM23" s="104">
        <f>[1]CoreVPAExp!AK$228</f>
        <v>5.6997428004000004E-2</v>
      </c>
      <c r="AN23" s="104">
        <f>[1]CoreVPAExp!AL$228</f>
        <v>0.54333386298899999</v>
      </c>
      <c r="AO23" s="104">
        <f>[1]CoreVPAExp!AM$228</f>
        <v>0.27534034223999992</v>
      </c>
      <c r="AP23" s="104">
        <f>[1]CoreVPAExp!AN$228</f>
        <v>0.51662860251200005</v>
      </c>
      <c r="AQ23" s="104">
        <f>[1]CoreVPAExp!AO$228</f>
        <v>0.29328121524599998</v>
      </c>
      <c r="AR23" s="104">
        <f>[1]CoreVPAExp!AP$228</f>
        <v>0.47012353504249998</v>
      </c>
      <c r="AS23" s="104">
        <f>[1]CoreVPAExp!AQ$228</f>
        <v>0.23254422365017988</v>
      </c>
      <c r="AT23" s="104">
        <f>[1]CoreVPAExp!AR$228</f>
        <v>0.1501454505</v>
      </c>
      <c r="AU23" s="104">
        <f>[1]CoreVPAExp!AS$228</f>
        <v>7.3092866560999989E-2</v>
      </c>
      <c r="AV23" s="104">
        <f>[1]CoreVPAExp!AT$228</f>
        <v>0.27465344267000003</v>
      </c>
      <c r="AW23" s="104">
        <f>[1]CoreVPAExp!AU$228</f>
        <v>0.12661520179999999</v>
      </c>
      <c r="AX23" s="104">
        <f>[1]CoreVPAExp!AV$228</f>
        <v>0</v>
      </c>
      <c r="AY23" s="104">
        <f>[1]CoreVPAExp!AW$228</f>
        <v>0</v>
      </c>
      <c r="AZ23" s="104">
        <f>[1]CoreVPAExp!AX$228</f>
        <v>0</v>
      </c>
      <c r="BA23" s="104">
        <f>[1]CoreVPAExp!AY$228</f>
        <v>0</v>
      </c>
      <c r="BB23" s="104">
        <f>[1]CoreVPAExp!AZ$228</f>
        <v>0</v>
      </c>
      <c r="BC23" s="104">
        <f>[1]CoreVPAExp!BA$228</f>
        <v>0</v>
      </c>
      <c r="BD23" s="168"/>
    </row>
    <row r="24" spans="2:56">
      <c r="B24" s="5" t="s">
        <v>21</v>
      </c>
      <c r="C24" s="40">
        <f>1/$A$1*[1]CoreVPAExp!$B$253</f>
        <v>0</v>
      </c>
      <c r="D24" s="11">
        <f>1/$A$1*[1]CoreVPAExp!$C$253</f>
        <v>0</v>
      </c>
      <c r="E24" s="11">
        <f>1/$A$1*[1]CoreVPAExp!$D$253</f>
        <v>0</v>
      </c>
      <c r="F24" s="11">
        <f>1/$A$1*[1]CoreVPAExp!$E$253</f>
        <v>2.4085879999999998E-5</v>
      </c>
      <c r="G24" s="11">
        <f>1/$A$1*[1]CoreVPAExp!$F$253</f>
        <v>0</v>
      </c>
      <c r="H24" s="11">
        <f>1/$A$1*[1]CoreVPAExp!$G$253</f>
        <v>1.3166607999999999E-4</v>
      </c>
      <c r="I24" s="11">
        <f>1/$A$1*[1]CoreVPAExp!$H$253</f>
        <v>3.5755370200000001E-3</v>
      </c>
      <c r="J24" s="11">
        <f>1/$A$1*[1]CoreVPAExp!$I$253</f>
        <v>5.7841215735999997E-3</v>
      </c>
      <c r="K24" s="31">
        <f>1/$A$1*[1]CoreVPAExp!$J$253</f>
        <v>3.6084330887999998E-3</v>
      </c>
      <c r="L24" s="31">
        <f>1/$A$1*[1]CoreVPAExp!K$253</f>
        <v>5.918070223999999E-4</v>
      </c>
      <c r="M24" s="31">
        <f>1/$A$1*[1]CoreVPAExp!L$253</f>
        <v>8.6577698479999997E-4</v>
      </c>
      <c r="N24" s="11">
        <f>1/$A$1*[1]CoreVPAExp!M$253</f>
        <v>2.8347143859999994E-4</v>
      </c>
      <c r="O24" s="11">
        <f>1/$A$1*[1]CoreVPAExp!N$253</f>
        <v>7.9166805819999998E-4</v>
      </c>
      <c r="P24" s="11">
        <f>1/$A$1*[1]CoreVPAExp!O$253</f>
        <v>1.7485112946000001E-3</v>
      </c>
      <c r="Q24" s="11">
        <f>1/$A$1*[1]CoreVPAExp!P$253</f>
        <v>7.0919587046000014E-3</v>
      </c>
      <c r="R24" s="11">
        <f>1/$A$1*[1]CoreVPAExp!Q$253</f>
        <v>2.3190243221300987E-2</v>
      </c>
      <c r="S24" s="11">
        <f>1/$A$1*[1]CoreVPAExp!R$253</f>
        <v>2.2682599419999998E-2</v>
      </c>
      <c r="T24" s="11">
        <f>1/$A$1*[1]CoreVPAExp!S$253</f>
        <v>2.4026982720000003E-2</v>
      </c>
      <c r="U24" s="11">
        <f>1/$A$1*[1]CoreVPAExp!T$253</f>
        <v>2.1569836879999998E-2</v>
      </c>
      <c r="V24" s="11">
        <f>1/$A$1*[1]CoreVPAExp!U$253</f>
        <v>1.1162431780000001E-2</v>
      </c>
      <c r="W24" s="11">
        <f>1/$A$1*[1]CoreVPAExp!V$253</f>
        <v>0</v>
      </c>
      <c r="X24" s="11">
        <f>1/$A$1*[1]CoreVPAExp!W$253</f>
        <v>0</v>
      </c>
      <c r="Y24" s="11">
        <f>1/$A$1*[1]CoreVPAExp!X$253</f>
        <v>0</v>
      </c>
      <c r="Z24" s="11">
        <f>1/$A$1*[1]CoreVPAExp!Y$253</f>
        <v>0</v>
      </c>
      <c r="AA24" s="11">
        <f>1/$A$1*[1]CoreVPAExp!Z$253</f>
        <v>0</v>
      </c>
      <c r="AB24" s="11">
        <f>1/$A$1*[1]CoreVPAExp!AA$253</f>
        <v>0</v>
      </c>
      <c r="AC24" s="4"/>
      <c r="AD24" s="103">
        <f>[1]CoreVPAExp!AB$253</f>
        <v>0</v>
      </c>
      <c r="AE24" s="104">
        <f>[1]CoreVPAExp!AC$253</f>
        <v>0</v>
      </c>
      <c r="AF24" s="104">
        <f>[1]CoreVPAExp!AD$253</f>
        <v>0</v>
      </c>
      <c r="AG24" s="104">
        <f>[1]CoreVPAExp!AE$253</f>
        <v>4.1297397120000001E-3</v>
      </c>
      <c r="AH24" s="104">
        <f>[1]CoreVPAExp!AF$253</f>
        <v>0</v>
      </c>
      <c r="AI24" s="104">
        <f>[1]CoreVPAExp!AG$253</f>
        <v>3.4216084187999998E-2</v>
      </c>
      <c r="AJ24" s="104">
        <f>[1]CoreVPAExp!AH$253</f>
        <v>0.85808492516799995</v>
      </c>
      <c r="AK24" s="104">
        <f>[1]CoreVPAExp!AI$253</f>
        <v>1.3670430233899999</v>
      </c>
      <c r="AL24" s="104">
        <f>[1]CoreVPAExp!AJ$253</f>
        <v>1.1229352088</v>
      </c>
      <c r="AM24" s="104">
        <f>[1]CoreVPAExp!AK$253</f>
        <v>0.15625640333599999</v>
      </c>
      <c r="AN24" s="104">
        <f>[1]CoreVPAExp!AL$253</f>
        <v>0.23327063599500003</v>
      </c>
      <c r="AO24" s="104">
        <f>[1]CoreVPAExp!AM$253</f>
        <v>0.10706033471999998</v>
      </c>
      <c r="AP24" s="104">
        <f>[1]CoreVPAExp!AN$253</f>
        <v>0.33692673572799997</v>
      </c>
      <c r="AQ24" s="104">
        <f>[1]CoreVPAExp!AO$253</f>
        <v>0.64564631908499992</v>
      </c>
      <c r="AR24" s="104">
        <f>[1]CoreVPAExp!AP$253</f>
        <v>3.1964157444665</v>
      </c>
      <c r="AS24" s="104">
        <f>[1]CoreVPAExp!AQ$253</f>
        <v>12.073727254139163</v>
      </c>
      <c r="AT24" s="104">
        <f>[1]CoreVPAExp!AR$253</f>
        <v>12.539134802707</v>
      </c>
      <c r="AU24" s="104">
        <f>[1]CoreVPAExp!AS$253</f>
        <v>12.285804945699999</v>
      </c>
      <c r="AV24" s="104">
        <f>[1]CoreVPAExp!AT$253</f>
        <v>11.415939119469998</v>
      </c>
      <c r="AW24" s="104">
        <f>[1]CoreVPAExp!AU$253</f>
        <v>5.0177959864916675</v>
      </c>
      <c r="AX24" s="104">
        <f>[1]CoreVPAExp!AV$253</f>
        <v>0</v>
      </c>
      <c r="AY24" s="104">
        <f>[1]CoreVPAExp!AW$253</f>
        <v>0</v>
      </c>
      <c r="AZ24" s="104">
        <f>[1]CoreVPAExp!AX$253</f>
        <v>0</v>
      </c>
      <c r="BA24" s="104">
        <f>[1]CoreVPAExp!AY$253</f>
        <v>0</v>
      </c>
      <c r="BB24" s="104">
        <f>[1]CoreVPAExp!AZ$253</f>
        <v>0</v>
      </c>
      <c r="BC24" s="104">
        <f>[1]CoreVPAExp!BA$253</f>
        <v>0</v>
      </c>
      <c r="BD24" s="168"/>
    </row>
    <row r="25" spans="2:56">
      <c r="B25" s="8" t="s">
        <v>17</v>
      </c>
      <c r="C25" s="41">
        <f t="shared" ref="C25:M25" si="5">SUM(C21:C21)-SUM(C22:C24)</f>
        <v>5.0356609357999974E-3</v>
      </c>
      <c r="D25" s="32">
        <f t="shared" si="5"/>
        <v>3.5265950929400033E-3</v>
      </c>
      <c r="E25" s="32">
        <f t="shared" si="5"/>
        <v>3.9509278271999994E-3</v>
      </c>
      <c r="F25" s="32">
        <f t="shared" si="5"/>
        <v>4.9248589087999978E-3</v>
      </c>
      <c r="G25" s="32">
        <f t="shared" si="5"/>
        <v>5.020953892799997E-3</v>
      </c>
      <c r="H25" s="32">
        <f t="shared" si="5"/>
        <v>3.8982000831999982E-3</v>
      </c>
      <c r="I25" s="32">
        <f t="shared" si="5"/>
        <v>7.982658448999997E-3</v>
      </c>
      <c r="J25" s="32">
        <f t="shared" si="5"/>
        <v>1.0312308213000002E-2</v>
      </c>
      <c r="K25" s="33">
        <f t="shared" si="5"/>
        <v>6.0638087462000015E-3</v>
      </c>
      <c r="L25" s="33">
        <f t="shared" si="5"/>
        <v>3.2530682260000013E-3</v>
      </c>
      <c r="M25" s="33">
        <f t="shared" si="5"/>
        <v>4.310225630399997E-3</v>
      </c>
      <c r="N25" s="32">
        <f>SUM(N21:N21)-SUM(N22:N24)</f>
        <v>7.1654847403999911E-4</v>
      </c>
      <c r="O25" s="32">
        <f t="shared" ref="O25:AB25" si="6">SUM(O21:O21)-SUM(O22:O24)</f>
        <v>2.1248847239999785E-4</v>
      </c>
      <c r="P25" s="32">
        <f t="shared" si="6"/>
        <v>5.7394866848001214E-4</v>
      </c>
      <c r="Q25" s="32">
        <f t="shared" si="6"/>
        <v>9.9178770780000702E-4</v>
      </c>
      <c r="R25" s="32">
        <f t="shared" si="6"/>
        <v>1.5555823304572863E-3</v>
      </c>
      <c r="S25" s="32">
        <f t="shared" si="6"/>
        <v>4.3678436199999782E-3</v>
      </c>
      <c r="T25" s="32">
        <f t="shared" si="6"/>
        <v>2.7839472400000009E-3</v>
      </c>
      <c r="U25" s="32">
        <f t="shared" si="6"/>
        <v>1.0518973399999687E-3</v>
      </c>
      <c r="V25" s="32">
        <f t="shared" si="6"/>
        <v>5.479250799999974E-4</v>
      </c>
      <c r="W25" s="32">
        <f t="shared" si="6"/>
        <v>0</v>
      </c>
      <c r="X25" s="32">
        <f t="shared" si="6"/>
        <v>0</v>
      </c>
      <c r="Y25" s="32">
        <f t="shared" si="6"/>
        <v>0</v>
      </c>
      <c r="Z25" s="32">
        <f t="shared" si="6"/>
        <v>0</v>
      </c>
      <c r="AA25" s="32">
        <f t="shared" si="6"/>
        <v>0</v>
      </c>
      <c r="AB25" s="32">
        <f t="shared" si="6"/>
        <v>0</v>
      </c>
      <c r="AC25" s="4"/>
      <c r="AD25" s="105">
        <f t="shared" ref="AD25:BC25" si="7">SUM(AD21:AD21)-SUM(AD22:AD24)</f>
        <v>1.2216520534111206</v>
      </c>
      <c r="AE25" s="106">
        <f t="shared" si="7"/>
        <v>1.0623063212559991</v>
      </c>
      <c r="AF25" s="106">
        <f t="shared" si="7"/>
        <v>1.2398453495519997</v>
      </c>
      <c r="AG25" s="106">
        <f t="shared" si="7"/>
        <v>1.9107086191200011</v>
      </c>
      <c r="AH25" s="106">
        <f t="shared" si="7"/>
        <v>1.9605079539079995</v>
      </c>
      <c r="AI25" s="106">
        <f t="shared" si="7"/>
        <v>1.3201049553119999</v>
      </c>
      <c r="AJ25" s="106">
        <f t="shared" si="7"/>
        <v>1.7701379741999994</v>
      </c>
      <c r="AK25" s="106">
        <f t="shared" si="7"/>
        <v>2.1646688703100008</v>
      </c>
      <c r="AL25" s="106">
        <f t="shared" si="7"/>
        <v>1.1930244472559988</v>
      </c>
      <c r="AM25" s="106">
        <f t="shared" si="7"/>
        <v>0.5069041160040002</v>
      </c>
      <c r="AN25" s="106">
        <f t="shared" si="7"/>
        <v>0.67236128767800007</v>
      </c>
      <c r="AO25" s="106">
        <f t="shared" si="7"/>
        <v>0.2298725414399998</v>
      </c>
      <c r="AP25" s="106">
        <f t="shared" si="7"/>
        <v>0.12647560921599954</v>
      </c>
      <c r="AQ25" s="106">
        <f t="shared" si="7"/>
        <v>0.22899910340999696</v>
      </c>
      <c r="AR25" s="106">
        <f t="shared" si="7"/>
        <v>0.86600794277875082</v>
      </c>
      <c r="AS25" s="106">
        <f t="shared" si="7"/>
        <v>0.70154491820525777</v>
      </c>
      <c r="AT25" s="106">
        <f t="shared" si="7"/>
        <v>1.5744535195139946</v>
      </c>
      <c r="AU25" s="106">
        <f t="shared" si="7"/>
        <v>0.9176907825799816</v>
      </c>
      <c r="AV25" s="106">
        <f t="shared" si="7"/>
        <v>0.44815985690000559</v>
      </c>
      <c r="AW25" s="106">
        <f t="shared" si="7"/>
        <v>0.253907068570836</v>
      </c>
      <c r="AX25" s="106">
        <f t="shared" si="7"/>
        <v>0</v>
      </c>
      <c r="AY25" s="106">
        <f t="shared" si="7"/>
        <v>0</v>
      </c>
      <c r="AZ25" s="106">
        <f t="shared" si="7"/>
        <v>0</v>
      </c>
      <c r="BA25" s="106">
        <f t="shared" si="7"/>
        <v>0</v>
      </c>
      <c r="BB25" s="106">
        <f t="shared" si="7"/>
        <v>0</v>
      </c>
      <c r="BC25" s="106">
        <f t="shared" si="7"/>
        <v>0</v>
      </c>
      <c r="BD25" s="168"/>
    </row>
    <row r="26" spans="2:56" ht="17.149999999999999" customHeight="1">
      <c r="B26" s="15" t="s">
        <v>130</v>
      </c>
      <c r="C26" s="23">
        <f>1/$A$1*[1]CoreVPAExp!$B$264</f>
        <v>0.48909644660486001</v>
      </c>
      <c r="D26" s="25">
        <f>1/$A$1*[1]CoreVPAExp!$C$264</f>
        <v>0.46028612451670003</v>
      </c>
      <c r="E26" s="25">
        <f>1/$A$1*[1]CoreVPAExp!$D$264</f>
        <v>0.37537714896417984</v>
      </c>
      <c r="F26" s="25">
        <f>1/$A$1*[1]CoreVPAExp!$E$264</f>
        <v>0.37112666872687994</v>
      </c>
      <c r="G26" s="25">
        <f>1/$A$1*[1]CoreVPAExp!$F$264</f>
        <v>0.33507815823522002</v>
      </c>
      <c r="H26" s="25">
        <f>1/$A$1*[1]CoreVPAExp!$G$264</f>
        <v>0.30794828351203996</v>
      </c>
      <c r="I26" s="25">
        <f>1/$A$1*[1]CoreVPAExp!$H$264</f>
        <v>0.23143486484327999</v>
      </c>
      <c r="J26" s="25">
        <f>1/$A$1*[1]CoreVPAExp!$I$264</f>
        <v>0.22522016232923997</v>
      </c>
      <c r="K26" s="29">
        <f>1/$A$1*[1]CoreVPAExp!$J$264</f>
        <v>0.20507018358026005</v>
      </c>
      <c r="L26" s="29">
        <f>1/$A$1*[1]CoreVPAExp!K$264</f>
        <v>0.11473317068703999</v>
      </c>
      <c r="M26" s="29">
        <f>1/$A$1*[1]CoreVPAExp!L$264</f>
        <v>0.11860733251126002</v>
      </c>
      <c r="N26" s="25">
        <f>1/$A$1*[1]CoreVPAExp!M$264</f>
        <v>9.2935463209199987E-2</v>
      </c>
      <c r="O26" s="25">
        <f>1/$A$1*[1]CoreVPAExp!N$264</f>
        <v>0.1017852503543</v>
      </c>
      <c r="P26" s="25">
        <f>1/$A$1*[1]CoreVPAExp!O$264</f>
        <v>6.8387812306679993E-2</v>
      </c>
      <c r="Q26" s="25">
        <f>1/$A$1*[1]CoreVPAExp!P$264</f>
        <v>6.6466796201739994E-2</v>
      </c>
      <c r="R26" s="25">
        <f>1/$A$1*[1]CoreVPAExp!Q$264</f>
        <v>6.4886958390460006E-2</v>
      </c>
      <c r="S26" s="25">
        <f>1/$A$1*[1]CoreVPAExp!R$264</f>
        <v>5.9007470279999974E-2</v>
      </c>
      <c r="T26" s="25">
        <f>1/$A$1*[1]CoreVPAExp!S$264</f>
        <v>5.2358376620000001E-2</v>
      </c>
      <c r="U26" s="25">
        <f>1/$A$1*[1]CoreVPAExp!T$264</f>
        <v>5.8993838119999989E-2</v>
      </c>
      <c r="V26" s="25">
        <f>1/$A$1*[1]CoreVPAExp!U$264</f>
        <v>6.4024421080000005E-2</v>
      </c>
      <c r="W26" s="25">
        <f>1/$A$1*[1]CoreVPAExp!V$264</f>
        <v>0</v>
      </c>
      <c r="X26" s="25">
        <f>1/$A$1*[1]CoreVPAExp!W$264</f>
        <v>0</v>
      </c>
      <c r="Y26" s="25">
        <f>1/$A$1*[1]CoreVPAExp!X$264</f>
        <v>0</v>
      </c>
      <c r="Z26" s="25">
        <f>1/$A$1*[1]CoreVPAExp!Y$264</f>
        <v>0</v>
      </c>
      <c r="AA26" s="25">
        <f>1/$A$1*[1]CoreVPAExp!Z$264</f>
        <v>0</v>
      </c>
      <c r="AB26" s="25">
        <f>1/$A$1*[1]CoreVPAExp!AA$264</f>
        <v>0</v>
      </c>
      <c r="AC26" s="14"/>
      <c r="AD26" s="107">
        <f>[1]CoreVPAExp!AB$264</f>
        <v>88.927767989026364</v>
      </c>
      <c r="AE26" s="108">
        <f>[1]CoreVPAExp!AC$264</f>
        <v>82.02244678408799</v>
      </c>
      <c r="AF26" s="108">
        <f>[1]CoreVPAExp!AD$264</f>
        <v>80.155790355167994</v>
      </c>
      <c r="AG26" s="108">
        <f>[1]CoreVPAExp!AE$264</f>
        <v>90.459672202031996</v>
      </c>
      <c r="AH26" s="108">
        <f>[1]CoreVPAExp!AF$264</f>
        <v>94.703767068413981</v>
      </c>
      <c r="AI26" s="108">
        <f>[1]CoreVPAExp!AG$264</f>
        <v>94.459372988409001</v>
      </c>
      <c r="AJ26" s="108">
        <f>[1]CoreVPAExp!AH$264</f>
        <v>74.011517419875986</v>
      </c>
      <c r="AK26" s="108">
        <f>[1]CoreVPAExp!AI$264</f>
        <v>82.744165633430001</v>
      </c>
      <c r="AL26" s="108">
        <f>[1]CoreVPAExp!AJ$264</f>
        <v>80.842435664040025</v>
      </c>
      <c r="AM26" s="108">
        <f>[1]CoreVPAExp!AK$264</f>
        <v>41.114132459312003</v>
      </c>
      <c r="AN26" s="108">
        <f>[1]CoreVPAExp!AL$264</f>
        <v>43.173820931732998</v>
      </c>
      <c r="AO26" s="108">
        <f>[1]CoreVPAExp!AM$264</f>
        <v>36.519968577119997</v>
      </c>
      <c r="AP26" s="108">
        <f>[1]CoreVPAExp!AN$264</f>
        <v>39.036809117152004</v>
      </c>
      <c r="AQ26" s="108">
        <f>[1]CoreVPAExp!AO$264</f>
        <v>27.065577894927006</v>
      </c>
      <c r="AR26" s="108">
        <f>[1]CoreVPAExp!AP$264</f>
        <v>29.127863347691992</v>
      </c>
      <c r="AS26" s="108">
        <f>[1]CoreVPAExp!AQ$264</f>
        <v>24.65248922151472</v>
      </c>
      <c r="AT26" s="108">
        <f>[1]CoreVPAExp!AR$264</f>
        <v>22.034276895013996</v>
      </c>
      <c r="AU26" s="108">
        <f>[1]CoreVPAExp!AS$264</f>
        <v>19.270789006897996</v>
      </c>
      <c r="AV26" s="108">
        <f>[1]CoreVPAExp!AT$264</f>
        <v>22.041975187390005</v>
      </c>
      <c r="AW26" s="108">
        <f>[1]CoreVPAExp!AU$264</f>
        <v>22.575879963829166</v>
      </c>
      <c r="AX26" s="108">
        <f>[1]CoreVPAExp!AV$264</f>
        <v>0</v>
      </c>
      <c r="AY26" s="108">
        <f>[1]CoreVPAExp!AW$264</f>
        <v>0</v>
      </c>
      <c r="AZ26" s="108">
        <f>[1]CoreVPAExp!AX$264</f>
        <v>0</v>
      </c>
      <c r="BA26" s="108">
        <f>[1]CoreVPAExp!AY$264</f>
        <v>0</v>
      </c>
      <c r="BB26" s="108">
        <f>[1]CoreVPAExp!AZ$264</f>
        <v>0</v>
      </c>
      <c r="BC26" s="108">
        <f>[1]CoreVPAExp!BA$264</f>
        <v>0</v>
      </c>
      <c r="BD26" s="168"/>
    </row>
    <row r="27" spans="2:56">
      <c r="B27" s="5" t="s">
        <v>25</v>
      </c>
      <c r="C27" s="40">
        <f>1/$A$1*[1]CoreVPAExp!$B$23</f>
        <v>6.8120558551239996E-2</v>
      </c>
      <c r="D27" s="11">
        <f>1/$A$1*[1]CoreVPAExp!$C$23</f>
        <v>6.6063734427699999E-2</v>
      </c>
      <c r="E27" s="11">
        <f>1/$A$1*[1]CoreVPAExp!$D$23</f>
        <v>5.7673165045599994E-2</v>
      </c>
      <c r="F27" s="11">
        <f>1/$A$1*[1]CoreVPAExp!$E$23</f>
        <v>5.1427504150699993E-2</v>
      </c>
      <c r="G27" s="11">
        <f>1/$A$1*[1]CoreVPAExp!$F$23</f>
        <v>4.8456726104600001E-2</v>
      </c>
      <c r="H27" s="11">
        <f>1/$A$1*[1]CoreVPAExp!$G$23</f>
        <v>4.2041868622799995E-2</v>
      </c>
      <c r="I27" s="11">
        <f>1/$A$1*[1]CoreVPAExp!$H$23</f>
        <v>3.7787814043399995E-2</v>
      </c>
      <c r="J27" s="11">
        <f>1/$A$1*[1]CoreVPAExp!$I$23</f>
        <v>3.5564189993599997E-2</v>
      </c>
      <c r="K27" s="31">
        <f>1/$A$1*[1]CoreVPAExp!$J$23</f>
        <v>2.8729842846199997E-2</v>
      </c>
      <c r="L27" s="31">
        <f>1/$A$1*[1]CoreVPAExp!K$23</f>
        <v>1.4000875369120001E-2</v>
      </c>
      <c r="M27" s="31">
        <f>1/$A$1*[1]CoreVPAExp!L$23</f>
        <v>1.4192645298859998E-2</v>
      </c>
      <c r="N27" s="11">
        <f>1/$A$1*[1]CoreVPAExp!M$23</f>
        <v>1.214644387348E-2</v>
      </c>
      <c r="O27" s="11">
        <f>1/$A$1*[1]CoreVPAExp!N$23</f>
        <v>8.2829035667999987E-3</v>
      </c>
      <c r="P27" s="11">
        <f>1/$A$1*[1]CoreVPAExp!O$23</f>
        <v>8.6462932358000004E-3</v>
      </c>
      <c r="Q27" s="11">
        <f>1/$A$1*[1]CoreVPAExp!P$23</f>
        <v>6.1309298071999989E-3</v>
      </c>
      <c r="R27" s="11">
        <f>1/$A$1*[1]CoreVPAExp!Q$23</f>
        <v>5.455488043141353E-3</v>
      </c>
      <c r="S27" s="11">
        <f>1/$A$1*[1]CoreVPAExp!R$23</f>
        <v>7.4989962800000006E-3</v>
      </c>
      <c r="T27" s="11">
        <f>1/$A$1*[1]CoreVPAExp!S$23</f>
        <v>9.378176299999999E-3</v>
      </c>
      <c r="U27" s="11">
        <f>1/$A$1*[1]CoreVPAExp!T$23</f>
        <v>9.3190750199999978E-3</v>
      </c>
      <c r="V27" s="11">
        <f>1/$A$1*[1]CoreVPAExp!U$23</f>
        <v>9.6053983199999998E-3</v>
      </c>
      <c r="W27" s="11">
        <f>1/$A$1*[1]CoreVPAExp!V$23</f>
        <v>0</v>
      </c>
      <c r="X27" s="11">
        <f>1/$A$1*[1]CoreVPAExp!W$23</f>
        <v>0</v>
      </c>
      <c r="Y27" s="11">
        <f>1/$A$1*[1]CoreVPAExp!X$23</f>
        <v>0</v>
      </c>
      <c r="Z27" s="11">
        <f>1/$A$1*[1]CoreVPAExp!Y$23</f>
        <v>0</v>
      </c>
      <c r="AA27" s="11">
        <f>1/$A$1*[1]CoreVPAExp!Z$23</f>
        <v>0</v>
      </c>
      <c r="AB27" s="11">
        <f>1/$A$1*[1]CoreVPAExp!AA$23</f>
        <v>0</v>
      </c>
      <c r="AC27" s="4"/>
      <c r="AD27" s="103">
        <f>[1]CoreVPAExp!AB$23</f>
        <v>10.12723945144338</v>
      </c>
      <c r="AE27" s="104">
        <f>[1]CoreVPAExp!AC$23</f>
        <v>10.189971893172</v>
      </c>
      <c r="AF27" s="104">
        <f>[1]CoreVPAExp!AD$23</f>
        <v>9.0755902073280001</v>
      </c>
      <c r="AG27" s="104">
        <f>[1]CoreVPAExp!AE$23</f>
        <v>9.6357746841439997</v>
      </c>
      <c r="AH27" s="104">
        <f>[1]CoreVPAExp!AF$23</f>
        <v>10.518635062502</v>
      </c>
      <c r="AI27" s="104">
        <f>[1]CoreVPAExp!AG$23</f>
        <v>10.214908145013</v>
      </c>
      <c r="AJ27" s="104">
        <f>[1]CoreVPAExp!AH$23</f>
        <v>8.9143162960720002</v>
      </c>
      <c r="AK27" s="104">
        <f>[1]CoreVPAExp!AI$23</f>
        <v>10.316171639550001</v>
      </c>
      <c r="AL27" s="104">
        <f>[1]CoreVPAExp!AJ$23</f>
        <v>10.400925164640002</v>
      </c>
      <c r="AM27" s="104">
        <f>[1]CoreVPAExp!AK$23</f>
        <v>4.4688073913999995</v>
      </c>
      <c r="AN27" s="104">
        <f>[1]CoreVPAExp!AL$23</f>
        <v>4.6370987772389993</v>
      </c>
      <c r="AO27" s="104">
        <f>[1]CoreVPAExp!AM$23</f>
        <v>4.31576449776</v>
      </c>
      <c r="AP27" s="104">
        <f>[1]CoreVPAExp!AN$23</f>
        <v>2.9530817720799996</v>
      </c>
      <c r="AQ27" s="104">
        <f>[1]CoreVPAExp!AO$23</f>
        <v>3.1874876655090003</v>
      </c>
      <c r="AR27" s="104">
        <f>[1]CoreVPAExp!AP$23</f>
        <v>2.6784112030172498</v>
      </c>
      <c r="AS27" s="104">
        <f>[1]CoreVPAExp!AQ$23</f>
        <v>1.9720626410188522</v>
      </c>
      <c r="AT27" s="104">
        <f>[1]CoreVPAExp!AR$23</f>
        <v>2.369902210712</v>
      </c>
      <c r="AU27" s="104">
        <f>[1]CoreVPAExp!AS$23</f>
        <v>3.2058412634819997</v>
      </c>
      <c r="AV27" s="104">
        <f>[1]CoreVPAExp!AT$23</f>
        <v>3.1124759216199998</v>
      </c>
      <c r="AW27" s="104">
        <f>[1]CoreVPAExp!AU$23</f>
        <v>3.0902566191041667</v>
      </c>
      <c r="AX27" s="104">
        <f>[1]CoreVPAExp!AV$23</f>
        <v>0</v>
      </c>
      <c r="AY27" s="104">
        <f>[1]CoreVPAExp!AW$23</f>
        <v>0</v>
      </c>
      <c r="AZ27" s="104">
        <f>[1]CoreVPAExp!AX$23</f>
        <v>0</v>
      </c>
      <c r="BA27" s="104">
        <f>[1]CoreVPAExp!AY$23</f>
        <v>0</v>
      </c>
      <c r="BB27" s="104">
        <f>[1]CoreVPAExp!AZ$23</f>
        <v>0</v>
      </c>
      <c r="BC27" s="104">
        <f>[1]CoreVPAExp!BA$23</f>
        <v>0</v>
      </c>
      <c r="BD27" s="168"/>
    </row>
    <row r="28" spans="2:56">
      <c r="B28" s="5" t="s">
        <v>26</v>
      </c>
      <c r="C28" s="40">
        <f>1/$A$1*[1]CoreVPAExp!$B$85</f>
        <v>7.8832244257200007E-2</v>
      </c>
      <c r="D28" s="11">
        <f>1/$A$1*[1]CoreVPAExp!$C$85</f>
        <v>6.5198717519500002E-2</v>
      </c>
      <c r="E28" s="11">
        <f>1/$A$1*[1]CoreVPAExp!$D$85</f>
        <v>3.5991542113039995E-2</v>
      </c>
      <c r="F28" s="11">
        <f>1/$A$1*[1]CoreVPAExp!$E$85</f>
        <v>4.1707997015199998E-2</v>
      </c>
      <c r="G28" s="11">
        <f>1/$A$1*[1]CoreVPAExp!$F$85</f>
        <v>4.2683874959920001E-2</v>
      </c>
      <c r="H28" s="11">
        <f>1/$A$1*[1]CoreVPAExp!$G$85</f>
        <v>3.7687931401620002E-2</v>
      </c>
      <c r="I28" s="11">
        <f>1/$A$1*[1]CoreVPAExp!$H$85</f>
        <v>2.7062434373699998E-2</v>
      </c>
      <c r="J28" s="11">
        <f>1/$A$1*[1]CoreVPAExp!$I$85</f>
        <v>2.7993845553639998E-2</v>
      </c>
      <c r="K28" s="31">
        <f>1/$A$1*[1]CoreVPAExp!$J$85</f>
        <v>3.0059016470800001E-2</v>
      </c>
      <c r="L28" s="31">
        <f>1/$A$1*[1]CoreVPAExp!K$85</f>
        <v>1.6182669652999998E-2</v>
      </c>
      <c r="M28" s="31">
        <f>1/$A$1*[1]CoreVPAExp!L$85</f>
        <v>2.4308637800999996E-2</v>
      </c>
      <c r="N28" s="11">
        <f>1/$A$1*[1]CoreVPAExp!M$85</f>
        <v>1.7851199606319996E-2</v>
      </c>
      <c r="O28" s="11">
        <f>1/$A$1*[1]CoreVPAExp!N$85</f>
        <v>8.7213405767999994E-3</v>
      </c>
      <c r="P28" s="11">
        <f>1/$A$1*[1]CoreVPAExp!O$85</f>
        <v>1.07874095286E-2</v>
      </c>
      <c r="Q28" s="11">
        <f>1/$A$1*[1]CoreVPAExp!P$85</f>
        <v>8.7057894943999986E-3</v>
      </c>
      <c r="R28" s="11">
        <f>1/$A$1*[1]CoreVPAExp!Q$85</f>
        <v>4.2775479836619171E-3</v>
      </c>
      <c r="S28" s="11">
        <f>1/$A$1*[1]CoreVPAExp!R$85</f>
        <v>1.9553781999999999E-3</v>
      </c>
      <c r="T28" s="11">
        <f>1/$A$1*[1]CoreVPAExp!S$85</f>
        <v>3.5631684199999994E-3</v>
      </c>
      <c r="U28" s="11">
        <f>1/$A$1*[1]CoreVPAExp!T$85</f>
        <v>2.8699488999999996E-3</v>
      </c>
      <c r="V28" s="11">
        <f>1/$A$1*[1]CoreVPAExp!U$85</f>
        <v>3.0395019199999998E-3</v>
      </c>
      <c r="W28" s="11">
        <f>1/$A$1*[1]CoreVPAExp!V$85</f>
        <v>0</v>
      </c>
      <c r="X28" s="11">
        <f>1/$A$1*[1]CoreVPAExp!W$85</f>
        <v>0</v>
      </c>
      <c r="Y28" s="11">
        <f>1/$A$1*[1]CoreVPAExp!X$85</f>
        <v>0</v>
      </c>
      <c r="Z28" s="11">
        <f>1/$A$1*[1]CoreVPAExp!Y$85</f>
        <v>0</v>
      </c>
      <c r="AA28" s="11">
        <f>1/$A$1*[1]CoreVPAExp!Z$85</f>
        <v>0</v>
      </c>
      <c r="AB28" s="11">
        <f>1/$A$1*[1]CoreVPAExp!AA$85</f>
        <v>0</v>
      </c>
      <c r="AC28" s="4"/>
      <c r="AD28" s="103">
        <f>[1]CoreVPAExp!AB$85</f>
        <v>14.089139333958899</v>
      </c>
      <c r="AE28" s="104">
        <f>[1]CoreVPAExp!AC$85</f>
        <v>11.429598183811997</v>
      </c>
      <c r="AF28" s="104">
        <f>[1]CoreVPAExp!AD$85</f>
        <v>9.1056044496479984</v>
      </c>
      <c r="AG28" s="104">
        <f>[1]CoreVPAExp!AE$85</f>
        <v>10.766137641392</v>
      </c>
      <c r="AH28" s="104">
        <f>[1]CoreVPAExp!AF$85</f>
        <v>13.137184364422998</v>
      </c>
      <c r="AI28" s="104">
        <f>[1]CoreVPAExp!AG$85</f>
        <v>12.928025799116998</v>
      </c>
      <c r="AJ28" s="104">
        <f>[1]CoreVPAExp!AH$85</f>
        <v>9.7612968831799982</v>
      </c>
      <c r="AK28" s="104">
        <f>[1]CoreVPAExp!AI$85</f>
        <v>10.36080010817</v>
      </c>
      <c r="AL28" s="104">
        <f>[1]CoreVPAExp!AJ$85</f>
        <v>11.828212885067998</v>
      </c>
      <c r="AM28" s="104">
        <f>[1]CoreVPAExp!AK$85</f>
        <v>5.8248263861480005</v>
      </c>
      <c r="AN28" s="104">
        <f>[1]CoreVPAExp!AL$85</f>
        <v>9.0196274666340006</v>
      </c>
      <c r="AO28" s="104">
        <f>[1]CoreVPAExp!AM$85</f>
        <v>7.3835606275200005</v>
      </c>
      <c r="AP28" s="104">
        <f>[1]CoreVPAExp!AN$85</f>
        <v>3.5917545415839998</v>
      </c>
      <c r="AQ28" s="104">
        <f>[1]CoreVPAExp!AO$85</f>
        <v>4.9438002416039994</v>
      </c>
      <c r="AR28" s="104">
        <f>[1]CoreVPAExp!AP$85</f>
        <v>4.5118046892617496</v>
      </c>
      <c r="AS28" s="104">
        <f>[1]CoreVPAExp!AQ$85</f>
        <v>2.0561034508356943</v>
      </c>
      <c r="AT28" s="104">
        <f>[1]CoreVPAExp!AR$85</f>
        <v>0.64812799415299993</v>
      </c>
      <c r="AU28" s="104">
        <f>[1]CoreVPAExp!AS$85</f>
        <v>1.1359582781689999</v>
      </c>
      <c r="AV28" s="104">
        <f>[1]CoreVPAExp!AT$85</f>
        <v>0.95871016048999991</v>
      </c>
      <c r="AW28" s="104">
        <f>[1]CoreVPAExp!AU$85</f>
        <v>0.91200188011666661</v>
      </c>
      <c r="AX28" s="104">
        <f>[1]CoreVPAExp!AV$85</f>
        <v>0</v>
      </c>
      <c r="AY28" s="104">
        <f>[1]CoreVPAExp!AW$85</f>
        <v>0</v>
      </c>
      <c r="AZ28" s="104">
        <f>[1]CoreVPAExp!AX$85</f>
        <v>0</v>
      </c>
      <c r="BA28" s="104">
        <f>[1]CoreVPAExp!AY$85</f>
        <v>0</v>
      </c>
      <c r="BB28" s="104">
        <f>[1]CoreVPAExp!AZ$85</f>
        <v>0</v>
      </c>
      <c r="BC28" s="104">
        <f>[1]CoreVPAExp!BA$85</f>
        <v>0</v>
      </c>
      <c r="BD28" s="168"/>
    </row>
    <row r="29" spans="2:56">
      <c r="B29" s="5" t="s">
        <v>27</v>
      </c>
      <c r="C29" s="40">
        <f>1/$A$1*[1]CoreVPAExp!$B$91</f>
        <v>0.10497062850279999</v>
      </c>
      <c r="D29" s="11">
        <f>1/$A$1*[1]CoreVPAExp!$C$91</f>
        <v>0.10284982911091999</v>
      </c>
      <c r="E29" s="11">
        <f>1/$A$1*[1]CoreVPAExp!$D$91</f>
        <v>7.8787768578539988E-2</v>
      </c>
      <c r="F29" s="11">
        <f>1/$A$1*[1]CoreVPAExp!$E$91</f>
        <v>7.9959113049200004E-2</v>
      </c>
      <c r="G29" s="11">
        <f>1/$A$1*[1]CoreVPAExp!$F$91</f>
        <v>7.8501216254439996E-2</v>
      </c>
      <c r="H29" s="11">
        <f>1/$A$1*[1]CoreVPAExp!$G$91</f>
        <v>6.9282946526459999E-2</v>
      </c>
      <c r="I29" s="11">
        <f>1/$A$1*[1]CoreVPAExp!$H$91</f>
        <v>5.3683411194199997E-2</v>
      </c>
      <c r="J29" s="11">
        <f>1/$A$1*[1]CoreVPAExp!$I$91</f>
        <v>5.2928160650800013E-2</v>
      </c>
      <c r="K29" s="31">
        <f>1/$A$1*[1]CoreVPAExp!$J$91</f>
        <v>4.7559737188800001E-2</v>
      </c>
      <c r="L29" s="31">
        <f>1/$A$1*[1]CoreVPAExp!K$91</f>
        <v>3.21416826154E-2</v>
      </c>
      <c r="M29" s="31">
        <f>1/$A$1*[1]CoreVPAExp!L$91</f>
        <v>3.0937899606319996E-2</v>
      </c>
      <c r="N29" s="11">
        <f>1/$A$1*[1]CoreVPAExp!M$91</f>
        <v>2.894616217676E-2</v>
      </c>
      <c r="O29" s="11">
        <f>1/$A$1*[1]CoreVPAExp!N$91</f>
        <v>2.2610447175199999E-2</v>
      </c>
      <c r="P29" s="11">
        <f>1/$A$1*[1]CoreVPAExp!O$91</f>
        <v>2.6366885343200003E-2</v>
      </c>
      <c r="Q29" s="11">
        <f>1/$A$1*[1]CoreVPAExp!P$91</f>
        <v>2.1802815055799996E-2</v>
      </c>
      <c r="R29" s="11">
        <f>1/$A$1*[1]CoreVPAExp!Q$91</f>
        <v>2.5311182263391949E-2</v>
      </c>
      <c r="S29" s="11">
        <f>1/$A$1*[1]CoreVPAExp!R$91</f>
        <v>2.1041902259999998E-2</v>
      </c>
      <c r="T29" s="11">
        <f>1/$A$1*[1]CoreVPAExp!S$91</f>
        <v>1.43420813E-2</v>
      </c>
      <c r="U29" s="11">
        <f>1/$A$1*[1]CoreVPAExp!T$91</f>
        <v>1.6088020639999999E-2</v>
      </c>
      <c r="V29" s="11">
        <f>1/$A$1*[1]CoreVPAExp!U$91</f>
        <v>2.0981581380000003E-2</v>
      </c>
      <c r="W29" s="11">
        <f>1/$A$1*[1]CoreVPAExp!V$91</f>
        <v>0</v>
      </c>
      <c r="X29" s="11">
        <f>1/$A$1*[1]CoreVPAExp!W$91</f>
        <v>0</v>
      </c>
      <c r="Y29" s="11">
        <f>1/$A$1*[1]CoreVPAExp!X$91</f>
        <v>0</v>
      </c>
      <c r="Z29" s="11">
        <f>1/$A$1*[1]CoreVPAExp!Y$91</f>
        <v>0</v>
      </c>
      <c r="AA29" s="11">
        <f>1/$A$1*[1]CoreVPAExp!Z$91</f>
        <v>0</v>
      </c>
      <c r="AB29" s="11">
        <f>1/$A$1*[1]CoreVPAExp!AA$91</f>
        <v>0</v>
      </c>
      <c r="AC29" s="4"/>
      <c r="AD29" s="103">
        <f>[1]CoreVPAExp!AB$91</f>
        <v>17.352639844144079</v>
      </c>
      <c r="AE29" s="104">
        <f>[1]CoreVPAExp!AC$91</f>
        <v>15.207268556523998</v>
      </c>
      <c r="AF29" s="104">
        <f>[1]CoreVPAExp!AD$91</f>
        <v>14.903173318847999</v>
      </c>
      <c r="AG29" s="104">
        <f>[1]CoreVPAExp!AE$91</f>
        <v>17.814267710623998</v>
      </c>
      <c r="AH29" s="104">
        <f>[1]CoreVPAExp!AF$91</f>
        <v>19.689555499781999</v>
      </c>
      <c r="AI29" s="104">
        <f>[1]CoreVPAExp!AG$91</f>
        <v>19.445575164443998</v>
      </c>
      <c r="AJ29" s="104">
        <f>[1]CoreVPAExp!AH$91</f>
        <v>16.061804781336001</v>
      </c>
      <c r="AK29" s="104">
        <f>[1]CoreVPAExp!AI$91</f>
        <v>17.654313138709998</v>
      </c>
      <c r="AL29" s="104">
        <f>[1]CoreVPAExp!AJ$91</f>
        <v>17.759341874084001</v>
      </c>
      <c r="AM29" s="104">
        <f>[1]CoreVPAExp!AK$91</f>
        <v>10.122813263156001</v>
      </c>
      <c r="AN29" s="104">
        <f>[1]CoreVPAExp!AL$91</f>
        <v>9.3062442043440008</v>
      </c>
      <c r="AO29" s="104">
        <f>[1]CoreVPAExp!AM$91</f>
        <v>9.8667937766399998</v>
      </c>
      <c r="AP29" s="104">
        <f>[1]CoreVPAExp!AN$91</f>
        <v>6.932358023712001</v>
      </c>
      <c r="AQ29" s="104">
        <f>[1]CoreVPAExp!AO$91</f>
        <v>7.9072717419359995</v>
      </c>
      <c r="AR29" s="104">
        <f>[1]CoreVPAExp!AP$91</f>
        <v>7.3929896573382488</v>
      </c>
      <c r="AS29" s="104">
        <f>[1]CoreVPAExp!AQ$91</f>
        <v>7.0603366656372657</v>
      </c>
      <c r="AT29" s="104">
        <f>[1]CoreVPAExp!AR$91</f>
        <v>6.3802918093399992</v>
      </c>
      <c r="AU29" s="104">
        <f>[1]CoreVPAExp!AS$91</f>
        <v>4.2893449045589991</v>
      </c>
      <c r="AV29" s="104">
        <f>[1]CoreVPAExp!AT$91</f>
        <v>5.1217548949999996</v>
      </c>
      <c r="AW29" s="104">
        <f>[1]CoreVPAExp!AU$91</f>
        <v>6.344760143708335</v>
      </c>
      <c r="AX29" s="104">
        <f>[1]CoreVPAExp!AV$91</f>
        <v>0</v>
      </c>
      <c r="AY29" s="104">
        <f>[1]CoreVPAExp!AW$91</f>
        <v>0</v>
      </c>
      <c r="AZ29" s="104">
        <f>[1]CoreVPAExp!AX$91</f>
        <v>0</v>
      </c>
      <c r="BA29" s="104">
        <f>[1]CoreVPAExp!AY$91</f>
        <v>0</v>
      </c>
      <c r="BB29" s="104">
        <f>[1]CoreVPAExp!AZ$91</f>
        <v>0</v>
      </c>
      <c r="BC29" s="104">
        <f>[1]CoreVPAExp!BA$91</f>
        <v>0</v>
      </c>
      <c r="BD29" s="168"/>
    </row>
    <row r="30" spans="2:56">
      <c r="B30" s="5" t="s">
        <v>57</v>
      </c>
      <c r="C30" s="40">
        <f>1/$A$1*[1]CoreVPAExp!$B$94</f>
        <v>9.3166788082399976E-3</v>
      </c>
      <c r="D30" s="11">
        <f>1/$A$1*[1]CoreVPAExp!$C$94</f>
        <v>9.7465345557599982E-3</v>
      </c>
      <c r="E30" s="11">
        <f>1/$A$1*[1]CoreVPAExp!$D$94</f>
        <v>9.277111714339998E-3</v>
      </c>
      <c r="F30" s="11">
        <f>1/$A$1*[1]CoreVPAExp!$E$94</f>
        <v>6.6211179789999993E-3</v>
      </c>
      <c r="G30" s="11">
        <f>1/$A$1*[1]CoreVPAExp!$F$94</f>
        <v>1.0893912190139998E-2</v>
      </c>
      <c r="H30" s="11">
        <f>1/$A$1*[1]CoreVPAExp!$G$94</f>
        <v>7.0106324515999989E-3</v>
      </c>
      <c r="I30" s="11">
        <f>1/$A$1*[1]CoreVPAExp!$H$94</f>
        <v>8.3556897824000002E-3</v>
      </c>
      <c r="J30" s="11">
        <f>1/$A$1*[1]CoreVPAExp!$I$94</f>
        <v>1.0027416722999997E-2</v>
      </c>
      <c r="K30" s="31">
        <f>1/$A$1*[1]CoreVPAExp!$J$94</f>
        <v>7.3471702191999985E-3</v>
      </c>
      <c r="L30" s="31">
        <f>1/$A$1*[1]CoreVPAExp!K$94</f>
        <v>6.7212738665999999E-3</v>
      </c>
      <c r="M30" s="31">
        <f>1/$A$1*[1]CoreVPAExp!L$94</f>
        <v>3.4761029337999991E-3</v>
      </c>
      <c r="N30" s="11">
        <f>1/$A$1*[1]CoreVPAExp!M$94</f>
        <v>1.6473867923999998E-3</v>
      </c>
      <c r="O30" s="11">
        <f>1/$A$1*[1]CoreVPAExp!N$94</f>
        <v>1.1577634937999998E-3</v>
      </c>
      <c r="P30" s="11">
        <f>1/$A$1*[1]CoreVPAExp!O$94</f>
        <v>1.6385674972E-3</v>
      </c>
      <c r="Q30" s="11">
        <f>1/$A$1*[1]CoreVPAExp!P$94</f>
        <v>1.8138060956E-3</v>
      </c>
      <c r="R30" s="11">
        <f>1/$A$1*[1]CoreVPAExp!Q$94</f>
        <v>1.4162217592081432E-3</v>
      </c>
      <c r="S30" s="11">
        <f>1/$A$1*[1]CoreVPAExp!R$94</f>
        <v>1.35551772E-3</v>
      </c>
      <c r="T30" s="11">
        <f>1/$A$1*[1]CoreVPAExp!S$94</f>
        <v>1.02152298E-3</v>
      </c>
      <c r="U30" s="11">
        <f>1/$A$1*[1]CoreVPAExp!T$94</f>
        <v>7.2888665999999995E-4</v>
      </c>
      <c r="V30" s="11">
        <f>1/$A$1*[1]CoreVPAExp!U$94</f>
        <v>2.6793989799999999E-3</v>
      </c>
      <c r="W30" s="11">
        <f>1/$A$1*[1]CoreVPAExp!V$94</f>
        <v>0</v>
      </c>
      <c r="X30" s="11">
        <f>1/$A$1*[1]CoreVPAExp!W$94</f>
        <v>0</v>
      </c>
      <c r="Y30" s="11">
        <f>1/$A$1*[1]CoreVPAExp!X$94</f>
        <v>0</v>
      </c>
      <c r="Z30" s="11">
        <f>1/$A$1*[1]CoreVPAExp!Y$94</f>
        <v>0</v>
      </c>
      <c r="AA30" s="11">
        <f>1/$A$1*[1]CoreVPAExp!Z$94</f>
        <v>0</v>
      </c>
      <c r="AB30" s="11">
        <f>1/$A$1*[1]CoreVPAExp!AA$94</f>
        <v>0</v>
      </c>
      <c r="AC30" s="4"/>
      <c r="AD30" s="103">
        <f>[1]CoreVPAExp!AB$94</f>
        <v>1.8371168987007902</v>
      </c>
      <c r="AE30" s="104">
        <f>[1]CoreVPAExp!AC$94</f>
        <v>1.7522348352519996</v>
      </c>
      <c r="AF30" s="104">
        <f>[1]CoreVPAExp!AD$94</f>
        <v>1.4638619137919999</v>
      </c>
      <c r="AG30" s="104">
        <f>[1]CoreVPAExp!AE$94</f>
        <v>1.3778355699359999</v>
      </c>
      <c r="AH30" s="104">
        <f>[1]CoreVPAExp!AF$94</f>
        <v>2.4570588027159999</v>
      </c>
      <c r="AI30" s="104">
        <f>[1]CoreVPAExp!AG$94</f>
        <v>1.3769581232549999</v>
      </c>
      <c r="AJ30" s="104">
        <f>[1]CoreVPAExp!AH$94</f>
        <v>1.99954758294</v>
      </c>
      <c r="AK30" s="104">
        <f>[1]CoreVPAExp!AI$94</f>
        <v>2.5122215030600001</v>
      </c>
      <c r="AL30" s="104">
        <f>[1]CoreVPAExp!AJ$94</f>
        <v>2.1414948014399999</v>
      </c>
      <c r="AM30" s="104">
        <f>[1]CoreVPAExp!AK$94</f>
        <v>1.58677790084</v>
      </c>
      <c r="AN30" s="104">
        <f>[1]CoreVPAExp!AL$94</f>
        <v>0.697048115139</v>
      </c>
      <c r="AO30" s="104">
        <f>[1]CoreVPAExp!AM$94</f>
        <v>0.50698583231999983</v>
      </c>
      <c r="AP30" s="104">
        <f>[1]CoreVPAExp!AN$94</f>
        <v>0.42519435868799993</v>
      </c>
      <c r="AQ30" s="104">
        <f>[1]CoreVPAExp!AO$94</f>
        <v>0.65631144020099996</v>
      </c>
      <c r="AR30" s="104">
        <f>[1]CoreVPAExp!AP$94</f>
        <v>0.81832628669850005</v>
      </c>
      <c r="AS30" s="104">
        <f>[1]CoreVPAExp!AQ$94</f>
        <v>0.67378277246552043</v>
      </c>
      <c r="AT30" s="104">
        <f>[1]CoreVPAExp!AR$94</f>
        <v>0.50048055129699998</v>
      </c>
      <c r="AU30" s="104">
        <f>[1]CoreVPAExp!AS$94</f>
        <v>0.38509901587299994</v>
      </c>
      <c r="AV30" s="104">
        <f>[1]CoreVPAExp!AT$94</f>
        <v>0.27447013966</v>
      </c>
      <c r="AW30" s="104">
        <f>[1]CoreVPAExp!AU$94</f>
        <v>1.0243179427166667</v>
      </c>
      <c r="AX30" s="104">
        <f>[1]CoreVPAExp!AV$94</f>
        <v>0</v>
      </c>
      <c r="AY30" s="104">
        <f>[1]CoreVPAExp!AW$94</f>
        <v>0</v>
      </c>
      <c r="AZ30" s="104">
        <f>[1]CoreVPAExp!AX$94</f>
        <v>0</v>
      </c>
      <c r="BA30" s="104">
        <f>[1]CoreVPAExp!AY$94</f>
        <v>0</v>
      </c>
      <c r="BB30" s="104">
        <f>[1]CoreVPAExp!AZ$94</f>
        <v>0</v>
      </c>
      <c r="BC30" s="104">
        <f>[1]CoreVPAExp!BA$94</f>
        <v>0</v>
      </c>
      <c r="BD30" s="168"/>
    </row>
    <row r="31" spans="2:56">
      <c r="B31" s="5" t="s">
        <v>43</v>
      </c>
      <c r="C31" s="40">
        <f>1/$A$1*[1]CoreVPAExp!$B$112</f>
        <v>1.5251687359999998E-2</v>
      </c>
      <c r="D31" s="11">
        <f>1/$A$1*[1]CoreVPAExp!$C$112</f>
        <v>1.3487907285199999E-2</v>
      </c>
      <c r="E31" s="11">
        <f>1/$A$1*[1]CoreVPAExp!$D$112</f>
        <v>1.0986302600000001E-2</v>
      </c>
      <c r="F31" s="11">
        <f>1/$A$1*[1]CoreVPAExp!$E$112</f>
        <v>9.2064081199999988E-3</v>
      </c>
      <c r="G31" s="11">
        <f>1/$A$1*[1]CoreVPAExp!$F$112</f>
        <v>6.0810367800000001E-3</v>
      </c>
      <c r="H31" s="11">
        <f>1/$A$1*[1]CoreVPAExp!$G$112</f>
        <v>4.9579167611999994E-3</v>
      </c>
      <c r="I31" s="11">
        <f>1/$A$1*[1]CoreVPAExp!$H$112</f>
        <v>4.230899399999999E-3</v>
      </c>
      <c r="J31" s="11">
        <f>1/$A$1*[1]CoreVPAExp!$I$112</f>
        <v>4.60640544E-3</v>
      </c>
      <c r="K31" s="31">
        <f>1/$A$1*[1]CoreVPAExp!$J$112</f>
        <v>2.8758220399999999E-3</v>
      </c>
      <c r="L31" s="31">
        <f>1/$A$1*[1]CoreVPAExp!K$112</f>
        <v>1.4243229000000001E-3</v>
      </c>
      <c r="M31" s="31">
        <f>1/$A$1*[1]CoreVPAExp!L$112</f>
        <v>4.9027887999999998E-4</v>
      </c>
      <c r="N31" s="11">
        <f>1/$A$1*[1]CoreVPAExp!M$112</f>
        <v>2.6088608E-4</v>
      </c>
      <c r="O31" s="11">
        <f>1/$A$1*[1]CoreVPAExp!N$112</f>
        <v>2.3233938E-4</v>
      </c>
      <c r="P31" s="11">
        <f>1/$A$1*[1]CoreVPAExp!O$112</f>
        <v>6.6821481999999996E-4</v>
      </c>
      <c r="Q31" s="11">
        <f>1/$A$1*[1]CoreVPAExp!P$112</f>
        <v>6.6954733999999999E-4</v>
      </c>
      <c r="R31" s="11">
        <f>1/$A$1*[1]CoreVPAExp!Q$112</f>
        <v>5.4269244441657526E-4</v>
      </c>
      <c r="S31" s="11">
        <f>1/$A$1*[1]CoreVPAExp!R$112</f>
        <v>1.02732812E-3</v>
      </c>
      <c r="T31" s="11">
        <f>1/$A$1*[1]CoreVPAExp!S$112</f>
        <v>6.1767159999999996E-4</v>
      </c>
      <c r="U31" s="11">
        <f>1/$A$1*[1]CoreVPAExp!T$112</f>
        <v>7.2126417999999993E-4</v>
      </c>
      <c r="V31" s="11">
        <f>1/$A$1*[1]CoreVPAExp!U$112</f>
        <v>1.1379641E-3</v>
      </c>
      <c r="W31" s="11">
        <f>1/$A$1*[1]CoreVPAExp!V$112</f>
        <v>0</v>
      </c>
      <c r="X31" s="11">
        <f>1/$A$1*[1]CoreVPAExp!W$112</f>
        <v>0</v>
      </c>
      <c r="Y31" s="11">
        <f>1/$A$1*[1]CoreVPAExp!X$112</f>
        <v>0</v>
      </c>
      <c r="Z31" s="11">
        <f>1/$A$1*[1]CoreVPAExp!Y$112</f>
        <v>0</v>
      </c>
      <c r="AA31" s="11">
        <f>1/$A$1*[1]CoreVPAExp!Z$112</f>
        <v>0</v>
      </c>
      <c r="AB31" s="11">
        <f>1/$A$1*[1]CoreVPAExp!AA$112</f>
        <v>0</v>
      </c>
      <c r="AC31" s="4"/>
      <c r="AD31" s="103">
        <f>[1]CoreVPAExp!AB$112</f>
        <v>4.0282154714019898</v>
      </c>
      <c r="AE31" s="104">
        <f>[1]CoreVPAExp!AC$112</f>
        <v>3.4408963105440002</v>
      </c>
      <c r="AF31" s="104">
        <f>[1]CoreVPAExp!AD$112</f>
        <v>3.2035811624639998</v>
      </c>
      <c r="AG31" s="104">
        <f>[1]CoreVPAExp!AE$112</f>
        <v>2.7865976388320002</v>
      </c>
      <c r="AH31" s="104">
        <f>[1]CoreVPAExp!AF$112</f>
        <v>2.3894933764169997</v>
      </c>
      <c r="AI31" s="104">
        <f>[1]CoreVPAExp!AG$112</f>
        <v>1.8191198724270001</v>
      </c>
      <c r="AJ31" s="104">
        <f>[1]CoreVPAExp!AH$112</f>
        <v>1.6264380071</v>
      </c>
      <c r="AK31" s="104">
        <f>[1]CoreVPAExp!AI$112</f>
        <v>2.0801585090649999</v>
      </c>
      <c r="AL31" s="104">
        <f>[1]CoreVPAExp!AJ$112</f>
        <v>1.0998454284680002</v>
      </c>
      <c r="AM31" s="104">
        <f>[1]CoreVPAExp!AK$112</f>
        <v>0.52165109928800002</v>
      </c>
      <c r="AN31" s="104">
        <f>[1]CoreVPAExp!AL$112</f>
        <v>0.13941242820899999</v>
      </c>
      <c r="AO31" s="104">
        <f>[1]CoreVPAExp!AM$112</f>
        <v>6.4929116159999994E-2</v>
      </c>
      <c r="AP31" s="104">
        <f>[1]CoreVPAExp!AN$112</f>
        <v>7.2272248399999989E-2</v>
      </c>
      <c r="AQ31" s="104">
        <f>[1]CoreVPAExp!AO$112</f>
        <v>0.20521443941099998</v>
      </c>
      <c r="AR31" s="104">
        <f>[1]CoreVPAExp!AP$112</f>
        <v>0.21717020195624998</v>
      </c>
      <c r="AS31" s="104">
        <f>[1]CoreVPAExp!AQ$112</f>
        <v>0.15503976699511129</v>
      </c>
      <c r="AT31" s="104">
        <f>[1]CoreVPAExp!AR$112</f>
        <v>0.310825954578</v>
      </c>
      <c r="AU31" s="104">
        <f>[1]CoreVPAExp!AS$112</f>
        <v>0.16090787055200001</v>
      </c>
      <c r="AV31" s="104">
        <f>[1]CoreVPAExp!AT$112</f>
        <v>0.22814921747999997</v>
      </c>
      <c r="AW31" s="104">
        <f>[1]CoreVPAExp!AU$112</f>
        <v>0.3519906407666667</v>
      </c>
      <c r="AX31" s="104">
        <f>[1]CoreVPAExp!AV$112</f>
        <v>0</v>
      </c>
      <c r="AY31" s="104">
        <f>[1]CoreVPAExp!AW$112</f>
        <v>0</v>
      </c>
      <c r="AZ31" s="104">
        <f>[1]CoreVPAExp!AX$112</f>
        <v>0</v>
      </c>
      <c r="BA31" s="104">
        <f>[1]CoreVPAExp!AY$112</f>
        <v>0</v>
      </c>
      <c r="BB31" s="104">
        <f>[1]CoreVPAExp!AZ$112</f>
        <v>0</v>
      </c>
      <c r="BC31" s="104">
        <f>[1]CoreVPAExp!BA$112</f>
        <v>0</v>
      </c>
      <c r="BD31" s="168"/>
    </row>
    <row r="32" spans="2:56">
      <c r="B32" s="5" t="s">
        <v>31</v>
      </c>
      <c r="C32" s="40">
        <f>1/$A$1*[1]CoreVPAExp!$B$114</f>
        <v>0.10382966102236001</v>
      </c>
      <c r="D32" s="11">
        <f>1/$A$1*[1]CoreVPAExp!$C$114</f>
        <v>0.11188303546517998</v>
      </c>
      <c r="E32" s="11">
        <f>1/$A$1*[1]CoreVPAExp!$D$114</f>
        <v>9.3098416594579972E-2</v>
      </c>
      <c r="F32" s="11">
        <f>1/$A$1*[1]CoreVPAExp!$E$114</f>
        <v>8.9259812978279993E-2</v>
      </c>
      <c r="G32" s="11">
        <f>1/$A$1*[1]CoreVPAExp!$F$114</f>
        <v>7.0245643225859994E-2</v>
      </c>
      <c r="H32" s="11">
        <f>1/$A$1*[1]CoreVPAExp!$G$114</f>
        <v>7.1235736459819995E-2</v>
      </c>
      <c r="I32" s="11">
        <f>1/$A$1*[1]CoreVPAExp!$H$114</f>
        <v>4.2213185452119995E-2</v>
      </c>
      <c r="J32" s="11">
        <f>1/$A$1*[1]CoreVPAExp!$I$114</f>
        <v>3.6197838212199997E-2</v>
      </c>
      <c r="K32" s="31">
        <f>1/$A$1*[1]CoreVPAExp!$J$114</f>
        <v>3.9369030060779998E-2</v>
      </c>
      <c r="L32" s="31">
        <f>1/$A$1*[1]CoreVPAExp!K$114</f>
        <v>1.5430547928519996E-2</v>
      </c>
      <c r="M32" s="31">
        <f>1/$A$1*[1]CoreVPAExp!L$114</f>
        <v>1.2069635286779998E-2</v>
      </c>
      <c r="N32" s="11">
        <f>1/$A$1*[1]CoreVPAExp!M$114</f>
        <v>1.0053260234519999E-2</v>
      </c>
      <c r="O32" s="11">
        <f>1/$A$1*[1]CoreVPAExp!N$114</f>
        <v>6.4188803366199993E-3</v>
      </c>
      <c r="P32" s="11">
        <f>1/$A$1*[1]CoreVPAExp!O$114</f>
        <v>5.6478326945999992E-3</v>
      </c>
      <c r="Q32" s="11">
        <f>1/$A$1*[1]CoreVPAExp!P$114</f>
        <v>1.0821524236799999E-2</v>
      </c>
      <c r="R32" s="11">
        <f>1/$A$1*[1]CoreVPAExp!Q$114</f>
        <v>1.0959898243218257E-2</v>
      </c>
      <c r="S32" s="11">
        <f>1/$A$1*[1]CoreVPAExp!R$114</f>
        <v>1.151986474E-2</v>
      </c>
      <c r="T32" s="11">
        <f>1/$A$1*[1]CoreVPAExp!S$114</f>
        <v>1.0895635819999999E-2</v>
      </c>
      <c r="U32" s="11">
        <f>1/$A$1*[1]CoreVPAExp!T$114</f>
        <v>1.0935055939999997E-2</v>
      </c>
      <c r="V32" s="11">
        <f>1/$A$1*[1]CoreVPAExp!U$114</f>
        <v>1.0200830299999998E-2</v>
      </c>
      <c r="W32" s="11">
        <f>1/$A$1*[1]CoreVPAExp!V$114</f>
        <v>0</v>
      </c>
      <c r="X32" s="11">
        <f>1/$A$1*[1]CoreVPAExp!W$114</f>
        <v>0</v>
      </c>
      <c r="Y32" s="11">
        <f>1/$A$1*[1]CoreVPAExp!X$114</f>
        <v>0</v>
      </c>
      <c r="Z32" s="11">
        <f>1/$A$1*[1]CoreVPAExp!Y$114</f>
        <v>0</v>
      </c>
      <c r="AA32" s="11">
        <f>1/$A$1*[1]CoreVPAExp!Z$114</f>
        <v>0</v>
      </c>
      <c r="AB32" s="11">
        <f>1/$A$1*[1]CoreVPAExp!AA$114</f>
        <v>0</v>
      </c>
      <c r="AC32" s="4"/>
      <c r="AD32" s="103">
        <f>[1]CoreVPAExp!AB$114</f>
        <v>21.969376042120974</v>
      </c>
      <c r="AE32" s="104">
        <f>[1]CoreVPAExp!AC$114</f>
        <v>23.948889545783999</v>
      </c>
      <c r="AF32" s="104">
        <f>[1]CoreVPAExp!AD$114</f>
        <v>22.987106395007999</v>
      </c>
      <c r="AG32" s="104">
        <f>[1]CoreVPAExp!AE$114</f>
        <v>25.150985587279997</v>
      </c>
      <c r="AH32" s="104">
        <f>[1]CoreVPAExp!AF$114</f>
        <v>23.513124965742996</v>
      </c>
      <c r="AI32" s="104">
        <f>[1]CoreVPAExp!AG$114</f>
        <v>25.208212997681997</v>
      </c>
      <c r="AJ32" s="104">
        <f>[1]CoreVPAExp!AH$114</f>
        <v>17.403388219111996</v>
      </c>
      <c r="AK32" s="104">
        <f>[1]CoreVPAExp!AI$114</f>
        <v>18.675020012559997</v>
      </c>
      <c r="AL32" s="104">
        <f>[1]CoreVPAExp!AJ$114</f>
        <v>19.339652685488002</v>
      </c>
      <c r="AM32" s="104">
        <f>[1]CoreVPAExp!AK$114</f>
        <v>8.3464666855680001</v>
      </c>
      <c r="AN32" s="104">
        <f>[1]CoreVPAExp!AL$114</f>
        <v>7.0034263739729994</v>
      </c>
      <c r="AO32" s="104">
        <f>[1]CoreVPAExp!AM$114</f>
        <v>5.2083940886399995</v>
      </c>
      <c r="AP32" s="104">
        <f>[1]CoreVPAExp!AN$114</f>
        <v>3.3530719265119999</v>
      </c>
      <c r="AQ32" s="104">
        <f>[1]CoreVPAExp!AO$114</f>
        <v>3.2363578674569995</v>
      </c>
      <c r="AR32" s="104">
        <f>[1]CoreVPAExp!AP$114</f>
        <v>6.0954889294689991</v>
      </c>
      <c r="AS32" s="104">
        <f>[1]CoreVPAExp!AQ$114</f>
        <v>5.3527178731633676</v>
      </c>
      <c r="AT32" s="104">
        <f>[1]CoreVPAExp!AR$114</f>
        <v>6.822393513772</v>
      </c>
      <c r="AU32" s="104">
        <f>[1]CoreVPAExp!AS$114</f>
        <v>5.7430645209079998</v>
      </c>
      <c r="AV32" s="104">
        <f>[1]CoreVPAExp!AT$114</f>
        <v>5.9200582932600003</v>
      </c>
      <c r="AW32" s="104">
        <f>[1]CoreVPAExp!AU$114</f>
        <v>4.546257491325</v>
      </c>
      <c r="AX32" s="104">
        <f>[1]CoreVPAExp!AV$114</f>
        <v>0</v>
      </c>
      <c r="AY32" s="104">
        <f>[1]CoreVPAExp!AW$114</f>
        <v>0</v>
      </c>
      <c r="AZ32" s="104">
        <f>[1]CoreVPAExp!AX$114</f>
        <v>0</v>
      </c>
      <c r="BA32" s="104">
        <f>[1]CoreVPAExp!AY$114</f>
        <v>0</v>
      </c>
      <c r="BB32" s="104">
        <f>[1]CoreVPAExp!AZ$114</f>
        <v>0</v>
      </c>
      <c r="BC32" s="104">
        <f>[1]CoreVPAExp!BA$114</f>
        <v>0</v>
      </c>
      <c r="BD32" s="168"/>
    </row>
    <row r="33" spans="2:56">
      <c r="B33" s="5" t="s">
        <v>36</v>
      </c>
      <c r="C33" s="40">
        <f>1/$A$1*[1]CoreVPAExp!$B$160</f>
        <v>1.9755699962699998E-2</v>
      </c>
      <c r="D33" s="11">
        <f>1/$A$1*[1]CoreVPAExp!$C$160</f>
        <v>1.4194244908600002E-2</v>
      </c>
      <c r="E33" s="11">
        <f>1/$A$1*[1]CoreVPAExp!$D$160</f>
        <v>1.316472454E-2</v>
      </c>
      <c r="F33" s="11">
        <f>1/$A$1*[1]CoreVPAExp!$E$160</f>
        <v>8.5871449394000002E-3</v>
      </c>
      <c r="G33" s="11">
        <f>1/$A$1*[1]CoreVPAExp!$F$160</f>
        <v>7.6641094317999999E-3</v>
      </c>
      <c r="H33" s="11">
        <f>1/$A$1*[1]CoreVPAExp!$G$160</f>
        <v>9.5306778155999985E-3</v>
      </c>
      <c r="I33" s="11">
        <f>1/$A$1*[1]CoreVPAExp!$H$160</f>
        <v>9.2410947580600002E-3</v>
      </c>
      <c r="J33" s="11">
        <f>1/$A$1*[1]CoreVPAExp!$I$160</f>
        <v>7.5785595399999999E-3</v>
      </c>
      <c r="K33" s="31">
        <f>1/$A$1*[1]CoreVPAExp!$J$160</f>
        <v>1.3499965135800001E-2</v>
      </c>
      <c r="L33" s="31">
        <f>1/$A$1*[1]CoreVPAExp!K$160</f>
        <v>3.0497204199999997E-3</v>
      </c>
      <c r="M33" s="31">
        <f>1/$A$1*[1]CoreVPAExp!L$160</f>
        <v>3.6011068302000001E-3</v>
      </c>
      <c r="N33" s="11">
        <f>1/$A$1*[1]CoreVPAExp!M$160</f>
        <v>2.4901823749999999E-3</v>
      </c>
      <c r="O33" s="11">
        <f>1/$A$1*[1]CoreVPAExp!N$160</f>
        <v>9.5302083699999997E-4</v>
      </c>
      <c r="P33" s="11">
        <f>1/$A$1*[1]CoreVPAExp!O$160</f>
        <v>5.7667669719999991E-4</v>
      </c>
      <c r="Q33" s="11">
        <f>1/$A$1*[1]CoreVPAExp!P$160</f>
        <v>1.5061519200000001E-3</v>
      </c>
      <c r="R33" s="11">
        <f>1/$A$1*[1]CoreVPAExp!Q$160</f>
        <v>1.4472989239005917E-3</v>
      </c>
      <c r="S33" s="11">
        <f>1/$A$1*[1]CoreVPAExp!R$160</f>
        <v>5.5022057999999999E-4</v>
      </c>
      <c r="T33" s="11">
        <f>1/$A$1*[1]CoreVPAExp!S$160</f>
        <v>8.2643560000000003E-4</v>
      </c>
      <c r="U33" s="11">
        <f>1/$A$1*[1]CoreVPAExp!T$160</f>
        <v>1.1718088199999999E-3</v>
      </c>
      <c r="V33" s="11">
        <f>1/$A$1*[1]CoreVPAExp!U$160</f>
        <v>8.9342223999999996E-4</v>
      </c>
      <c r="W33" s="11">
        <f>1/$A$1*[1]CoreVPAExp!V$160</f>
        <v>0</v>
      </c>
      <c r="X33" s="11">
        <f>1/$A$1*[1]CoreVPAExp!W$160</f>
        <v>0</v>
      </c>
      <c r="Y33" s="11">
        <f>1/$A$1*[1]CoreVPAExp!X$160</f>
        <v>0</v>
      </c>
      <c r="Z33" s="11">
        <f>1/$A$1*[1]CoreVPAExp!Y$160</f>
        <v>0</v>
      </c>
      <c r="AA33" s="11">
        <f>1/$A$1*[1]CoreVPAExp!Z$160</f>
        <v>0</v>
      </c>
      <c r="AB33" s="11">
        <f>1/$A$1*[1]CoreVPAExp!AA$160</f>
        <v>0</v>
      </c>
      <c r="AC33" s="4"/>
      <c r="AD33" s="103">
        <f>[1]CoreVPAExp!AB$160</f>
        <v>3.3434217036327003</v>
      </c>
      <c r="AE33" s="104">
        <f>[1]CoreVPAExp!AC$160</f>
        <v>2.1633661321999997</v>
      </c>
      <c r="AF33" s="104">
        <f>[1]CoreVPAExp!AD$160</f>
        <v>2.2803996742079997</v>
      </c>
      <c r="AG33" s="104">
        <f>[1]CoreVPAExp!AE$160</f>
        <v>1.9281453205279999</v>
      </c>
      <c r="AH33" s="104">
        <f>[1]CoreVPAExp!AF$160</f>
        <v>2.0842838529170002</v>
      </c>
      <c r="AI33" s="104">
        <f>[1]CoreVPAExp!AG$160</f>
        <v>2.7619868227379998</v>
      </c>
      <c r="AJ33" s="104">
        <f>[1]CoreVPAExp!AH$160</f>
        <v>2.9743643217280002</v>
      </c>
      <c r="AK33" s="104">
        <f>[1]CoreVPAExp!AI$160</f>
        <v>2.3215972327400003</v>
      </c>
      <c r="AL33" s="104">
        <f>[1]CoreVPAExp!AJ$160</f>
        <v>3.6222077434040005</v>
      </c>
      <c r="AM33" s="104">
        <f>[1]CoreVPAExp!AK$160</f>
        <v>0.94528957467999997</v>
      </c>
      <c r="AN33" s="104">
        <f>[1]CoreVPAExp!AL$160</f>
        <v>1.0408756749749999</v>
      </c>
      <c r="AO33" s="104">
        <f>[1]CoreVPAExp!AM$160</f>
        <v>0.71789745456000009</v>
      </c>
      <c r="AP33" s="104">
        <f>[1]CoreVPAExp!AN$160</f>
        <v>0.30411896943999994</v>
      </c>
      <c r="AQ33" s="104">
        <f>[1]CoreVPAExp!AO$160</f>
        <v>0.19348872419700003</v>
      </c>
      <c r="AR33" s="104">
        <f>[1]CoreVPAExp!AP$160</f>
        <v>0.50664565233149994</v>
      </c>
      <c r="AS33" s="104">
        <f>[1]CoreVPAExp!AQ$160</f>
        <v>0.45451334677546934</v>
      </c>
      <c r="AT33" s="104">
        <f>[1]CoreVPAExp!AR$160</f>
        <v>0.14649347746799998</v>
      </c>
      <c r="AU33" s="104">
        <f>[1]CoreVPAExp!AS$160</f>
        <v>0.270286045887</v>
      </c>
      <c r="AV33" s="104">
        <f>[1]CoreVPAExp!AT$160</f>
        <v>0.35618141567</v>
      </c>
      <c r="AW33" s="104">
        <f>[1]CoreVPAExp!AU$160</f>
        <v>0.34302469275416669</v>
      </c>
      <c r="AX33" s="104">
        <f>[1]CoreVPAExp!AV$160</f>
        <v>0</v>
      </c>
      <c r="AY33" s="104">
        <f>[1]CoreVPAExp!AW$160</f>
        <v>0</v>
      </c>
      <c r="AZ33" s="104">
        <f>[1]CoreVPAExp!AX$160</f>
        <v>0</v>
      </c>
      <c r="BA33" s="104">
        <f>[1]CoreVPAExp!AY$160</f>
        <v>0</v>
      </c>
      <c r="BB33" s="104">
        <f>[1]CoreVPAExp!AZ$160</f>
        <v>0</v>
      </c>
      <c r="BC33" s="104">
        <f>[1]CoreVPAExp!BA$160</f>
        <v>0</v>
      </c>
      <c r="BD33" s="168"/>
    </row>
    <row r="34" spans="2:56">
      <c r="B34" s="5" t="s">
        <v>38</v>
      </c>
      <c r="C34" s="40">
        <f>1/$A$1*[1]CoreVPAExp!$B$212</f>
        <v>3.500861554872E-2</v>
      </c>
      <c r="D34" s="11">
        <f>1/$A$1*[1]CoreVPAExp!$C$212</f>
        <v>3.5430753807839999E-2</v>
      </c>
      <c r="E34" s="11">
        <f>1/$A$1*[1]CoreVPAExp!$D$212</f>
        <v>3.3080629291279993E-2</v>
      </c>
      <c r="F34" s="11">
        <f>1/$A$1*[1]CoreVPAExp!$E$212</f>
        <v>4.2281885169399992E-2</v>
      </c>
      <c r="G34" s="11">
        <f>1/$A$1*[1]CoreVPAExp!$F$212</f>
        <v>2.3847012767279994E-2</v>
      </c>
      <c r="H34" s="11">
        <f>1/$A$1*[1]CoreVPAExp!$G$212</f>
        <v>2.4774474573540005E-2</v>
      </c>
      <c r="I34" s="11">
        <f>1/$A$1*[1]CoreVPAExp!$H$212</f>
        <v>1.4881583200399997E-2</v>
      </c>
      <c r="J34" s="11">
        <f>1/$A$1*[1]CoreVPAExp!$I$212</f>
        <v>1.7557207700000001E-2</v>
      </c>
      <c r="K34" s="31">
        <f>1/$A$1*[1]CoreVPAExp!$J$212</f>
        <v>1.2413641039999998E-2</v>
      </c>
      <c r="L34" s="31">
        <f>1/$A$1*[1]CoreVPAExp!K$212</f>
        <v>5.3127584583999993E-3</v>
      </c>
      <c r="M34" s="31">
        <f>1/$A$1*[1]CoreVPAExp!L$212</f>
        <v>6.7099519522199995E-3</v>
      </c>
      <c r="N34" s="11">
        <f>1/$A$1*[1]CoreVPAExp!M$212</f>
        <v>5.9772981000599983E-3</v>
      </c>
      <c r="O34" s="11">
        <f>1/$A$1*[1]CoreVPAExp!N$212</f>
        <v>2.6050656540199998E-3</v>
      </c>
      <c r="P34" s="11">
        <f>1/$A$1*[1]CoreVPAExp!O$212</f>
        <v>2.4908432667999996E-3</v>
      </c>
      <c r="Q34" s="11">
        <f>1/$A$1*[1]CoreVPAExp!P$212</f>
        <v>4.5205910269399997E-3</v>
      </c>
      <c r="R34" s="11">
        <f>1/$A$1*[1]CoreVPAExp!Q$212</f>
        <v>5.4986398135087981E-3</v>
      </c>
      <c r="S34" s="11">
        <f>1/$A$1*[1]CoreVPAExp!R$212</f>
        <v>7.0943963799999996E-3</v>
      </c>
      <c r="T34" s="11">
        <f>1/$A$1*[1]CoreVPAExp!S$212</f>
        <v>6.4450684399999991E-3</v>
      </c>
      <c r="U34" s="11">
        <f>1/$A$1*[1]CoreVPAExp!T$212</f>
        <v>6.0072002200000007E-3</v>
      </c>
      <c r="V34" s="11">
        <f>1/$A$1*[1]CoreVPAExp!U$212</f>
        <v>4.1519077399999995E-3</v>
      </c>
      <c r="W34" s="11">
        <f>1/$A$1*[1]CoreVPAExp!V$212</f>
        <v>0</v>
      </c>
      <c r="X34" s="11">
        <f>1/$A$1*[1]CoreVPAExp!W$212</f>
        <v>0</v>
      </c>
      <c r="Y34" s="11">
        <f>1/$A$1*[1]CoreVPAExp!X$212</f>
        <v>0</v>
      </c>
      <c r="Z34" s="11">
        <f>1/$A$1*[1]CoreVPAExp!Y$212</f>
        <v>0</v>
      </c>
      <c r="AA34" s="11">
        <f>1/$A$1*[1]CoreVPAExp!Z$212</f>
        <v>0</v>
      </c>
      <c r="AB34" s="11">
        <f>1/$A$1*[1]CoreVPAExp!AA$212</f>
        <v>0</v>
      </c>
      <c r="AC34" s="4"/>
      <c r="AD34" s="103">
        <f>[1]CoreVPAExp!AB$212</f>
        <v>6.3128301559093503</v>
      </c>
      <c r="AE34" s="104">
        <f>[1]CoreVPAExp!AC$212</f>
        <v>6.0421666896639987</v>
      </c>
      <c r="AF34" s="104">
        <f>[1]CoreVPAExp!AD$212</f>
        <v>7.6948020619679998</v>
      </c>
      <c r="AG34" s="104">
        <f>[1]CoreVPAExp!AE$212</f>
        <v>10.056655765967999</v>
      </c>
      <c r="AH34" s="104">
        <f>[1]CoreVPAExp!AF$212</f>
        <v>8.2959620106929997</v>
      </c>
      <c r="AI34" s="104">
        <f>[1]CoreVPAExp!AG$212</f>
        <v>8.299888391651999</v>
      </c>
      <c r="AJ34" s="104">
        <f>[1]CoreVPAExp!AH$212</f>
        <v>5.6098494984919993</v>
      </c>
      <c r="AK34" s="104">
        <f>[1]CoreVPAExp!AI$212</f>
        <v>7.168312812099999</v>
      </c>
      <c r="AL34" s="104">
        <f>[1]CoreVPAExp!AJ$212</f>
        <v>6.2313470818440013</v>
      </c>
      <c r="AM34" s="104">
        <f>[1]CoreVPAExp!AK$212</f>
        <v>2.7476297705999997</v>
      </c>
      <c r="AN34" s="104">
        <f>[1]CoreVPAExp!AL$212</f>
        <v>3.0530778466140003</v>
      </c>
      <c r="AO34" s="104">
        <f>[1]CoreVPAExp!AM$212</f>
        <v>3.4423115025599995</v>
      </c>
      <c r="AP34" s="104">
        <f>[1]CoreVPAExp!AN$212</f>
        <v>1.6685384879679999</v>
      </c>
      <c r="AQ34" s="104">
        <f>[1]CoreVPAExp!AO$212</f>
        <v>1.4846537717999999</v>
      </c>
      <c r="AR34" s="104">
        <f>[1]CoreVPAExp!AP$212</f>
        <v>2.2578762410829998</v>
      </c>
      <c r="AS34" s="104">
        <f>[1]CoreVPAExp!AQ$212</f>
        <v>2.6572041976076064</v>
      </c>
      <c r="AT34" s="104">
        <f>[1]CoreVPAExp!AR$212</f>
        <v>2.2334445527839999</v>
      </c>
      <c r="AU34" s="104">
        <f>[1]CoreVPAExp!AS$212</f>
        <v>2.0819009259619996</v>
      </c>
      <c r="AV34" s="104">
        <f>[1]CoreVPAExp!AT$212</f>
        <v>1.77455493994</v>
      </c>
      <c r="AW34" s="104">
        <f>[1]CoreVPAExp!AU$212</f>
        <v>1.5699854050791668</v>
      </c>
      <c r="AX34" s="104">
        <f>[1]CoreVPAExp!AV$212</f>
        <v>0</v>
      </c>
      <c r="AY34" s="104">
        <f>[1]CoreVPAExp!AW$212</f>
        <v>0</v>
      </c>
      <c r="AZ34" s="104">
        <f>[1]CoreVPAExp!AX$212</f>
        <v>0</v>
      </c>
      <c r="BA34" s="104">
        <f>[1]CoreVPAExp!AY$212</f>
        <v>0</v>
      </c>
      <c r="BB34" s="104">
        <f>[1]CoreVPAExp!AZ$212</f>
        <v>0</v>
      </c>
      <c r="BC34" s="104">
        <f>[1]CoreVPAExp!BA$212</f>
        <v>0</v>
      </c>
      <c r="BD34" s="168"/>
    </row>
    <row r="35" spans="2:56">
      <c r="B35" s="5" t="s">
        <v>39</v>
      </c>
      <c r="C35" s="40">
        <f>1/$A$1*[1]CoreVPAExp!$B$246</f>
        <v>4.47955012242E-2</v>
      </c>
      <c r="D35" s="11">
        <f>1/$A$1*[1]CoreVPAExp!$C$246</f>
        <v>3.5505301953200001E-2</v>
      </c>
      <c r="E35" s="11">
        <f>1/$A$1*[1]CoreVPAExp!$D$246</f>
        <v>3.3263855375199991E-2</v>
      </c>
      <c r="F35" s="11">
        <f>1/$A$1*[1]CoreVPAExp!$E$246</f>
        <v>3.2194783027599989E-2</v>
      </c>
      <c r="G35" s="11">
        <f>1/$A$1*[1]CoreVPAExp!$F$246</f>
        <v>3.8993523026000003E-2</v>
      </c>
      <c r="H35" s="11">
        <f>1/$A$1*[1]CoreVPAExp!$G$246</f>
        <v>3.1830321408199996E-2</v>
      </c>
      <c r="I35" s="11">
        <f>1/$A$1*[1]CoreVPAExp!$H$246</f>
        <v>2.5794962898199998E-2</v>
      </c>
      <c r="J35" s="11">
        <f>1/$A$1*[1]CoreVPAExp!$I$246</f>
        <v>2.4775734336200003E-2</v>
      </c>
      <c r="K35" s="31">
        <f>1/$A$1*[1]CoreVPAExp!$J$246</f>
        <v>1.4941167799600001E-2</v>
      </c>
      <c r="L35" s="31">
        <f>1/$A$1*[1]CoreVPAExp!K$246</f>
        <v>1.6585811901199999E-2</v>
      </c>
      <c r="M35" s="31">
        <f>1/$A$1*[1]CoreVPAExp!L$246</f>
        <v>1.4683387591799999E-2</v>
      </c>
      <c r="N35" s="11">
        <f>1/$A$1*[1]CoreVPAExp!M$246</f>
        <v>7.6807683103999993E-3</v>
      </c>
      <c r="O35" s="11">
        <f>1/$A$1*[1]CoreVPAExp!N$246</f>
        <v>4.7089681264959993E-2</v>
      </c>
      <c r="P35" s="11">
        <f>1/$A$1*[1]CoreVPAExp!O$246</f>
        <v>8.5466316134800002E-3</v>
      </c>
      <c r="Q35" s="11">
        <f>1/$A$1*[1]CoreVPAExp!P$246</f>
        <v>8.6396799143999992E-3</v>
      </c>
      <c r="R35" s="11">
        <f>1/$A$1*[1]CoreVPAExp!Q$246</f>
        <v>8.4369345294043746E-3</v>
      </c>
      <c r="S35" s="11">
        <f>1/$A$1*[1]CoreVPAExp!R$246</f>
        <v>5.5535927200000001E-3</v>
      </c>
      <c r="T35" s="11">
        <f>1/$A$1*[1]CoreVPAExp!S$246</f>
        <v>2.6344882199999999E-3</v>
      </c>
      <c r="U35" s="11">
        <f>1/$A$1*[1]CoreVPAExp!T$246</f>
        <v>4.645806619999999E-3</v>
      </c>
      <c r="V35" s="11">
        <f>1/$A$1*[1]CoreVPAExp!U$246</f>
        <v>4.7018571600000005E-3</v>
      </c>
      <c r="W35" s="11">
        <f>1/$A$1*[1]CoreVPAExp!V$246</f>
        <v>0</v>
      </c>
      <c r="X35" s="11">
        <f>1/$A$1*[1]CoreVPAExp!W$246</f>
        <v>0</v>
      </c>
      <c r="Y35" s="11">
        <f>1/$A$1*[1]CoreVPAExp!X$246</f>
        <v>0</v>
      </c>
      <c r="Z35" s="11">
        <f>1/$A$1*[1]CoreVPAExp!Y$246</f>
        <v>0</v>
      </c>
      <c r="AA35" s="11">
        <f>1/$A$1*[1]CoreVPAExp!Z$246</f>
        <v>0</v>
      </c>
      <c r="AB35" s="11">
        <f>1/$A$1*[1]CoreVPAExp!AA$246</f>
        <v>0</v>
      </c>
      <c r="AC35" s="4"/>
      <c r="AD35" s="103">
        <f>[1]CoreVPAExp!AB$246</f>
        <v>8.0457412860813591</v>
      </c>
      <c r="AE35" s="104">
        <f>[1]CoreVPAExp!AC$246</f>
        <v>6.6924397462559995</v>
      </c>
      <c r="AF35" s="104">
        <f>[1]CoreVPAExp!AD$246</f>
        <v>7.5389955594239986</v>
      </c>
      <c r="AG35" s="104">
        <f>[1]CoreVPAExp!AE$246</f>
        <v>8.5399135870719984</v>
      </c>
      <c r="AH35" s="104">
        <f>[1]CoreVPAExp!AF$246</f>
        <v>10.576001317335999</v>
      </c>
      <c r="AI35" s="104">
        <f>[1]CoreVPAExp!AG$246</f>
        <v>9.5679888970379992</v>
      </c>
      <c r="AJ35" s="104">
        <f>[1]CoreVPAExp!AH$246</f>
        <v>6.807030624195999</v>
      </c>
      <c r="AK35" s="104">
        <f>[1]CoreVPAExp!AI$246</f>
        <v>7.544575679314999</v>
      </c>
      <c r="AL35" s="104">
        <f>[1]CoreVPAExp!AJ$246</f>
        <v>4.2942236762359993</v>
      </c>
      <c r="AM35" s="104">
        <f>[1]CoreVPAExp!AK$246</f>
        <v>4.3830014154960004</v>
      </c>
      <c r="AN35" s="104">
        <f>[1]CoreVPAExp!AL$246</f>
        <v>4.0661218155599999</v>
      </c>
      <c r="AO35" s="104">
        <f>[1]CoreVPAExp!AM$246</f>
        <v>2.2699012425599996</v>
      </c>
      <c r="AP35" s="104">
        <f>[1]CoreVPAExp!AN$246</f>
        <v>17.973270879343996</v>
      </c>
      <c r="AQ35" s="104">
        <f>[1]CoreVPAExp!AO$246</f>
        <v>3.363807191022</v>
      </c>
      <c r="AR35" s="104">
        <f>[1]CoreVPAExp!AP$246</f>
        <v>3.30571514867925</v>
      </c>
      <c r="AS35" s="104">
        <f>[1]CoreVPAExp!AQ$246</f>
        <v>3.5367563659027383</v>
      </c>
      <c r="AT35" s="104">
        <f>[1]CoreVPAExp!AR$246</f>
        <v>2.0198622426619997</v>
      </c>
      <c r="AU35" s="104">
        <f>[1]CoreVPAExp!AS$246</f>
        <v>0.94326365461899986</v>
      </c>
      <c r="AV35" s="104">
        <f>[1]CoreVPAExp!AT$246</f>
        <v>1.82074011798</v>
      </c>
      <c r="AW35" s="104">
        <f>[1]CoreVPAExp!AU$246</f>
        <v>2.0177940963833332</v>
      </c>
      <c r="AX35" s="104">
        <f>[1]CoreVPAExp!AV$246</f>
        <v>0</v>
      </c>
      <c r="AY35" s="104">
        <f>[1]CoreVPAExp!AW$246</f>
        <v>0</v>
      </c>
      <c r="AZ35" s="104">
        <f>[1]CoreVPAExp!AX$246</f>
        <v>0</v>
      </c>
      <c r="BA35" s="104">
        <f>[1]CoreVPAExp!AY$246</f>
        <v>0</v>
      </c>
      <c r="BB35" s="104">
        <f>[1]CoreVPAExp!AZ$246</f>
        <v>0</v>
      </c>
      <c r="BC35" s="104">
        <f>[1]CoreVPAExp!BA$246</f>
        <v>0</v>
      </c>
      <c r="BD35" s="168"/>
    </row>
    <row r="36" spans="2:56">
      <c r="B36" s="5" t="s">
        <v>17</v>
      </c>
      <c r="C36" s="43">
        <f t="shared" ref="C36:M36" si="8">SUM(C26:C26)-SUM(C27:C35)</f>
        <v>9.2151713674000213E-3</v>
      </c>
      <c r="D36" s="9">
        <f t="shared" si="8"/>
        <v>5.9260654828000581E-3</v>
      </c>
      <c r="E36" s="9">
        <f t="shared" si="8"/>
        <v>1.0053633111599902E-2</v>
      </c>
      <c r="F36" s="9">
        <f t="shared" si="8"/>
        <v>9.8809022980999583E-3</v>
      </c>
      <c r="G36" s="9">
        <f t="shared" si="8"/>
        <v>7.711103495180005E-3</v>
      </c>
      <c r="H36" s="9">
        <f t="shared" si="8"/>
        <v>9.5957774911999971E-3</v>
      </c>
      <c r="I36" s="9">
        <f t="shared" si="8"/>
        <v>8.1837897408000015E-3</v>
      </c>
      <c r="J36" s="9">
        <f t="shared" si="8"/>
        <v>7.9908041797999985E-3</v>
      </c>
      <c r="K36" s="36">
        <f t="shared" si="8"/>
        <v>8.2747907790800268E-3</v>
      </c>
      <c r="L36" s="36">
        <f t="shared" si="8"/>
        <v>3.8835075747999936E-3</v>
      </c>
      <c r="M36" s="36">
        <f t="shared" si="8"/>
        <v>8.1376863302800168E-3</v>
      </c>
      <c r="N36" s="9">
        <f>SUM(N26:N26)-SUM(N27:N35)</f>
        <v>5.8818756602599942E-3</v>
      </c>
      <c r="O36" s="9">
        <f t="shared" ref="O36:AB36" si="9">SUM(O26:O26)-SUM(O27:O35)</f>
        <v>3.7138080691000164E-3</v>
      </c>
      <c r="P36" s="9">
        <f t="shared" si="9"/>
        <v>3.0184576098000043E-3</v>
      </c>
      <c r="Q36" s="9">
        <f t="shared" si="9"/>
        <v>1.8559613106000072E-3</v>
      </c>
      <c r="R36" s="9">
        <f t="shared" si="9"/>
        <v>1.5410543866080373E-3</v>
      </c>
      <c r="S36" s="9">
        <f t="shared" si="9"/>
        <v>1.4102732799999781E-3</v>
      </c>
      <c r="T36" s="9">
        <f t="shared" si="9"/>
        <v>2.6341279400000014E-3</v>
      </c>
      <c r="U36" s="9">
        <f t="shared" si="9"/>
        <v>6.5067711199999906E-3</v>
      </c>
      <c r="V36" s="9">
        <f t="shared" si="9"/>
        <v>6.6325589400000051E-3</v>
      </c>
      <c r="W36" s="9">
        <f t="shared" si="9"/>
        <v>0</v>
      </c>
      <c r="X36" s="9">
        <f t="shared" si="9"/>
        <v>0</v>
      </c>
      <c r="Y36" s="9">
        <f t="shared" si="9"/>
        <v>0</v>
      </c>
      <c r="Z36" s="9">
        <f t="shared" si="9"/>
        <v>0</v>
      </c>
      <c r="AA36" s="9">
        <f t="shared" si="9"/>
        <v>0</v>
      </c>
      <c r="AB36" s="9">
        <f t="shared" si="9"/>
        <v>0</v>
      </c>
      <c r="AC36" s="4"/>
      <c r="AD36" s="103">
        <f t="shared" ref="AD36:BC36" si="10">SUM(AD26:AD26)-SUM(AD27:AD35)</f>
        <v>1.8220478016328343</v>
      </c>
      <c r="AE36" s="104">
        <f t="shared" si="10"/>
        <v>1.1556148908800026</v>
      </c>
      <c r="AF36" s="104">
        <f t="shared" si="10"/>
        <v>1.9026756124800102</v>
      </c>
      <c r="AG36" s="104">
        <f t="shared" si="10"/>
        <v>2.4033586962560065</v>
      </c>
      <c r="AH36" s="104">
        <f t="shared" si="10"/>
        <v>2.04246781588499</v>
      </c>
      <c r="AI36" s="104">
        <f t="shared" si="10"/>
        <v>2.8367087750430073</v>
      </c>
      <c r="AJ36" s="104">
        <f t="shared" si="10"/>
        <v>2.8534812057199872</v>
      </c>
      <c r="AK36" s="104">
        <f t="shared" si="10"/>
        <v>4.1109949981600096</v>
      </c>
      <c r="AL36" s="104">
        <f t="shared" si="10"/>
        <v>4.1251843233680177</v>
      </c>
      <c r="AM36" s="104">
        <f t="shared" si="10"/>
        <v>2.166868972136001</v>
      </c>
      <c r="AN36" s="104">
        <f t="shared" si="10"/>
        <v>4.2108882290459988</v>
      </c>
      <c r="AO36" s="104">
        <f t="shared" si="10"/>
        <v>2.7434304384000043</v>
      </c>
      <c r="AP36" s="104">
        <f t="shared" si="10"/>
        <v>1.7631479094240063</v>
      </c>
      <c r="AQ36" s="104">
        <f t="shared" si="10"/>
        <v>1.8871848117900036</v>
      </c>
      <c r="AR36" s="104">
        <f t="shared" si="10"/>
        <v>1.3434353378572439</v>
      </c>
      <c r="AS36" s="104">
        <f t="shared" si="10"/>
        <v>0.73397214111309239</v>
      </c>
      <c r="AT36" s="104">
        <f t="shared" si="10"/>
        <v>0.60245458824799414</v>
      </c>
      <c r="AU36" s="104">
        <f t="shared" si="10"/>
        <v>1.0551225268870006</v>
      </c>
      <c r="AV36" s="104">
        <f t="shared" si="10"/>
        <v>2.4748800862900033</v>
      </c>
      <c r="AW36" s="104">
        <f t="shared" si="10"/>
        <v>2.3754910518749988</v>
      </c>
      <c r="AX36" s="104">
        <f t="shared" si="10"/>
        <v>0</v>
      </c>
      <c r="AY36" s="104">
        <f t="shared" si="10"/>
        <v>0</v>
      </c>
      <c r="AZ36" s="104">
        <f t="shared" si="10"/>
        <v>0</v>
      </c>
      <c r="BA36" s="104">
        <f t="shared" si="10"/>
        <v>0</v>
      </c>
      <c r="BB36" s="104">
        <f t="shared" si="10"/>
        <v>0</v>
      </c>
      <c r="BC36" s="104">
        <f t="shared" si="10"/>
        <v>0</v>
      </c>
      <c r="BD36" s="168"/>
    </row>
    <row r="37" spans="2:56" ht="17.149999999999999" customHeight="1">
      <c r="B37" s="10" t="s">
        <v>60</v>
      </c>
      <c r="C37" s="44">
        <f>1/$A$1*[1]CoreVPAExp!$B$265</f>
        <v>5.5759731535039998E-2</v>
      </c>
      <c r="D37" s="20">
        <f>1/$A$1*[1]CoreVPAExp!$C$265</f>
        <v>4.0065283680679992E-2</v>
      </c>
      <c r="E37" s="20">
        <f>1/$A$1*[1]CoreVPAExp!$D$265</f>
        <v>4.8664599471079997E-2</v>
      </c>
      <c r="F37" s="20">
        <f>1/$A$1*[1]CoreVPAExp!$E$265</f>
        <v>4.9067029938860009E-2</v>
      </c>
      <c r="G37" s="20">
        <f>1/$A$1*[1]CoreVPAExp!$F$265</f>
        <v>4.7829333746760003E-2</v>
      </c>
      <c r="H37" s="20">
        <f>1/$A$1*[1]CoreVPAExp!$G$265</f>
        <v>4.9561721819339995E-2</v>
      </c>
      <c r="I37" s="20">
        <f>1/$A$1*[1]CoreVPAExp!$H$265</f>
        <v>5.4216848295939993E-2</v>
      </c>
      <c r="J37" s="20">
        <f>1/$A$1*[1]CoreVPAExp!$I$265</f>
        <v>5.30545759038E-2</v>
      </c>
      <c r="K37" s="38">
        <f>1/$A$1*[1]CoreVPAExp!$J$265</f>
        <v>5.1709068012479993E-2</v>
      </c>
      <c r="L37" s="38">
        <f>1/$A$1*[1]CoreVPAExp!K$265</f>
        <v>4.3865688895720005E-2</v>
      </c>
      <c r="M37" s="38">
        <f>1/$A$1*[1]CoreVPAExp!L$265</f>
        <v>4.1142499064500002E-2</v>
      </c>
      <c r="N37" s="20">
        <f>1/$A$1*[1]CoreVPAExp!M$265</f>
        <v>3.0813107352899993E-2</v>
      </c>
      <c r="O37" s="20">
        <f>1/$A$1*[1]CoreVPAExp!N$265</f>
        <v>2.5895617104080001E-2</v>
      </c>
      <c r="P37" s="20">
        <f>1/$A$1*[1]CoreVPAExp!O$265</f>
        <v>2.5077598089999997E-2</v>
      </c>
      <c r="Q37" s="20">
        <f>1/$A$1*[1]CoreVPAExp!P$265</f>
        <v>1.9149065917539999E-2</v>
      </c>
      <c r="R37" s="20">
        <f>1/$A$1*[1]CoreVPAExp!Q$265</f>
        <v>2.0463370424654695E-2</v>
      </c>
      <c r="S37" s="20">
        <f>1/$A$1*[1]CoreVPAExp!R$265</f>
        <v>1.5161102540000001E-2</v>
      </c>
      <c r="T37" s="20">
        <f>1/$A$1*[1]CoreVPAExp!S$265</f>
        <v>1.7185326260000001E-2</v>
      </c>
      <c r="U37" s="20">
        <f>1/$A$1*[1]CoreVPAExp!T$265</f>
        <v>1.3874721191999999E-2</v>
      </c>
      <c r="V37" s="20">
        <f>1/$A$1*[1]CoreVPAExp!U$265</f>
        <v>9.8632041199999999E-3</v>
      </c>
      <c r="W37" s="20">
        <f>1/$A$1*[1]CoreVPAExp!V$265</f>
        <v>0</v>
      </c>
      <c r="X37" s="20">
        <f>1/$A$1*[1]CoreVPAExp!W$265</f>
        <v>0</v>
      </c>
      <c r="Y37" s="20">
        <f>1/$A$1*[1]CoreVPAExp!X$265</f>
        <v>0</v>
      </c>
      <c r="Z37" s="20">
        <f>1/$A$1*[1]CoreVPAExp!Y$265</f>
        <v>0</v>
      </c>
      <c r="AA37" s="20">
        <f>1/$A$1*[1]CoreVPAExp!Z$265</f>
        <v>0</v>
      </c>
      <c r="AB37" s="20">
        <f>1/$A$1*[1]CoreVPAExp!AA$265</f>
        <v>0</v>
      </c>
      <c r="AC37" s="4"/>
      <c r="AD37" s="113">
        <f>[1]CoreVPAExp!AB$265</f>
        <v>7.846645439047621</v>
      </c>
      <c r="AE37" s="67">
        <f>[1]CoreVPAExp!AC$265</f>
        <v>5.5767678899399993</v>
      </c>
      <c r="AF37" s="67">
        <f>[1]CoreVPAExp!AD$265</f>
        <v>7.419664451615998</v>
      </c>
      <c r="AG37" s="67">
        <f>[1]CoreVPAExp!AE$265</f>
        <v>8.7840666254879984</v>
      </c>
      <c r="AH37" s="67">
        <f>[1]CoreVPAExp!AF$265</f>
        <v>9.4254541464859987</v>
      </c>
      <c r="AI37" s="67">
        <f>[1]CoreVPAExp!AG$265</f>
        <v>10.410409054617</v>
      </c>
      <c r="AJ37" s="67">
        <f>[1]CoreVPAExp!AH$265</f>
        <v>11.30442162402</v>
      </c>
      <c r="AK37" s="67">
        <f>[1]CoreVPAExp!AI$265</f>
        <v>12.080601485215</v>
      </c>
      <c r="AL37" s="67">
        <f>[1]CoreVPAExp!AJ$265</f>
        <v>14.367866792575999</v>
      </c>
      <c r="AM37" s="67">
        <f>[1]CoreVPAExp!AK$265</f>
        <v>10.752466097604</v>
      </c>
      <c r="AN37" s="67">
        <f>[1]CoreVPAExp!AL$265</f>
        <v>10.650655571625002</v>
      </c>
      <c r="AO37" s="67">
        <f>[1]CoreVPAExp!AM$265</f>
        <v>8.4905306428799996</v>
      </c>
      <c r="AP37" s="67">
        <f>[1]CoreVPAExp!AN$265</f>
        <v>7.4958176247680006</v>
      </c>
      <c r="AQ37" s="67">
        <f>[1]CoreVPAExp!AO$265</f>
        <v>6.7437421776750002</v>
      </c>
      <c r="AR37" s="67">
        <f>[1]CoreVPAExp!AP$265</f>
        <v>6.1214998682607495</v>
      </c>
      <c r="AS37" s="67">
        <f>[1]CoreVPAExp!AQ$265</f>
        <v>8.3742423829457557</v>
      </c>
      <c r="AT37" s="67">
        <f>[1]CoreVPAExp!AR$265</f>
        <v>5.4057491775979987</v>
      </c>
      <c r="AU37" s="67">
        <f>[1]CoreVPAExp!AS$265</f>
        <v>5.9270707008369996</v>
      </c>
      <c r="AV37" s="67">
        <f>[1]CoreVPAExp!AT$265</f>
        <v>5.96374017646</v>
      </c>
      <c r="AW37" s="67">
        <f>[1]CoreVPAExp!AU$265</f>
        <v>3.6526363369958332</v>
      </c>
      <c r="AX37" s="67">
        <f>[1]CoreVPAExp!AV$265</f>
        <v>0</v>
      </c>
      <c r="AY37" s="67">
        <f>[1]CoreVPAExp!AW$265</f>
        <v>0</v>
      </c>
      <c r="AZ37" s="67">
        <f>[1]CoreVPAExp!AX$265</f>
        <v>0</v>
      </c>
      <c r="BA37" s="67">
        <f>[1]CoreVPAExp!AY$265</f>
        <v>0</v>
      </c>
      <c r="BB37" s="67">
        <f>[1]CoreVPAExp!AZ$265</f>
        <v>0</v>
      </c>
      <c r="BC37" s="67">
        <f>[1]CoreVPAExp!BA$265</f>
        <v>0</v>
      </c>
      <c r="BD37" s="168"/>
    </row>
    <row r="38" spans="2:56">
      <c r="B38" s="5" t="s">
        <v>42</v>
      </c>
      <c r="C38" s="40">
        <f>1/$A$1*[1]CoreVPAExp!$B$127</f>
        <v>7.9000883750399986E-3</v>
      </c>
      <c r="D38" s="11">
        <f>1/$A$1*[1]CoreVPAExp!$C$127</f>
        <v>9.6929446606799988E-3</v>
      </c>
      <c r="E38" s="11">
        <f>1/$A$1*[1]CoreVPAExp!$D$127</f>
        <v>8.3355005122800006E-3</v>
      </c>
      <c r="F38" s="11">
        <f>1/$A$1*[1]CoreVPAExp!$E$127</f>
        <v>1.1048356285860001E-2</v>
      </c>
      <c r="G38" s="11">
        <f>1/$A$1*[1]CoreVPAExp!$F$127</f>
        <v>1.1918260180360001E-2</v>
      </c>
      <c r="H38" s="11">
        <f>1/$A$1*[1]CoreVPAExp!$G$127</f>
        <v>1.1428488601540001E-2</v>
      </c>
      <c r="I38" s="11">
        <f>1/$A$1*[1]CoreVPAExp!$H$127</f>
        <v>7.7206823925399992E-3</v>
      </c>
      <c r="J38" s="11">
        <f>1/$A$1*[1]CoreVPAExp!$I$127</f>
        <v>1.1022861491399999E-2</v>
      </c>
      <c r="K38" s="31">
        <f>1/$A$1*[1]CoreVPAExp!$J$127</f>
        <v>1.4941763678879998E-2</v>
      </c>
      <c r="L38" s="31">
        <f>1/$A$1*[1]CoreVPAExp!K$127</f>
        <v>1.2859318654720002E-2</v>
      </c>
      <c r="M38" s="31">
        <f>1/$A$1*[1]CoreVPAExp!L$127</f>
        <v>1.3526320792299998E-2</v>
      </c>
      <c r="N38" s="11">
        <f>1/$A$1*[1]CoreVPAExp!M$127</f>
        <v>1.0865570152059998E-2</v>
      </c>
      <c r="O38" s="11">
        <f>1/$A$1*[1]CoreVPAExp!N$127</f>
        <v>8.5943054228999997E-3</v>
      </c>
      <c r="P38" s="11">
        <f>1/$A$1*[1]CoreVPAExp!O$127</f>
        <v>6.4641990345999985E-3</v>
      </c>
      <c r="Q38" s="11">
        <f>1/$A$1*[1]CoreVPAExp!P$127</f>
        <v>4.7702800106000001E-3</v>
      </c>
      <c r="R38" s="11">
        <f>1/$A$1*[1]CoreVPAExp!Q$127</f>
        <v>3.3927726040470113E-3</v>
      </c>
      <c r="S38" s="11">
        <f>1/$A$1*[1]CoreVPAExp!R$127</f>
        <v>2.5993217399999996E-3</v>
      </c>
      <c r="T38" s="11">
        <f>1/$A$1*[1]CoreVPAExp!S$127</f>
        <v>2.6599143199999998E-3</v>
      </c>
      <c r="U38" s="11">
        <f>1/$A$1*[1]CoreVPAExp!T$127</f>
        <v>2.6494502599999996E-3</v>
      </c>
      <c r="V38" s="11">
        <f>1/$A$1*[1]CoreVPAExp!U$127</f>
        <v>1.53534918E-3</v>
      </c>
      <c r="W38" s="11">
        <f>1/$A$1*[1]CoreVPAExp!V$127</f>
        <v>0</v>
      </c>
      <c r="X38" s="11">
        <f>1/$A$1*[1]CoreVPAExp!W$127</f>
        <v>0</v>
      </c>
      <c r="Y38" s="11">
        <f>1/$A$1*[1]CoreVPAExp!X$127</f>
        <v>0</v>
      </c>
      <c r="Z38" s="11">
        <f>1/$A$1*[1]CoreVPAExp!Y$127</f>
        <v>0</v>
      </c>
      <c r="AA38" s="11">
        <f>1/$A$1*[1]CoreVPAExp!Z$127</f>
        <v>0</v>
      </c>
      <c r="AB38" s="11">
        <f>1/$A$1*[1]CoreVPAExp!AA$127</f>
        <v>0</v>
      </c>
      <c r="AC38" s="4"/>
      <c r="AD38" s="103">
        <f>[1]CoreVPAExp!AB$127</f>
        <v>1.2423036521736601</v>
      </c>
      <c r="AE38" s="104">
        <f>[1]CoreVPAExp!AC$127</f>
        <v>1.5155040308079999</v>
      </c>
      <c r="AF38" s="104">
        <f>[1]CoreVPAExp!AD$127</f>
        <v>1.6888267729919999</v>
      </c>
      <c r="AG38" s="104">
        <f>[1]CoreVPAExp!AE$127</f>
        <v>2.542771743456</v>
      </c>
      <c r="AH38" s="104">
        <f>[1]CoreVPAExp!AF$127</f>
        <v>2.910878688725</v>
      </c>
      <c r="AI38" s="104">
        <f>[1]CoreVPAExp!AG$127</f>
        <v>3.1499539959030001</v>
      </c>
      <c r="AJ38" s="104">
        <f>[1]CoreVPAExp!AH$127</f>
        <v>2.2319214749399996</v>
      </c>
      <c r="AK38" s="104">
        <f>[1]CoreVPAExp!AI$127</f>
        <v>3.2492065349699999</v>
      </c>
      <c r="AL38" s="104">
        <f>[1]CoreVPAExp!AJ$127</f>
        <v>4.9456436730920004</v>
      </c>
      <c r="AM38" s="104">
        <f>[1]CoreVPAExp!AK$127</f>
        <v>3.7200836471479999</v>
      </c>
      <c r="AN38" s="104">
        <f>[1]CoreVPAExp!AL$127</f>
        <v>4.1857320640140001</v>
      </c>
      <c r="AO38" s="104">
        <f>[1]CoreVPAExp!AM$127</f>
        <v>3.2147930140799996</v>
      </c>
      <c r="AP38" s="104">
        <f>[1]CoreVPAExp!AN$127</f>
        <v>2.4798738592319998</v>
      </c>
      <c r="AQ38" s="104">
        <f>[1]CoreVPAExp!AO$127</f>
        <v>2.2392893025660001</v>
      </c>
      <c r="AR38" s="104">
        <f>[1]CoreVPAExp!AP$127</f>
        <v>1.5285996203224999</v>
      </c>
      <c r="AS38" s="104">
        <f>[1]CoreVPAExp!AQ$127</f>
        <v>1.5189577649624528</v>
      </c>
      <c r="AT38" s="104">
        <f>[1]CoreVPAExp!AR$127</f>
        <v>1.194171527011</v>
      </c>
      <c r="AU38" s="104">
        <f>[1]CoreVPAExp!AS$127</f>
        <v>1.1942120833499998</v>
      </c>
      <c r="AV38" s="104">
        <f>[1]CoreVPAExp!AT$127</f>
        <v>1.4233210521399999</v>
      </c>
      <c r="AW38" s="104">
        <f>[1]CoreVPAExp!AU$127</f>
        <v>0.79852856020416674</v>
      </c>
      <c r="AX38" s="104">
        <f>[1]CoreVPAExp!AV$127</f>
        <v>0</v>
      </c>
      <c r="AY38" s="104">
        <f>[1]CoreVPAExp!AW$127</f>
        <v>0</v>
      </c>
      <c r="AZ38" s="104">
        <f>[1]CoreVPAExp!AX$127</f>
        <v>0</v>
      </c>
      <c r="BA38" s="104">
        <f>[1]CoreVPAExp!AY$127</f>
        <v>0</v>
      </c>
      <c r="BB38" s="104">
        <f>[1]CoreVPAExp!AZ$127</f>
        <v>0</v>
      </c>
      <c r="BC38" s="104">
        <f>[1]CoreVPAExp!BA$127</f>
        <v>0</v>
      </c>
      <c r="BD38" s="168"/>
    </row>
    <row r="39" spans="2:56">
      <c r="B39" s="5" t="s">
        <v>51</v>
      </c>
      <c r="C39" s="40">
        <f>1/$A$1*[1]CoreVPAExp!$B$200</f>
        <v>3.5954485840000001E-2</v>
      </c>
      <c r="D39" s="11">
        <f>1/$A$1*[1]CoreVPAExp!$C$200</f>
        <v>2.163007938E-2</v>
      </c>
      <c r="E39" s="11">
        <f>1/$A$1*[1]CoreVPAExp!$D$200</f>
        <v>3.50415433842E-2</v>
      </c>
      <c r="F39" s="11">
        <f>1/$A$1*[1]CoreVPAExp!$E$200</f>
        <v>2.7449930654600004E-2</v>
      </c>
      <c r="G39" s="11">
        <f>1/$A$1*[1]CoreVPAExp!$F$200</f>
        <v>2.3522986426999997E-2</v>
      </c>
      <c r="H39" s="11">
        <f>1/$A$1*[1]CoreVPAExp!$G$200</f>
        <v>2.7010771942399994E-2</v>
      </c>
      <c r="I39" s="11">
        <f>1/$A$1*[1]CoreVPAExp!$H$200</f>
        <v>2.9221474230599995E-2</v>
      </c>
      <c r="J39" s="11">
        <f>1/$A$1*[1]CoreVPAExp!$I$200</f>
        <v>2.6649353190599998E-2</v>
      </c>
      <c r="K39" s="31">
        <f>1/$A$1*[1]CoreVPAExp!$J$200</f>
        <v>2.0424145113199999E-2</v>
      </c>
      <c r="L39" s="31">
        <f>1/$A$1*[1]CoreVPAExp!K$200</f>
        <v>1.6562976844800001E-2</v>
      </c>
      <c r="M39" s="31">
        <f>1/$A$1*[1]CoreVPAExp!L$200</f>
        <v>1.0542642925800001E-2</v>
      </c>
      <c r="N39" s="11">
        <f>1/$A$1*[1]CoreVPAExp!M$200</f>
        <v>5.9520442799999998E-3</v>
      </c>
      <c r="O39" s="11">
        <f>1/$A$1*[1]CoreVPAExp!N$200</f>
        <v>7.0074309827999996E-3</v>
      </c>
      <c r="P39" s="11">
        <f>1/$A$1*[1]CoreVPAExp!O$200</f>
        <v>9.999632986E-3</v>
      </c>
      <c r="Q39" s="11">
        <f>1/$A$1*[1]CoreVPAExp!P$200</f>
        <v>1.8628955451999998E-3</v>
      </c>
      <c r="R39" s="11">
        <f>1/$A$1*[1]CoreVPAExp!Q$200</f>
        <v>2.9988425470196304E-3</v>
      </c>
      <c r="S39" s="11">
        <f>1/$A$1*[1]CoreVPAExp!R$200</f>
        <v>4.6265866800000001E-3</v>
      </c>
      <c r="T39" s="11">
        <f>1/$A$1*[1]CoreVPAExp!S$200</f>
        <v>4.1956387199999995E-3</v>
      </c>
      <c r="U39" s="11">
        <f>1/$A$1*[1]CoreVPAExp!T$200</f>
        <v>1.2310115999999999E-3</v>
      </c>
      <c r="V39" s="11">
        <f>1/$A$1*[1]CoreVPAExp!U$200</f>
        <v>2.9232821799999999E-3</v>
      </c>
      <c r="W39" s="11">
        <f>1/$A$1*[1]CoreVPAExp!V$200</f>
        <v>0</v>
      </c>
      <c r="X39" s="11">
        <f>1/$A$1*[1]CoreVPAExp!W$200</f>
        <v>0</v>
      </c>
      <c r="Y39" s="11">
        <f>1/$A$1*[1]CoreVPAExp!X$200</f>
        <v>0</v>
      </c>
      <c r="Z39" s="11">
        <f>1/$A$1*[1]CoreVPAExp!Y$200</f>
        <v>0</v>
      </c>
      <c r="AA39" s="11">
        <f>1/$A$1*[1]CoreVPAExp!Z$200</f>
        <v>0</v>
      </c>
      <c r="AB39" s="11">
        <f>1/$A$1*[1]CoreVPAExp!AA$200</f>
        <v>0</v>
      </c>
      <c r="AC39" s="30"/>
      <c r="AD39" s="103">
        <f>[1]CoreVPAExp!AB$200</f>
        <v>5.2507040226349506</v>
      </c>
      <c r="AE39" s="104">
        <f>[1]CoreVPAExp!AC$200</f>
        <v>3.0059660019399996</v>
      </c>
      <c r="AF39" s="104">
        <f>[1]CoreVPAExp!AD$200</f>
        <v>4.9215715254719985</v>
      </c>
      <c r="AG39" s="104">
        <f>[1]CoreVPAExp!AE$200</f>
        <v>4.6112286007199996</v>
      </c>
      <c r="AH39" s="104">
        <f>[1]CoreVPAExp!AF$200</f>
        <v>4.0174382468009995</v>
      </c>
      <c r="AI39" s="104">
        <f>[1]CoreVPAExp!AG$200</f>
        <v>4.8171473870520005</v>
      </c>
      <c r="AJ39" s="104">
        <f>[1]CoreVPAExp!AH$200</f>
        <v>5.0525345255599996</v>
      </c>
      <c r="AK39" s="104">
        <f>[1]CoreVPAExp!AI$200</f>
        <v>5.0907228393150001</v>
      </c>
      <c r="AL39" s="104">
        <f>[1]CoreVPAExp!AJ$200</f>
        <v>4.6530749610280004</v>
      </c>
      <c r="AM39" s="104">
        <f>[1]CoreVPAExp!AK$200</f>
        <v>3.2795765721399999</v>
      </c>
      <c r="AN39" s="104">
        <f>[1]CoreVPAExp!AL$200</f>
        <v>2.0493000169020004</v>
      </c>
      <c r="AO39" s="104">
        <f>[1]CoreVPAExp!AM$200</f>
        <v>1.213579008</v>
      </c>
      <c r="AP39" s="104">
        <f>[1]CoreVPAExp!AN$200</f>
        <v>1.486875309744</v>
      </c>
      <c r="AQ39" s="104">
        <f>[1]CoreVPAExp!AO$200</f>
        <v>2.1782117897819999</v>
      </c>
      <c r="AR39" s="104">
        <f>[1]CoreVPAExp!AP$200</f>
        <v>0.44627018282675002</v>
      </c>
      <c r="AS39" s="104">
        <f>[1]CoreVPAExp!AQ$200</f>
        <v>0.99592918264913377</v>
      </c>
      <c r="AT39" s="104">
        <f>[1]CoreVPAExp!AR$200</f>
        <v>1.3707572764309999</v>
      </c>
      <c r="AU39" s="104">
        <f>[1]CoreVPAExp!AS$200</f>
        <v>1.2042783994669997</v>
      </c>
      <c r="AV39" s="104">
        <f>[1]CoreVPAExp!AT$200</f>
        <v>0.43724177171999995</v>
      </c>
      <c r="AW39" s="104">
        <f>[1]CoreVPAExp!AU$200</f>
        <v>0.94555358703750003</v>
      </c>
      <c r="AX39" s="104">
        <f>[1]CoreVPAExp!AV$200</f>
        <v>0</v>
      </c>
      <c r="AY39" s="104">
        <f>[1]CoreVPAExp!AW$200</f>
        <v>0</v>
      </c>
      <c r="AZ39" s="104">
        <f>[1]CoreVPAExp!AX$200</f>
        <v>0</v>
      </c>
      <c r="BA39" s="104">
        <f>[1]CoreVPAExp!AY$200</f>
        <v>0</v>
      </c>
      <c r="BB39" s="104">
        <f>[1]CoreVPAExp!AZ$200</f>
        <v>0</v>
      </c>
      <c r="BC39" s="104">
        <f>[1]CoreVPAExp!BA$200</f>
        <v>0</v>
      </c>
      <c r="BD39" s="168"/>
    </row>
    <row r="40" spans="2:56">
      <c r="B40" s="5" t="s">
        <v>50</v>
      </c>
      <c r="C40" s="40">
        <f>1/$A$1*[1]CoreVPAExp!$B$245</f>
        <v>1.5166587799999999E-3</v>
      </c>
      <c r="D40" s="11">
        <f>1/$A$1*[1]CoreVPAExp!$C$245</f>
        <v>1.1881960999999999E-3</v>
      </c>
      <c r="E40" s="11">
        <f>1/$A$1*[1]CoreVPAExp!$D$245</f>
        <v>6.7794818000000009E-4</v>
      </c>
      <c r="F40" s="11">
        <f>1/$A$1*[1]CoreVPAExp!$E$245</f>
        <v>3.3218458151999999E-3</v>
      </c>
      <c r="G40" s="11">
        <f>1/$A$1*[1]CoreVPAExp!$F$245</f>
        <v>5.5231737793999995E-3</v>
      </c>
      <c r="H40" s="11">
        <f>1/$A$1*[1]CoreVPAExp!$G$245</f>
        <v>4.4269462647999998E-3</v>
      </c>
      <c r="I40" s="11">
        <f>1/$A$1*[1]CoreVPAExp!$H$245</f>
        <v>1.1506824131199999E-2</v>
      </c>
      <c r="J40" s="11">
        <f>1/$A$1*[1]CoreVPAExp!$I$245</f>
        <v>7.360083314399999E-3</v>
      </c>
      <c r="K40" s="31">
        <f>1/$A$1*[1]CoreVPAExp!$J$245</f>
        <v>7.5146803389999992E-3</v>
      </c>
      <c r="L40" s="31">
        <f>1/$A$1*[1]CoreVPAExp!K$245</f>
        <v>6.8740611935999996E-3</v>
      </c>
      <c r="M40" s="31">
        <f>1/$A$1*[1]CoreVPAExp!L$245</f>
        <v>8.9747951838000002E-3</v>
      </c>
      <c r="N40" s="11">
        <f>1/$A$1*[1]CoreVPAExp!M$245</f>
        <v>1.0037247910039999E-2</v>
      </c>
      <c r="O40" s="11">
        <f>1/$A$1*[1]CoreVPAExp!N$245</f>
        <v>6.6010410621799992E-3</v>
      </c>
      <c r="P40" s="11">
        <f>1/$A$1*[1]CoreVPAExp!O$245</f>
        <v>5.2901394457999995E-3</v>
      </c>
      <c r="Q40" s="11">
        <f>1/$A$1*[1]CoreVPAExp!P$245</f>
        <v>8.8043191941399989E-3</v>
      </c>
      <c r="R40" s="11">
        <f>1/$A$1*[1]CoreVPAExp!Q$245</f>
        <v>1.0670500010327242E-2</v>
      </c>
      <c r="S40" s="11">
        <f>1/$A$1*[1]CoreVPAExp!R$245</f>
        <v>3.96956532E-3</v>
      </c>
      <c r="T40" s="11">
        <f>1/$A$1*[1]CoreVPAExp!S$245</f>
        <v>7.8625170599999992E-3</v>
      </c>
      <c r="U40" s="11">
        <f>1/$A$1*[1]CoreVPAExp!T$245</f>
        <v>7.2374474319999993E-3</v>
      </c>
      <c r="V40" s="11">
        <f>1/$A$1*[1]CoreVPAExp!U$245</f>
        <v>3.8703601000000002E-3</v>
      </c>
      <c r="W40" s="11">
        <f>1/$A$1*[1]CoreVPAExp!V$245</f>
        <v>0</v>
      </c>
      <c r="X40" s="11">
        <f>1/$A$1*[1]CoreVPAExp!W$245</f>
        <v>0</v>
      </c>
      <c r="Y40" s="11">
        <f>1/$A$1*[1]CoreVPAExp!X$245</f>
        <v>0</v>
      </c>
      <c r="Z40" s="11">
        <f>1/$A$1*[1]CoreVPAExp!Y$245</f>
        <v>0</v>
      </c>
      <c r="AA40" s="11">
        <f>1/$A$1*[1]CoreVPAExp!Z$245</f>
        <v>0</v>
      </c>
      <c r="AB40" s="11">
        <f>1/$A$1*[1]CoreVPAExp!AA$245</f>
        <v>0</v>
      </c>
      <c r="AC40" s="30"/>
      <c r="AD40" s="103">
        <f>[1]CoreVPAExp!AB$245</f>
        <v>0.30724771516050003</v>
      </c>
      <c r="AE40" s="104">
        <f>[1]CoreVPAExp!AC$245</f>
        <v>0.20992201255999998</v>
      </c>
      <c r="AF40" s="104">
        <f>[1]CoreVPAExp!AD$245</f>
        <v>0.16522944436800002</v>
      </c>
      <c r="AG40" s="104">
        <f>[1]CoreVPAExp!AE$245</f>
        <v>0.56446109652800003</v>
      </c>
      <c r="AH40" s="104">
        <f>[1]CoreVPAExp!AF$245</f>
        <v>1.304888280171</v>
      </c>
      <c r="AI40" s="104">
        <f>[1]CoreVPAExp!AG$245</f>
        <v>1.0011924732809998</v>
      </c>
      <c r="AJ40" s="104">
        <f>[1]CoreVPAExp!AH$245</f>
        <v>2.7055480334439999</v>
      </c>
      <c r="AK40" s="104">
        <f>[1]CoreVPAExp!AI$245</f>
        <v>1.7815652071650001</v>
      </c>
      <c r="AL40" s="104">
        <f>[1]CoreVPAExp!AJ$245</f>
        <v>2.472216065504</v>
      </c>
      <c r="AM40" s="104">
        <f>[1]CoreVPAExp!AK$245</f>
        <v>1.9163293053519999</v>
      </c>
      <c r="AN40" s="104">
        <f>[1]CoreVPAExp!AL$245</f>
        <v>2.4482039953500001</v>
      </c>
      <c r="AO40" s="104">
        <f>[1]CoreVPAExp!AM$245</f>
        <v>2.9692094419199995</v>
      </c>
      <c r="AP40" s="104">
        <f>[1]CoreVPAExp!AN$245</f>
        <v>2.4903734118559999</v>
      </c>
      <c r="AQ40" s="104">
        <f>[1]CoreVPAExp!AO$245</f>
        <v>1.321629656172</v>
      </c>
      <c r="AR40" s="104">
        <f>[1]CoreVPAExp!AP$245</f>
        <v>2.93332461941975</v>
      </c>
      <c r="AS40" s="104">
        <f>[1]CoreVPAExp!AQ$245</f>
        <v>4.6872717663778634</v>
      </c>
      <c r="AT40" s="104">
        <f>[1]CoreVPAExp!AR$245</f>
        <v>1.3865015453059999</v>
      </c>
      <c r="AU40" s="104">
        <f>[1]CoreVPAExp!AS$245</f>
        <v>2.7373185795669999</v>
      </c>
      <c r="AV40" s="104">
        <f>[1]CoreVPAExp!AT$245</f>
        <v>3.0810846699899996</v>
      </c>
      <c r="AW40" s="104">
        <f>[1]CoreVPAExp!AU$245</f>
        <v>1.3416779005166666</v>
      </c>
      <c r="AX40" s="104">
        <f>[1]CoreVPAExp!AV$245</f>
        <v>0</v>
      </c>
      <c r="AY40" s="104">
        <f>[1]CoreVPAExp!AW$245</f>
        <v>0</v>
      </c>
      <c r="AZ40" s="104">
        <f>[1]CoreVPAExp!AX$245</f>
        <v>0</v>
      </c>
      <c r="BA40" s="104">
        <f>[1]CoreVPAExp!AY$245</f>
        <v>0</v>
      </c>
      <c r="BB40" s="104">
        <f>[1]CoreVPAExp!AZ$245</f>
        <v>0</v>
      </c>
      <c r="BC40" s="104">
        <f>[1]CoreVPAExp!BA$245</f>
        <v>0</v>
      </c>
      <c r="BD40" s="168"/>
    </row>
    <row r="41" spans="2:56">
      <c r="B41" s="8" t="s">
        <v>17</v>
      </c>
      <c r="C41" s="42">
        <f t="shared" ref="C41:M41" si="11">SUM(C37:C37)-SUM(C38:C40)</f>
        <v>1.0388498539999999E-2</v>
      </c>
      <c r="D41" s="34">
        <f t="shared" si="11"/>
        <v>7.5540635399999959E-3</v>
      </c>
      <c r="E41" s="34">
        <f t="shared" si="11"/>
        <v>4.6096073946000002E-3</v>
      </c>
      <c r="F41" s="34">
        <f t="shared" si="11"/>
        <v>7.246897183199999E-3</v>
      </c>
      <c r="G41" s="34">
        <f t="shared" si="11"/>
        <v>6.8649133600000023E-3</v>
      </c>
      <c r="H41" s="34">
        <f t="shared" si="11"/>
        <v>6.6955150105999992E-3</v>
      </c>
      <c r="I41" s="34">
        <f t="shared" si="11"/>
        <v>5.7678675415999969E-3</v>
      </c>
      <c r="J41" s="34">
        <f t="shared" si="11"/>
        <v>8.0222779074000106E-3</v>
      </c>
      <c r="K41" s="35">
        <f t="shared" si="11"/>
        <v>8.8284788813999954E-3</v>
      </c>
      <c r="L41" s="35">
        <f t="shared" si="11"/>
        <v>7.5693322026000043E-3</v>
      </c>
      <c r="M41" s="35">
        <f t="shared" si="11"/>
        <v>8.098740162600003E-3</v>
      </c>
      <c r="N41" s="34">
        <f>SUM(N37:N37)-SUM(N38:N40)</f>
        <v>3.9582450107999989E-3</v>
      </c>
      <c r="O41" s="34">
        <f t="shared" ref="O41:AB41" si="12">SUM(O37:O37)-SUM(O38:O40)</f>
        <v>3.6928396362000022E-3</v>
      </c>
      <c r="P41" s="34">
        <f t="shared" si="12"/>
        <v>3.3236266235999977E-3</v>
      </c>
      <c r="Q41" s="34">
        <f t="shared" si="12"/>
        <v>3.7115711676000002E-3</v>
      </c>
      <c r="R41" s="34">
        <f t="shared" si="12"/>
        <v>3.4012552632608113E-3</v>
      </c>
      <c r="S41" s="34">
        <f t="shared" si="12"/>
        <v>3.9656288000000008E-3</v>
      </c>
      <c r="T41" s="34">
        <f t="shared" si="12"/>
        <v>2.4672561600000038E-3</v>
      </c>
      <c r="U41" s="34">
        <f t="shared" si="12"/>
        <v>2.7568118999999995E-3</v>
      </c>
      <c r="V41" s="34">
        <f t="shared" si="12"/>
        <v>1.5342126599999992E-3</v>
      </c>
      <c r="W41" s="34">
        <f t="shared" si="12"/>
        <v>0</v>
      </c>
      <c r="X41" s="34">
        <f t="shared" si="12"/>
        <v>0</v>
      </c>
      <c r="Y41" s="34">
        <f t="shared" si="12"/>
        <v>0</v>
      </c>
      <c r="Z41" s="34">
        <f t="shared" si="12"/>
        <v>0</v>
      </c>
      <c r="AA41" s="34">
        <f t="shared" si="12"/>
        <v>0</v>
      </c>
      <c r="AB41" s="34">
        <f t="shared" si="12"/>
        <v>0</v>
      </c>
      <c r="AC41" s="30"/>
      <c r="AD41" s="105">
        <f t="shared" ref="AD41:BC41" si="13">SUM(AD37:AD37)-SUM(AD38:AD40)</f>
        <v>1.0463900490785099</v>
      </c>
      <c r="AE41" s="106">
        <f t="shared" si="13"/>
        <v>0.84537584463199966</v>
      </c>
      <c r="AF41" s="106">
        <f t="shared" si="13"/>
        <v>0.64403670878399932</v>
      </c>
      <c r="AG41" s="106">
        <f t="shared" si="13"/>
        <v>1.0656051847839985</v>
      </c>
      <c r="AH41" s="106">
        <f t="shared" si="13"/>
        <v>1.192248930788999</v>
      </c>
      <c r="AI41" s="106">
        <f t="shared" si="13"/>
        <v>1.4421151983809999</v>
      </c>
      <c r="AJ41" s="106">
        <f t="shared" si="13"/>
        <v>1.3144175900760011</v>
      </c>
      <c r="AK41" s="106">
        <f t="shared" si="13"/>
        <v>1.9591069037650009</v>
      </c>
      <c r="AL41" s="106">
        <f t="shared" si="13"/>
        <v>2.2969320929519981</v>
      </c>
      <c r="AM41" s="106">
        <f t="shared" si="13"/>
        <v>1.8364765729639991</v>
      </c>
      <c r="AN41" s="106">
        <f t="shared" si="13"/>
        <v>1.9674194953590014</v>
      </c>
      <c r="AO41" s="106">
        <f t="shared" si="13"/>
        <v>1.0929491788800005</v>
      </c>
      <c r="AP41" s="106">
        <f t="shared" si="13"/>
        <v>1.0386950439360012</v>
      </c>
      <c r="AQ41" s="106">
        <f t="shared" si="13"/>
        <v>1.0046114291550001</v>
      </c>
      <c r="AR41" s="106">
        <f t="shared" si="13"/>
        <v>1.2133054456917494</v>
      </c>
      <c r="AS41" s="106">
        <f t="shared" si="13"/>
        <v>1.1720836689563061</v>
      </c>
      <c r="AT41" s="106">
        <f t="shared" si="13"/>
        <v>1.4543188288499986</v>
      </c>
      <c r="AU41" s="106">
        <f t="shared" si="13"/>
        <v>0.79126163845300024</v>
      </c>
      <c r="AV41" s="106">
        <f t="shared" si="13"/>
        <v>1.0220926826100003</v>
      </c>
      <c r="AW41" s="106">
        <f t="shared" si="13"/>
        <v>0.56687628923749989</v>
      </c>
      <c r="AX41" s="106">
        <f t="shared" si="13"/>
        <v>0</v>
      </c>
      <c r="AY41" s="106">
        <f t="shared" si="13"/>
        <v>0</v>
      </c>
      <c r="AZ41" s="106">
        <f t="shared" si="13"/>
        <v>0</v>
      </c>
      <c r="BA41" s="106">
        <f t="shared" si="13"/>
        <v>0</v>
      </c>
      <c r="BB41" s="106">
        <f t="shared" si="13"/>
        <v>0</v>
      </c>
      <c r="BC41" s="106">
        <f t="shared" si="13"/>
        <v>0</v>
      </c>
      <c r="BD41" s="168"/>
    </row>
    <row r="42" spans="2:56" ht="17.149999999999999" customHeight="1">
      <c r="B42" s="10" t="s">
        <v>61</v>
      </c>
      <c r="C42" s="56">
        <f t="shared" ref="C42:N42" si="14">C5-SUM(C6,C16,C20,C21,C26,C37)</f>
        <v>5.735870917885999E-2</v>
      </c>
      <c r="D42" s="20">
        <f t="shared" si="14"/>
        <v>5.1574441424000028E-2</v>
      </c>
      <c r="E42" s="20">
        <f t="shared" si="14"/>
        <v>5.7416772777999947E-2</v>
      </c>
      <c r="F42" s="20">
        <f t="shared" si="14"/>
        <v>4.0172180659400092E-2</v>
      </c>
      <c r="G42" s="20">
        <f t="shared" si="14"/>
        <v>7.0760894669819829E-2</v>
      </c>
      <c r="H42" s="20">
        <f t="shared" si="14"/>
        <v>0.15115297328246002</v>
      </c>
      <c r="I42" s="20">
        <f t="shared" si="14"/>
        <v>0.12146119540080003</v>
      </c>
      <c r="J42" s="20">
        <f t="shared" si="14"/>
        <v>0.1717446928255999</v>
      </c>
      <c r="K42" s="38">
        <f t="shared" si="14"/>
        <v>0.18122496612520012</v>
      </c>
      <c r="L42" s="38">
        <f t="shared" si="14"/>
        <v>0.11102854138870011</v>
      </c>
      <c r="M42" s="38">
        <f t="shared" si="14"/>
        <v>8.8641949648399443E-2</v>
      </c>
      <c r="N42" s="20">
        <f t="shared" si="14"/>
        <v>7.3316665577399798E-2</v>
      </c>
      <c r="O42" s="20">
        <f t="shared" ref="O42:AB42" si="15">O5-SUM(O6,O16,O20,O21,O26,O37)</f>
        <v>6.975444037952E-2</v>
      </c>
      <c r="P42" s="20">
        <f t="shared" si="15"/>
        <v>8.3467538722799994E-2</v>
      </c>
      <c r="Q42" s="20">
        <f t="shared" si="15"/>
        <v>0.21027363772860042</v>
      </c>
      <c r="R42" s="20">
        <f t="shared" si="15"/>
        <v>0.22743898128590184</v>
      </c>
      <c r="S42" s="20">
        <f t="shared" si="15"/>
        <v>0.22501998853999999</v>
      </c>
      <c r="T42" s="20">
        <f t="shared" si="15"/>
        <v>0.2288568628399999</v>
      </c>
      <c r="U42" s="20">
        <f t="shared" si="15"/>
        <v>0.25836658178799982</v>
      </c>
      <c r="V42" s="20">
        <f t="shared" si="15"/>
        <v>0.28750452782000008</v>
      </c>
      <c r="W42" s="20">
        <f t="shared" si="15"/>
        <v>0</v>
      </c>
      <c r="X42" s="20">
        <f t="shared" si="15"/>
        <v>0</v>
      </c>
      <c r="Y42" s="20">
        <f t="shared" si="15"/>
        <v>0</v>
      </c>
      <c r="Z42" s="20">
        <f t="shared" si="15"/>
        <v>0</v>
      </c>
      <c r="AA42" s="20">
        <f t="shared" si="15"/>
        <v>0</v>
      </c>
      <c r="AB42" s="20">
        <f t="shared" si="15"/>
        <v>0</v>
      </c>
      <c r="AC42" s="4"/>
      <c r="AD42" s="66">
        <f>AD5-SUM(AD6,AD16,AD20,AD21,AD26,AD37)</f>
        <v>15.370350460841479</v>
      </c>
      <c r="AE42" s="67">
        <f>AE5-SUM(AE6,AE16,AE20,AE21,AE26,AE37)</f>
        <v>11.246273843348021</v>
      </c>
      <c r="AF42" s="67">
        <f t="shared" ref="AF42:BC42" si="16">AF5-SUM(AF6,AF16,AF20,AF21,AF26,AF37)</f>
        <v>13.949479143599973</v>
      </c>
      <c r="AG42" s="67">
        <f t="shared" si="16"/>
        <v>9.6891895296000143</v>
      </c>
      <c r="AH42" s="67">
        <f t="shared" si="16"/>
        <v>15.640473892344062</v>
      </c>
      <c r="AI42" s="67">
        <f t="shared" si="16"/>
        <v>34.907932801169949</v>
      </c>
      <c r="AJ42" s="67">
        <f t="shared" si="16"/>
        <v>27.379411473511965</v>
      </c>
      <c r="AK42" s="67">
        <f t="shared" si="16"/>
        <v>42.030361458944952</v>
      </c>
      <c r="AL42" s="67">
        <f t="shared" si="16"/>
        <v>47.123820882599944</v>
      </c>
      <c r="AM42" s="67">
        <f t="shared" si="16"/>
        <v>28.495166983756008</v>
      </c>
      <c r="AN42" s="67">
        <f t="shared" si="16"/>
        <v>22.199280839091017</v>
      </c>
      <c r="AO42" s="67">
        <f t="shared" si="16"/>
        <v>17.897975583360008</v>
      </c>
      <c r="AP42" s="67">
        <f t="shared" si="16"/>
        <v>19.77748292396798</v>
      </c>
      <c r="AQ42" s="67">
        <f t="shared" si="16"/>
        <v>26.851539479429988</v>
      </c>
      <c r="AR42" s="67">
        <f t="shared" si="16"/>
        <v>52.906996554546211</v>
      </c>
      <c r="AS42" s="67">
        <f t="shared" si="16"/>
        <v>66.6146840251794</v>
      </c>
      <c r="AT42" s="67">
        <f t="shared" si="16"/>
        <v>65.641137946440978</v>
      </c>
      <c r="AU42" s="67">
        <f t="shared" si="16"/>
        <v>68.146807152424117</v>
      </c>
      <c r="AV42" s="67">
        <f t="shared" si="16"/>
        <v>85.11785795597001</v>
      </c>
      <c r="AW42" s="67">
        <f t="shared" si="16"/>
        <v>83.725096915283331</v>
      </c>
      <c r="AX42" s="67">
        <f t="shared" si="16"/>
        <v>0</v>
      </c>
      <c r="AY42" s="67">
        <f t="shared" si="16"/>
        <v>0</v>
      </c>
      <c r="AZ42" s="67">
        <f t="shared" si="16"/>
        <v>0</v>
      </c>
      <c r="BA42" s="67">
        <f t="shared" si="16"/>
        <v>0</v>
      </c>
      <c r="BB42" s="67">
        <f t="shared" si="16"/>
        <v>0</v>
      </c>
      <c r="BC42" s="67">
        <f t="shared" si="16"/>
        <v>0</v>
      </c>
      <c r="BD42" s="168"/>
    </row>
    <row r="43" spans="2:56">
      <c r="B43" s="5" t="s">
        <v>20</v>
      </c>
      <c r="C43" s="40">
        <f>1/$A$1*[1]CoreVPAExp!$B$15</f>
        <v>9.3918150330600005E-3</v>
      </c>
      <c r="D43" s="11">
        <f>1/$A$1*[1]CoreVPAExp!$C$15</f>
        <v>7.4299937662000003E-3</v>
      </c>
      <c r="E43" s="11">
        <f>1/$A$1*[1]CoreVPAExp!$D$15</f>
        <v>6.7979781949999993E-3</v>
      </c>
      <c r="F43" s="11">
        <f>1/$A$1*[1]CoreVPAExp!$E$15</f>
        <v>6.2597968411999992E-3</v>
      </c>
      <c r="G43" s="11">
        <f>1/$A$1*[1]CoreVPAExp!$F$15</f>
        <v>6.4249815782199994E-3</v>
      </c>
      <c r="H43" s="11">
        <f>1/$A$1*[1]CoreVPAExp!$G$15</f>
        <v>6.2921978714000001E-3</v>
      </c>
      <c r="I43" s="11">
        <f>1/$A$1*[1]CoreVPAExp!$H$15</f>
        <v>5.7691539089999994E-3</v>
      </c>
      <c r="J43" s="11">
        <f>1/$A$1*[1]CoreVPAExp!$I$15</f>
        <v>6.2434586365999988E-3</v>
      </c>
      <c r="K43" s="31">
        <f>1/$A$1*[1]CoreVPAExp!$J$15</f>
        <v>4.1818881060000004E-3</v>
      </c>
      <c r="L43" s="31">
        <f>1/$A$1*[1]CoreVPAExp!K$15</f>
        <v>2.6562801977999999E-3</v>
      </c>
      <c r="M43" s="31">
        <f>1/$A$1*[1]CoreVPAExp!L$15</f>
        <v>3.3856413556E-3</v>
      </c>
      <c r="N43" s="11">
        <f>1/$A$1*[1]CoreVPAExp!M$15</f>
        <v>1.4304243999999997E-3</v>
      </c>
      <c r="O43" s="11">
        <f>1/$A$1*[1]CoreVPAExp!N$15</f>
        <v>3.561565E-4</v>
      </c>
      <c r="P43" s="11">
        <f>1/$A$1*[1]CoreVPAExp!O$15</f>
        <v>9.2894108359999983E-4</v>
      </c>
      <c r="Q43" s="11">
        <f>1/$A$1*[1]CoreVPAExp!P$15</f>
        <v>8.0200394599999999E-5</v>
      </c>
      <c r="R43" s="11">
        <f>1/$A$1*[1]CoreVPAExp!Q$15</f>
        <v>1.5393975796654209E-4</v>
      </c>
      <c r="S43" s="11">
        <f>1/$A$1*[1]CoreVPAExp!R$15</f>
        <v>0</v>
      </c>
      <c r="T43" s="11">
        <f>1/$A$1*[1]CoreVPAExp!S$15</f>
        <v>7.6685699999999997E-5</v>
      </c>
      <c r="U43" s="11">
        <f>1/$A$1*[1]CoreVPAExp!T$15</f>
        <v>2.6217099999999997E-5</v>
      </c>
      <c r="V43" s="11">
        <f>1/$A$1*[1]CoreVPAExp!U$15</f>
        <v>0</v>
      </c>
      <c r="W43" s="11">
        <f>1/$A$1*[1]CoreVPAExp!V$15</f>
        <v>0</v>
      </c>
      <c r="X43" s="11">
        <f>1/$A$1*[1]CoreVPAExp!W$15</f>
        <v>0</v>
      </c>
      <c r="Y43" s="11">
        <f>1/$A$1*[1]CoreVPAExp!X$15</f>
        <v>0</v>
      </c>
      <c r="Z43" s="11">
        <f>1/$A$1*[1]CoreVPAExp!Y$15</f>
        <v>0</v>
      </c>
      <c r="AA43" s="11">
        <f>1/$A$1*[1]CoreVPAExp!Z$15</f>
        <v>0</v>
      </c>
      <c r="AB43" s="11">
        <f>1/$A$1*[1]CoreVPAExp!AA$15</f>
        <v>0</v>
      </c>
      <c r="AC43" s="4"/>
      <c r="AD43" s="103">
        <f>[1]CoreVPAExp!AB$15</f>
        <v>1.9226565131524798</v>
      </c>
      <c r="AE43" s="104">
        <f>[1]CoreVPAExp!AC$15</f>
        <v>1.2557444844439996</v>
      </c>
      <c r="AF43" s="104">
        <f>[1]CoreVPAExp!AD$15</f>
        <v>1.4151234581759997</v>
      </c>
      <c r="AG43" s="104">
        <f>[1]CoreVPAExp!AE$15</f>
        <v>1.7611998720959998</v>
      </c>
      <c r="AH43" s="104">
        <f>[1]CoreVPAExp!AF$15</f>
        <v>1.7542092037820001</v>
      </c>
      <c r="AI43" s="104">
        <f>[1]CoreVPAExp!AG$15</f>
        <v>1.7719536403139999</v>
      </c>
      <c r="AJ43" s="104">
        <f>[1]CoreVPAExp!AH$15</f>
        <v>1.640521745844</v>
      </c>
      <c r="AK43" s="104">
        <f>[1]CoreVPAExp!AI$15</f>
        <v>1.65490147289</v>
      </c>
      <c r="AL43" s="104">
        <f>[1]CoreVPAExp!AJ$15</f>
        <v>1.5156879335200002</v>
      </c>
      <c r="AM43" s="104">
        <f>[1]CoreVPAExp!AK$15</f>
        <v>0.71419887356399991</v>
      </c>
      <c r="AN43" s="104">
        <f>[1]CoreVPAExp!AL$15</f>
        <v>0.77858103814199997</v>
      </c>
      <c r="AO43" s="104">
        <f>[1]CoreVPAExp!AM$15</f>
        <v>0.31790302511999996</v>
      </c>
      <c r="AP43" s="104">
        <f>[1]CoreVPAExp!AN$15</f>
        <v>0.117198659424</v>
      </c>
      <c r="AQ43" s="104">
        <f>[1]CoreVPAExp!AO$15</f>
        <v>0.38656589676599995</v>
      </c>
      <c r="AR43" s="104">
        <f>[1]CoreVPAExp!AP$15</f>
        <v>9.5635402367499983E-2</v>
      </c>
      <c r="AS43" s="104">
        <f>[1]CoreVPAExp!AQ$15</f>
        <v>3.625770789737414E-2</v>
      </c>
      <c r="AT43" s="104">
        <f>[1]CoreVPAExp!AR$15</f>
        <v>0</v>
      </c>
      <c r="AU43" s="104">
        <f>[1]CoreVPAExp!AS$15</f>
        <v>4.507220574999999E-2</v>
      </c>
      <c r="AV43" s="104">
        <f>[1]CoreVPAExp!AT$15</f>
        <v>1.487560437E-2</v>
      </c>
      <c r="AW43" s="104">
        <f>[1]CoreVPAExp!AU$15</f>
        <v>0</v>
      </c>
      <c r="AX43" s="104">
        <f>[1]CoreVPAExp!AV$15</f>
        <v>0</v>
      </c>
      <c r="AY43" s="104">
        <f>[1]CoreVPAExp!AW$15</f>
        <v>0</v>
      </c>
      <c r="AZ43" s="104">
        <f>[1]CoreVPAExp!AX$15</f>
        <v>0</v>
      </c>
      <c r="BA43" s="104">
        <f>[1]CoreVPAExp!AY$15</f>
        <v>0</v>
      </c>
      <c r="BB43" s="104">
        <f>[1]CoreVPAExp!AZ$15</f>
        <v>0</v>
      </c>
      <c r="BC43" s="104">
        <f>[1]CoreVPAExp!BA$15</f>
        <v>0</v>
      </c>
      <c r="BD43" s="168"/>
    </row>
    <row r="44" spans="2:56">
      <c r="B44" s="5" t="s">
        <v>40</v>
      </c>
      <c r="C44" s="40">
        <f>1/$A$1*[1]CoreVPAExp!$B$108</f>
        <v>4.3390408301800007E-2</v>
      </c>
      <c r="D44" s="11">
        <f>1/$A$1*[1]CoreVPAExp!$C$108</f>
        <v>3.5893808993000001E-2</v>
      </c>
      <c r="E44" s="11">
        <f>1/$A$1*[1]CoreVPAExp!$D$108</f>
        <v>4.8165393059999999E-2</v>
      </c>
      <c r="F44" s="11">
        <f>1/$A$1*[1]CoreVPAExp!$E$108</f>
        <v>2.8522194259999998E-2</v>
      </c>
      <c r="G44" s="11">
        <f>1/$A$1*[1]CoreVPAExp!$F$108</f>
        <v>6.0067350796000001E-2</v>
      </c>
      <c r="H44" s="11">
        <f>1/$A$1*[1]CoreVPAExp!$G$108</f>
        <v>0.13771804841079999</v>
      </c>
      <c r="I44" s="11">
        <f>1/$A$1*[1]CoreVPAExp!$H$108</f>
        <v>0.10737440669079999</v>
      </c>
      <c r="J44" s="11">
        <f>1/$A$1*[1]CoreVPAExp!$I$108</f>
        <v>0.15930229916760003</v>
      </c>
      <c r="K44" s="31">
        <f>1/$A$1*[1]CoreVPAExp!$J$108</f>
        <v>0.16801721644519998</v>
      </c>
      <c r="L44" s="31">
        <f>1/$A$1*[1]CoreVPAExp!K$108</f>
        <v>0.1051532259855</v>
      </c>
      <c r="M44" s="31">
        <f>1/$A$1*[1]CoreVPAExp!L$108</f>
        <v>7.8419079005400003E-2</v>
      </c>
      <c r="N44" s="11">
        <f>1/$A$1*[1]CoreVPAExp!M$108</f>
        <v>6.6578497566799982E-2</v>
      </c>
      <c r="O44" s="11">
        <f>1/$A$1*[1]CoreVPAExp!N$108</f>
        <v>6.3833005317119995E-2</v>
      </c>
      <c r="P44" s="11">
        <f>1/$A$1*[1]CoreVPAExp!O$108</f>
        <v>7.8303584979199994E-2</v>
      </c>
      <c r="Q44" s="11">
        <f>1/$A$1*[1]CoreVPAExp!P$108</f>
        <v>0.19983152287640002</v>
      </c>
      <c r="R44" s="11">
        <f>1/$A$1*[1]CoreVPAExp!Q$108</f>
        <v>0.21857310927548226</v>
      </c>
      <c r="S44" s="11">
        <f>1/$A$1*[1]CoreVPAExp!R$108</f>
        <v>0.21718490669999999</v>
      </c>
      <c r="T44" s="11">
        <f>1/$A$1*[1]CoreVPAExp!S$108</f>
        <v>0.2177695727</v>
      </c>
      <c r="U44" s="11">
        <f>1/$A$1*[1]CoreVPAExp!T$108</f>
        <v>0.24963548231999999</v>
      </c>
      <c r="V44" s="11">
        <f>1/$A$1*[1]CoreVPAExp!U$108</f>
        <v>0.28059415685999994</v>
      </c>
      <c r="W44" s="11">
        <f>1/$A$1*[1]CoreVPAExp!V$108</f>
        <v>0</v>
      </c>
      <c r="X44" s="11">
        <f>1/$A$1*[1]CoreVPAExp!W$108</f>
        <v>0</v>
      </c>
      <c r="Y44" s="11">
        <f>1/$A$1*[1]CoreVPAExp!X$108</f>
        <v>0</v>
      </c>
      <c r="Z44" s="11">
        <f>1/$A$1*[1]CoreVPAExp!Y$108</f>
        <v>0</v>
      </c>
      <c r="AA44" s="11">
        <f>1/$A$1*[1]CoreVPAExp!Z$108</f>
        <v>0</v>
      </c>
      <c r="AB44" s="11">
        <f>1/$A$1*[1]CoreVPAExp!AA$108</f>
        <v>0</v>
      </c>
      <c r="AC44" s="4"/>
      <c r="AD44" s="103">
        <f>[1]CoreVPAExp!AB$108</f>
        <v>12.75898416239712</v>
      </c>
      <c r="AE44" s="104">
        <f>[1]CoreVPAExp!AC$108</f>
        <v>8.8564936634319995</v>
      </c>
      <c r="AF44" s="104">
        <f>[1]CoreVPAExp!AD$108</f>
        <v>11.857034319984001</v>
      </c>
      <c r="AG44" s="104">
        <f>[1]CoreVPAExp!AE$108</f>
        <v>6.7792120651359991</v>
      </c>
      <c r="AH44" s="104">
        <f>[1]CoreVPAExp!AF$108</f>
        <v>12.927880687750001</v>
      </c>
      <c r="AI44" s="104">
        <f>[1]CoreVPAExp!AG$108</f>
        <v>31.078647567395997</v>
      </c>
      <c r="AJ44" s="104">
        <f>[1]CoreVPAExp!AH$108</f>
        <v>22.939391901351993</v>
      </c>
      <c r="AK44" s="104">
        <f>[1]CoreVPAExp!AI$108</f>
        <v>37.660286030679998</v>
      </c>
      <c r="AL44" s="104">
        <f>[1]CoreVPAExp!AJ$108</f>
        <v>41.490139558116006</v>
      </c>
      <c r="AM44" s="104">
        <f>[1]CoreVPAExp!AK$108</f>
        <v>26.655784512367998</v>
      </c>
      <c r="AN44" s="104">
        <f>[1]CoreVPAExp!AL$108</f>
        <v>19.495869041169001</v>
      </c>
      <c r="AO44" s="104">
        <f>[1]CoreVPAExp!AM$108</f>
        <v>15.837923268479999</v>
      </c>
      <c r="AP44" s="104">
        <f>[1]CoreVPAExp!AN$108</f>
        <v>18.187838980431998</v>
      </c>
      <c r="AQ44" s="104">
        <f>[1]CoreVPAExp!AO$108</f>
        <v>25.242002140454996</v>
      </c>
      <c r="AR44" s="104">
        <f>[1]CoreVPAExp!AP$108</f>
        <v>49.509167177137492</v>
      </c>
      <c r="AS44" s="104">
        <f>[1]CoreVPAExp!AQ$108</f>
        <v>63.792480491067145</v>
      </c>
      <c r="AT44" s="104">
        <f>[1]CoreVPAExp!AR$108</f>
        <v>62.663413036688993</v>
      </c>
      <c r="AU44" s="104">
        <f>[1]CoreVPAExp!AS$108</f>
        <v>64.47174170651499</v>
      </c>
      <c r="AV44" s="104">
        <f>[1]CoreVPAExp!AT$108</f>
        <v>81.417300757779998</v>
      </c>
      <c r="AW44" s="104">
        <f>[1]CoreVPAExp!AU$108</f>
        <v>81.012816634049997</v>
      </c>
      <c r="AX44" s="104">
        <f>[1]CoreVPAExp!AV$108</f>
        <v>0</v>
      </c>
      <c r="AY44" s="104">
        <f>[1]CoreVPAExp!AW$108</f>
        <v>0</v>
      </c>
      <c r="AZ44" s="104">
        <f>[1]CoreVPAExp!AX$108</f>
        <v>0</v>
      </c>
      <c r="BA44" s="104">
        <f>[1]CoreVPAExp!AY$108</f>
        <v>0</v>
      </c>
      <c r="BB44" s="104">
        <f>[1]CoreVPAExp!AZ$108</f>
        <v>0</v>
      </c>
      <c r="BC44" s="104">
        <f>[1]CoreVPAExp!BA$108</f>
        <v>0</v>
      </c>
      <c r="BD44" s="168"/>
    </row>
    <row r="45" spans="2:56">
      <c r="B45" s="5" t="s">
        <v>58</v>
      </c>
      <c r="C45" s="40">
        <f>1/$A$1*[1]CoreVPAExp!$B$213</f>
        <v>2.8482399999999997E-5</v>
      </c>
      <c r="D45" s="11">
        <f>1/$A$1*[1]CoreVPAExp!$C$213</f>
        <v>0</v>
      </c>
      <c r="E45" s="11">
        <f>1/$A$1*[1]CoreVPAExp!$D$213</f>
        <v>0</v>
      </c>
      <c r="F45" s="11">
        <f>1/$A$1*[1]CoreVPAExp!$E$213</f>
        <v>0</v>
      </c>
      <c r="G45" s="11">
        <f>1/$A$1*[1]CoreVPAExp!$F$213</f>
        <v>2.6903240000000003E-5</v>
      </c>
      <c r="H45" s="11">
        <f>1/$A$1*[1]CoreVPAExp!$G$213</f>
        <v>0</v>
      </c>
      <c r="I45" s="11">
        <f>1/$A$1*[1]CoreVPAExp!$H$213</f>
        <v>0</v>
      </c>
      <c r="J45" s="11">
        <f>1/$A$1*[1]CoreVPAExp!$I$213</f>
        <v>0</v>
      </c>
      <c r="K45" s="31">
        <f>1/$A$1*[1]CoreVPAExp!$J$213</f>
        <v>0</v>
      </c>
      <c r="L45" s="31">
        <f>1/$A$1*[1]CoreVPAExp!K$213</f>
        <v>0</v>
      </c>
      <c r="M45" s="31">
        <f>1/$A$1*[1]CoreVPAExp!L$213</f>
        <v>0</v>
      </c>
      <c r="N45" s="11">
        <f>1/$A$1*[1]CoreVPAExp!M$213</f>
        <v>1.2932920000000001E-4</v>
      </c>
      <c r="O45" s="11">
        <f>1/$A$1*[1]CoreVPAExp!N$213</f>
        <v>0</v>
      </c>
      <c r="P45" s="11">
        <f>1/$A$1*[1]CoreVPAExp!O$213</f>
        <v>0</v>
      </c>
      <c r="Q45" s="11">
        <f>1/$A$1*[1]CoreVPAExp!P$213</f>
        <v>0</v>
      </c>
      <c r="R45" s="11">
        <f>1/$A$1*[1]CoreVPAExp!Q$213</f>
        <v>0</v>
      </c>
      <c r="S45" s="11">
        <f>1/$A$1*[1]CoreVPAExp!R$213</f>
        <v>0</v>
      </c>
      <c r="T45" s="11">
        <f>1/$A$1*[1]CoreVPAExp!S$213</f>
        <v>3.4643700000000002E-5</v>
      </c>
      <c r="U45" s="11">
        <f>1/$A$1*[1]CoreVPAExp!T$213</f>
        <v>4.0559500799999999E-4</v>
      </c>
      <c r="V45" s="11">
        <f>1/$A$1*[1]CoreVPAExp!U$213</f>
        <v>5.5515459999999997E-4</v>
      </c>
      <c r="W45" s="11">
        <f>1/$A$1*[1]CoreVPAExp!V$213</f>
        <v>0</v>
      </c>
      <c r="X45" s="11">
        <f>1/$A$1*[1]CoreVPAExp!W$213</f>
        <v>0</v>
      </c>
      <c r="Y45" s="11">
        <f>1/$A$1*[1]CoreVPAExp!X$213</f>
        <v>0</v>
      </c>
      <c r="Z45" s="11">
        <f>1/$A$1*[1]CoreVPAExp!Y$213</f>
        <v>0</v>
      </c>
      <c r="AA45" s="11">
        <f>1/$A$1*[1]CoreVPAExp!Z$213</f>
        <v>0</v>
      </c>
      <c r="AB45" s="11">
        <f>1/$A$1*[1]CoreVPAExp!AA$213</f>
        <v>0</v>
      </c>
      <c r="AC45" s="4"/>
      <c r="AD45" s="103">
        <f>[1]CoreVPAExp!AB$213</f>
        <v>3.0961170263400003E-3</v>
      </c>
      <c r="AE45" s="104">
        <f>[1]CoreVPAExp!AC$213</f>
        <v>0</v>
      </c>
      <c r="AF45" s="104">
        <f>[1]CoreVPAExp!AD$213</f>
        <v>0</v>
      </c>
      <c r="AG45" s="104">
        <f>[1]CoreVPAExp!AE$213</f>
        <v>0</v>
      </c>
      <c r="AH45" s="104">
        <f>[1]CoreVPAExp!AF$213</f>
        <v>5.5524088690000004E-3</v>
      </c>
      <c r="AI45" s="104">
        <f>[1]CoreVPAExp!AG$213</f>
        <v>0</v>
      </c>
      <c r="AJ45" s="104">
        <f>[1]CoreVPAExp!AH$213</f>
        <v>0</v>
      </c>
      <c r="AK45" s="104">
        <f>[1]CoreVPAExp!AI$213</f>
        <v>0</v>
      </c>
      <c r="AL45" s="104">
        <f>[1]CoreVPAExp!AJ$213</f>
        <v>0</v>
      </c>
      <c r="AM45" s="104">
        <f>[1]CoreVPAExp!AK$213</f>
        <v>0</v>
      </c>
      <c r="AN45" s="104">
        <f>[1]CoreVPAExp!AL$213</f>
        <v>0</v>
      </c>
      <c r="AO45" s="104">
        <f>[1]CoreVPAExp!AM$213</f>
        <v>3.3414180479999993E-2</v>
      </c>
      <c r="AP45" s="104">
        <f>[1]CoreVPAExp!AN$213</f>
        <v>0</v>
      </c>
      <c r="AQ45" s="104">
        <f>[1]CoreVPAExp!AO$213</f>
        <v>0</v>
      </c>
      <c r="AR45" s="104">
        <f>[1]CoreVPAExp!AP$213</f>
        <v>0</v>
      </c>
      <c r="AS45" s="104">
        <f>[1]CoreVPAExp!AQ$213</f>
        <v>0</v>
      </c>
      <c r="AT45" s="104">
        <f>[1]CoreVPAExp!AR$213</f>
        <v>0</v>
      </c>
      <c r="AU45" s="104">
        <f>[1]CoreVPAExp!AS$213</f>
        <v>9.461689379999999E-3</v>
      </c>
      <c r="AV45" s="104">
        <f>[1]CoreVPAExp!AT$213</f>
        <v>0.14622930601</v>
      </c>
      <c r="AW45" s="104">
        <f>[1]CoreVPAExp!AU$213</f>
        <v>0.13642132992916667</v>
      </c>
      <c r="AX45" s="104">
        <f>[1]CoreVPAExp!AV$213</f>
        <v>0</v>
      </c>
      <c r="AY45" s="104">
        <f>[1]CoreVPAExp!AW$213</f>
        <v>0</v>
      </c>
      <c r="AZ45" s="104">
        <f>[1]CoreVPAExp!AX$213</f>
        <v>0</v>
      </c>
      <c r="BA45" s="104">
        <f>[1]CoreVPAExp!AY$213</f>
        <v>0</v>
      </c>
      <c r="BB45" s="104">
        <f>[1]CoreVPAExp!AZ$213</f>
        <v>0</v>
      </c>
      <c r="BC45" s="104">
        <f>[1]CoreVPAExp!BA$213</f>
        <v>0</v>
      </c>
      <c r="BD45" s="168"/>
    </row>
    <row r="46" spans="2:56" ht="13" thickBot="1">
      <c r="B46" s="6" t="s">
        <v>62</v>
      </c>
      <c r="C46" s="71">
        <f t="shared" ref="C46:M46" si="17">SUM(C42:C42)-SUM(C43:C45)</f>
        <v>4.5480034439999845E-3</v>
      </c>
      <c r="D46" s="72">
        <f t="shared" si="17"/>
        <v>8.2506386648000252E-3</v>
      </c>
      <c r="E46" s="72">
        <f t="shared" si="17"/>
        <v>2.4534015229999498E-3</v>
      </c>
      <c r="F46" s="72">
        <f t="shared" si="17"/>
        <v>5.3901895582000939E-3</v>
      </c>
      <c r="G46" s="72">
        <f t="shared" si="17"/>
        <v>4.2416590555998251E-3</v>
      </c>
      <c r="H46" s="72">
        <f t="shared" si="17"/>
        <v>7.1427270002600296E-3</v>
      </c>
      <c r="I46" s="72">
        <f t="shared" si="17"/>
        <v>8.3176348010000345E-3</v>
      </c>
      <c r="J46" s="72">
        <f t="shared" si="17"/>
        <v>6.1989350213998706E-3</v>
      </c>
      <c r="K46" s="73">
        <f t="shared" si="17"/>
        <v>9.0258615740001213E-3</v>
      </c>
      <c r="L46" s="73">
        <f t="shared" si="17"/>
        <v>3.2190352054001087E-3</v>
      </c>
      <c r="M46" s="73">
        <f t="shared" si="17"/>
        <v>6.8372292873994378E-3</v>
      </c>
      <c r="N46" s="72">
        <f>SUM(N42:N42)-SUM(N43:N45)</f>
        <v>5.1784144105998103E-3</v>
      </c>
      <c r="O46" s="72">
        <f t="shared" ref="O46:AB46" si="18">SUM(O42:O42)-SUM(O43:O45)</f>
        <v>5.5652785624000084E-3</v>
      </c>
      <c r="P46" s="72">
        <f t="shared" si="18"/>
        <v>4.2350126599999954E-3</v>
      </c>
      <c r="Q46" s="72">
        <f t="shared" si="18"/>
        <v>1.0361914457600402E-2</v>
      </c>
      <c r="R46" s="72">
        <f t="shared" si="18"/>
        <v>8.7119322524530363E-3</v>
      </c>
      <c r="S46" s="72">
        <f t="shared" si="18"/>
        <v>7.8350818400000077E-3</v>
      </c>
      <c r="T46" s="72">
        <f t="shared" si="18"/>
        <v>1.0975960739999902E-2</v>
      </c>
      <c r="U46" s="72">
        <f t="shared" si="18"/>
        <v>8.2992873599997963E-3</v>
      </c>
      <c r="V46" s="72">
        <f t="shared" si="18"/>
        <v>6.3552163600001377E-3</v>
      </c>
      <c r="W46" s="72">
        <f t="shared" si="18"/>
        <v>0</v>
      </c>
      <c r="X46" s="72">
        <f t="shared" si="18"/>
        <v>0</v>
      </c>
      <c r="Y46" s="72">
        <f t="shared" si="18"/>
        <v>0</v>
      </c>
      <c r="Z46" s="72">
        <f t="shared" si="18"/>
        <v>0</v>
      </c>
      <c r="AA46" s="72">
        <f t="shared" si="18"/>
        <v>0</v>
      </c>
      <c r="AB46" s="72">
        <f t="shared" si="18"/>
        <v>0</v>
      </c>
      <c r="AC46" s="74"/>
      <c r="AD46" s="114">
        <f t="shared" ref="AD46:BC46" si="19">SUM(AD42:AD42)-SUM(AD43:AD45)</f>
        <v>0.68561366826553893</v>
      </c>
      <c r="AE46" s="115">
        <f t="shared" si="19"/>
        <v>1.1340356954720221</v>
      </c>
      <c r="AF46" s="115">
        <f t="shared" si="19"/>
        <v>0.67732136543997257</v>
      </c>
      <c r="AG46" s="115">
        <f t="shared" si="19"/>
        <v>1.148777592368015</v>
      </c>
      <c r="AH46" s="115">
        <f t="shared" si="19"/>
        <v>0.95283159194305966</v>
      </c>
      <c r="AI46" s="115">
        <f t="shared" si="19"/>
        <v>2.0573315934599492</v>
      </c>
      <c r="AJ46" s="115">
        <f t="shared" si="19"/>
        <v>2.7994978263159709</v>
      </c>
      <c r="AK46" s="115">
        <f t="shared" si="19"/>
        <v>2.7151739553749508</v>
      </c>
      <c r="AL46" s="115">
        <f t="shared" si="19"/>
        <v>4.1179933909639388</v>
      </c>
      <c r="AM46" s="115">
        <f t="shared" si="19"/>
        <v>1.1251835978240088</v>
      </c>
      <c r="AN46" s="115">
        <f t="shared" si="19"/>
        <v>1.9248307597800149</v>
      </c>
      <c r="AO46" s="115">
        <f t="shared" si="19"/>
        <v>1.7087351092800063</v>
      </c>
      <c r="AP46" s="115">
        <f t="shared" si="19"/>
        <v>1.4724452841119806</v>
      </c>
      <c r="AQ46" s="115">
        <f t="shared" si="19"/>
        <v>1.2229714422089906</v>
      </c>
      <c r="AR46" s="115">
        <f t="shared" si="19"/>
        <v>3.3021939750412201</v>
      </c>
      <c r="AS46" s="115">
        <f t="shared" si="19"/>
        <v>2.7859458262148777</v>
      </c>
      <c r="AT46" s="115">
        <f t="shared" si="19"/>
        <v>2.9777249097519842</v>
      </c>
      <c r="AU46" s="115">
        <f t="shared" si="19"/>
        <v>3.6205315507791198</v>
      </c>
      <c r="AV46" s="115">
        <f t="shared" si="19"/>
        <v>3.5394522878100076</v>
      </c>
      <c r="AW46" s="115">
        <f t="shared" si="19"/>
        <v>2.5758589513041699</v>
      </c>
      <c r="AX46" s="115">
        <f t="shared" si="19"/>
        <v>0</v>
      </c>
      <c r="AY46" s="115">
        <f t="shared" si="19"/>
        <v>0</v>
      </c>
      <c r="AZ46" s="115">
        <f t="shared" si="19"/>
        <v>0</v>
      </c>
      <c r="BA46" s="115">
        <f t="shared" si="19"/>
        <v>0</v>
      </c>
      <c r="BB46" s="115">
        <f t="shared" si="19"/>
        <v>0</v>
      </c>
      <c r="BC46" s="115">
        <f t="shared" si="19"/>
        <v>0</v>
      </c>
      <c r="BD46" s="168"/>
    </row>
    <row r="47" spans="2:56" ht="9" customHeight="1" thickTop="1">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D47" s="37"/>
      <c r="AE47" s="37"/>
      <c r="AF47" s="37"/>
      <c r="AG47" s="37"/>
      <c r="AH47" s="37"/>
      <c r="AI47" s="37"/>
      <c r="AJ47" s="37"/>
      <c r="AK47" s="37"/>
      <c r="AL47" s="37"/>
      <c r="AM47" s="37"/>
      <c r="AN47" s="37"/>
      <c r="AO47" s="37"/>
      <c r="AP47" s="37"/>
      <c r="AQ47" s="37"/>
      <c r="AR47" s="37"/>
      <c r="AS47" s="37"/>
      <c r="AT47" s="37"/>
      <c r="AU47" s="37"/>
      <c r="AV47" s="37"/>
      <c r="AW47" s="37"/>
      <c r="AX47" s="37"/>
      <c r="AY47" s="37"/>
      <c r="AZ47" s="37"/>
      <c r="BA47" s="37"/>
      <c r="BB47" s="37"/>
      <c r="BC47" s="37"/>
    </row>
    <row r="48" spans="2:56" ht="13" thickBot="1">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row>
    <row r="49" spans="2:56" ht="16" thickTop="1">
      <c r="B49" s="265" t="s">
        <v>116</v>
      </c>
      <c r="C49" s="268" t="s">
        <v>121</v>
      </c>
      <c r="D49" s="269"/>
      <c r="E49" s="269"/>
      <c r="F49" s="269"/>
      <c r="G49" s="269"/>
      <c r="H49" s="269"/>
      <c r="I49" s="269"/>
      <c r="J49" s="269"/>
      <c r="K49" s="269"/>
      <c r="L49" s="269"/>
      <c r="M49" s="269"/>
      <c r="N49" s="269"/>
      <c r="O49" s="269"/>
      <c r="P49" s="269"/>
      <c r="Q49" s="269"/>
      <c r="R49" s="269"/>
      <c r="S49" s="269"/>
      <c r="T49" s="269"/>
      <c r="U49" s="269"/>
      <c r="V49" s="269"/>
      <c r="W49" s="269"/>
      <c r="X49" s="269"/>
      <c r="Y49" s="269"/>
      <c r="Z49" s="269"/>
      <c r="AA49" s="269"/>
      <c r="AB49" s="270"/>
      <c r="AC49" s="189"/>
      <c r="AD49" s="271" t="s">
        <v>118</v>
      </c>
      <c r="AE49" s="269"/>
      <c r="AF49" s="269"/>
      <c r="AG49" s="269"/>
      <c r="AH49" s="269"/>
      <c r="AI49" s="269"/>
      <c r="AJ49" s="269"/>
      <c r="AK49" s="269"/>
      <c r="AL49" s="269"/>
      <c r="AM49" s="269"/>
      <c r="AN49" s="269"/>
      <c r="AO49" s="269"/>
      <c r="AP49" s="269"/>
      <c r="AQ49" s="269"/>
      <c r="AR49" s="269"/>
      <c r="AS49" s="269"/>
      <c r="AT49" s="269"/>
      <c r="AU49" s="269"/>
      <c r="AV49" s="269"/>
      <c r="AW49" s="269"/>
      <c r="AX49" s="269"/>
      <c r="AY49" s="269"/>
      <c r="AZ49" s="269"/>
      <c r="BA49" s="269"/>
      <c r="BB49" s="269"/>
      <c r="BC49" s="270"/>
      <c r="BD49" s="168"/>
    </row>
    <row r="50" spans="2:56" ht="13" thickBot="1">
      <c r="B50" s="266"/>
      <c r="C50" s="272" t="s">
        <v>3</v>
      </c>
      <c r="D50" s="273"/>
      <c r="E50" s="273"/>
      <c r="F50" s="273"/>
      <c r="G50" s="273"/>
      <c r="H50" s="273"/>
      <c r="I50" s="273"/>
      <c r="J50" s="273"/>
      <c r="K50" s="273"/>
      <c r="L50" s="273"/>
      <c r="M50" s="273"/>
      <c r="N50" s="273"/>
      <c r="O50" s="273"/>
      <c r="P50" s="273"/>
      <c r="Q50" s="273"/>
      <c r="R50" s="273"/>
      <c r="S50" s="273"/>
      <c r="T50" s="273"/>
      <c r="U50" s="273"/>
      <c r="V50" s="273"/>
      <c r="W50" s="273"/>
      <c r="X50" s="273"/>
      <c r="Y50" s="273"/>
      <c r="Z50" s="273"/>
      <c r="AA50" s="273"/>
      <c r="AB50" s="274"/>
      <c r="AC50" s="190"/>
      <c r="AD50" s="272" t="s">
        <v>119</v>
      </c>
      <c r="AE50" s="273"/>
      <c r="AF50" s="273"/>
      <c r="AG50" s="273"/>
      <c r="AH50" s="273"/>
      <c r="AI50" s="273"/>
      <c r="AJ50" s="273"/>
      <c r="AK50" s="273"/>
      <c r="AL50" s="273"/>
      <c r="AM50" s="273"/>
      <c r="AN50" s="273"/>
      <c r="AO50" s="273"/>
      <c r="AP50" s="273"/>
      <c r="AQ50" s="273"/>
      <c r="AR50" s="273"/>
      <c r="AS50" s="273"/>
      <c r="AT50" s="273"/>
      <c r="AU50" s="273"/>
      <c r="AV50" s="273"/>
      <c r="AW50" s="273"/>
      <c r="AX50" s="273"/>
      <c r="AY50" s="273"/>
      <c r="AZ50" s="273"/>
      <c r="BA50" s="273"/>
      <c r="BB50" s="273"/>
      <c r="BC50" s="274"/>
      <c r="BD50" s="168"/>
    </row>
    <row r="51" spans="2:56" s="191" customFormat="1" ht="20" customHeight="1" thickTop="1" thickBot="1">
      <c r="B51" s="267"/>
      <c r="C51" s="192">
        <v>2000</v>
      </c>
      <c r="D51" s="193">
        <v>2001</v>
      </c>
      <c r="E51" s="193">
        <v>2002</v>
      </c>
      <c r="F51" s="193">
        <v>2003</v>
      </c>
      <c r="G51" s="193">
        <v>2004</v>
      </c>
      <c r="H51" s="193">
        <v>2005</v>
      </c>
      <c r="I51" s="193">
        <v>2006</v>
      </c>
      <c r="J51" s="194">
        <v>2007</v>
      </c>
      <c r="K51" s="194">
        <f>1+J51</f>
        <v>2008</v>
      </c>
      <c r="L51" s="194">
        <f>1+K51</f>
        <v>2009</v>
      </c>
      <c r="M51" s="194">
        <f>1+L51</f>
        <v>2010</v>
      </c>
      <c r="N51" s="193">
        <f>1+M51</f>
        <v>2011</v>
      </c>
      <c r="O51" s="193">
        <f t="shared" ref="O51:AB51" si="20">1+N51</f>
        <v>2012</v>
      </c>
      <c r="P51" s="193">
        <f t="shared" si="20"/>
        <v>2013</v>
      </c>
      <c r="Q51" s="193">
        <f t="shared" si="20"/>
        <v>2014</v>
      </c>
      <c r="R51" s="193">
        <f t="shared" si="20"/>
        <v>2015</v>
      </c>
      <c r="S51" s="193">
        <f t="shared" si="20"/>
        <v>2016</v>
      </c>
      <c r="T51" s="193">
        <f t="shared" si="20"/>
        <v>2017</v>
      </c>
      <c r="U51" s="193">
        <f t="shared" si="20"/>
        <v>2018</v>
      </c>
      <c r="V51" s="193">
        <f t="shared" si="20"/>
        <v>2019</v>
      </c>
      <c r="W51" s="193">
        <f t="shared" si="20"/>
        <v>2020</v>
      </c>
      <c r="X51" s="193">
        <f t="shared" si="20"/>
        <v>2021</v>
      </c>
      <c r="Y51" s="193">
        <f t="shared" si="20"/>
        <v>2022</v>
      </c>
      <c r="Z51" s="193">
        <f t="shared" si="20"/>
        <v>2023</v>
      </c>
      <c r="AA51" s="193">
        <f t="shared" si="20"/>
        <v>2024</v>
      </c>
      <c r="AB51" s="193">
        <f t="shared" si="20"/>
        <v>2025</v>
      </c>
      <c r="AC51" s="195"/>
      <c r="AD51" s="196">
        <v>2000</v>
      </c>
      <c r="AE51" s="197">
        <f>1+AD51</f>
        <v>2001</v>
      </c>
      <c r="AF51" s="197">
        <f t="shared" ref="AF51:BC51" si="21">1+AE51</f>
        <v>2002</v>
      </c>
      <c r="AG51" s="197">
        <f t="shared" si="21"/>
        <v>2003</v>
      </c>
      <c r="AH51" s="197">
        <f t="shared" si="21"/>
        <v>2004</v>
      </c>
      <c r="AI51" s="197">
        <f t="shared" si="21"/>
        <v>2005</v>
      </c>
      <c r="AJ51" s="197">
        <f t="shared" si="21"/>
        <v>2006</v>
      </c>
      <c r="AK51" s="197">
        <f t="shared" si="21"/>
        <v>2007</v>
      </c>
      <c r="AL51" s="197">
        <f t="shared" si="21"/>
        <v>2008</v>
      </c>
      <c r="AM51" s="197">
        <f t="shared" si="21"/>
        <v>2009</v>
      </c>
      <c r="AN51" s="197">
        <f t="shared" si="21"/>
        <v>2010</v>
      </c>
      <c r="AO51" s="197">
        <f t="shared" si="21"/>
        <v>2011</v>
      </c>
      <c r="AP51" s="197">
        <f t="shared" si="21"/>
        <v>2012</v>
      </c>
      <c r="AQ51" s="197">
        <f t="shared" si="21"/>
        <v>2013</v>
      </c>
      <c r="AR51" s="197">
        <f t="shared" si="21"/>
        <v>2014</v>
      </c>
      <c r="AS51" s="197">
        <f t="shared" si="21"/>
        <v>2015</v>
      </c>
      <c r="AT51" s="197">
        <f t="shared" si="21"/>
        <v>2016</v>
      </c>
      <c r="AU51" s="197">
        <f t="shared" si="21"/>
        <v>2017</v>
      </c>
      <c r="AV51" s="197">
        <f t="shared" si="21"/>
        <v>2018</v>
      </c>
      <c r="AW51" s="197">
        <f t="shared" si="21"/>
        <v>2019</v>
      </c>
      <c r="AX51" s="197">
        <f t="shared" si="21"/>
        <v>2020</v>
      </c>
      <c r="AY51" s="197">
        <f t="shared" si="21"/>
        <v>2021</v>
      </c>
      <c r="AZ51" s="197">
        <f t="shared" si="21"/>
        <v>2022</v>
      </c>
      <c r="BA51" s="197">
        <f t="shared" si="21"/>
        <v>2023</v>
      </c>
      <c r="BB51" s="197">
        <f t="shared" si="21"/>
        <v>2024</v>
      </c>
      <c r="BC51" s="197">
        <f t="shared" si="21"/>
        <v>2025</v>
      </c>
      <c r="BD51" s="187"/>
    </row>
    <row r="52" spans="2:56" ht="13" thickTop="1">
      <c r="B52" s="188" t="s">
        <v>29</v>
      </c>
      <c r="C52" s="212">
        <f>1/$A$1*[2]CoreVPAImp!$B$92</f>
        <v>2.4865600000000001E-3</v>
      </c>
      <c r="D52" s="213">
        <f>1/$A$1*[2]CoreVPAImp!$C$92</f>
        <v>6.0150999999999998E-3</v>
      </c>
      <c r="E52" s="213">
        <f>1/$A$1*[2]CoreVPAImp!$D$92</f>
        <v>4.0017701399999994E-3</v>
      </c>
      <c r="F52" s="213">
        <f>1/$A$1*[2]CoreVPAImp!$E$92</f>
        <v>3.3724599999999999E-3</v>
      </c>
      <c r="G52" s="213">
        <f>1/$A$1*[2]CoreVPAImp!$F$92</f>
        <v>4.1557328399999998E-3</v>
      </c>
      <c r="H52" s="213">
        <f>1/$A$1*[2]CoreVPAImp!$G$92</f>
        <v>6.6368766599999999E-3</v>
      </c>
      <c r="I52" s="213">
        <f>1/$A$1*[2]CoreVPAImp!$H$92</f>
        <v>1.43948267E-2</v>
      </c>
      <c r="J52" s="214">
        <f>1/$A$1*[2]CoreVPAImp!$I$92</f>
        <v>1.1602834999999999E-2</v>
      </c>
      <c r="K52" s="214">
        <f>1/$A$1*[2]CoreVPAImp!$J$92</f>
        <v>9.2262594499999996E-3</v>
      </c>
      <c r="L52" s="214">
        <f>1/$A$1*[2]CoreVPAImp!K$92</f>
        <v>8.5067238399999991E-3</v>
      </c>
      <c r="M52" s="214">
        <f>1/$A$1*[2]CoreVPAImp!L$92</f>
        <v>4.7895704622000004E-2</v>
      </c>
      <c r="N52" s="213">
        <f>1/$A$1*[2]CoreVPAImp!M$92</f>
        <v>6.3930522310999993E-2</v>
      </c>
      <c r="O52" s="213">
        <f>1/$A$1*[2]CoreVPAImp!N$92</f>
        <v>0.155683751482</v>
      </c>
      <c r="P52" s="213">
        <f>1/$A$1*[2]CoreVPAImp!O$92</f>
        <v>0.16427631566499998</v>
      </c>
      <c r="Q52" s="213">
        <f>1/$A$1*[2]CoreVPAImp!P$92</f>
        <v>0.28948201070645213</v>
      </c>
      <c r="R52" s="213">
        <f>1/$A$1*[2]CoreVPAImp!Q$92</f>
        <v>0.11404426691980681</v>
      </c>
      <c r="S52" s="213">
        <f>1/$A$1*[2]CoreVPAImp!R$92</f>
        <v>0.19439557589670337</v>
      </c>
      <c r="T52" s="213">
        <f>1/$A$1*[2]CoreVPAImp!S$92</f>
        <v>0.18698494458032877</v>
      </c>
      <c r="U52" s="213">
        <f>1/$A$1*[2]CoreVPAImp!T$92</f>
        <v>9.8053938725482237E-2</v>
      </c>
      <c r="V52" s="213">
        <f>1/$A$1*[2]CoreVPAImp!U$92</f>
        <v>0</v>
      </c>
      <c r="W52" s="213">
        <f>1/$A$1*[2]CoreVPAImp!V$92</f>
        <v>0</v>
      </c>
      <c r="X52" s="213">
        <f>1/$A$1*[2]CoreVPAImp!W$92</f>
        <v>0</v>
      </c>
      <c r="Y52" s="213">
        <f>1/$A$1*[2]CoreVPAImp!X$92</f>
        <v>0</v>
      </c>
      <c r="Z52" s="213">
        <f>1/$A$1*[2]CoreVPAImp!Y$92</f>
        <v>0</v>
      </c>
      <c r="AA52" s="213">
        <f>1/$A$1*[2]CoreVPAImp!Z$92</f>
        <v>0</v>
      </c>
      <c r="AB52" s="213">
        <f>1/$A$1*[2]CoreVPAImp!AA$92</f>
        <v>0</v>
      </c>
      <c r="AC52" s="215"/>
      <c r="AD52" s="183">
        <f>[2]CoreVPAImp!AB$92</f>
        <v>0.66167299999999996</v>
      </c>
      <c r="AE52" s="184">
        <f>[2]CoreVPAImp!AC$92</f>
        <v>0.57200000000000006</v>
      </c>
      <c r="AF52" s="184">
        <f>[2]CoreVPAImp!AD$92</f>
        <v>0.62809999999999999</v>
      </c>
      <c r="AG52" s="184">
        <f>[2]CoreVPAImp!AE$92</f>
        <v>0.68899999999999995</v>
      </c>
      <c r="AH52" s="184">
        <f>[2]CoreVPAImp!AF$92</f>
        <v>1.123</v>
      </c>
      <c r="AI52" s="184">
        <f>[2]CoreVPAImp!AG$92</f>
        <v>1.4650000000000001</v>
      </c>
      <c r="AJ52" s="184">
        <f>[2]CoreVPAImp!AH$92</f>
        <v>3.889011</v>
      </c>
      <c r="AK52" s="184">
        <f>[2]CoreVPAImp!AI$92</f>
        <v>3.558189</v>
      </c>
      <c r="AL52" s="184">
        <f>[2]CoreVPAImp!AJ$92</f>
        <v>4.0829759999999995</v>
      </c>
      <c r="AM52" s="184">
        <f>[2]CoreVPAImp!AK$92</f>
        <v>3.4479319999999998</v>
      </c>
      <c r="AN52" s="184">
        <f>[2]CoreVPAImp!AL$92</f>
        <v>14.620826999999997</v>
      </c>
      <c r="AO52" s="184">
        <f>[2]CoreVPAImp!AM$92</f>
        <v>23.107261999999999</v>
      </c>
      <c r="AP52" s="184">
        <f>[2]CoreVPAImp!AN$92</f>
        <v>69.062089000000014</v>
      </c>
      <c r="AQ52" s="184">
        <f>[2]CoreVPAImp!AO$92</f>
        <v>85.960521</v>
      </c>
      <c r="AR52" s="184">
        <f>[2]CoreVPAImp!AP$92</f>
        <v>184.803415</v>
      </c>
      <c r="AS52" s="184">
        <f>[2]CoreVPAImp!AQ$92</f>
        <v>55.636032999999998</v>
      </c>
      <c r="AT52" s="184">
        <f>[2]CoreVPAImp!AR$92</f>
        <v>114.07209499999998</v>
      </c>
      <c r="AU52" s="184">
        <f>[2]CoreVPAImp!AS$92</f>
        <v>93.312378999999993</v>
      </c>
      <c r="AV52" s="184">
        <f>[2]CoreVPAImp!AT$92</f>
        <v>41.086646000000002</v>
      </c>
      <c r="AW52" s="184">
        <f>[2]CoreVPAImp!AU$92</f>
        <v>0</v>
      </c>
      <c r="AX52" s="184">
        <f>[2]CoreVPAImp!AV$92</f>
        <v>0</v>
      </c>
      <c r="AY52" s="184">
        <f>[2]CoreVPAImp!AW$92</f>
        <v>0</v>
      </c>
      <c r="AZ52" s="184">
        <f>[2]CoreVPAImp!AX$92</f>
        <v>0</v>
      </c>
      <c r="BA52" s="184">
        <f>[2]CoreVPAImp!AY$92</f>
        <v>0</v>
      </c>
      <c r="BB52" s="184">
        <f>[2]CoreVPAImp!AZ$92</f>
        <v>0</v>
      </c>
      <c r="BC52" s="184">
        <f>[2]CoreVPAImp!BA$92</f>
        <v>0</v>
      </c>
      <c r="BD52" s="187"/>
    </row>
    <row r="53" spans="2:56">
      <c r="B53" s="188" t="s">
        <v>40</v>
      </c>
      <c r="C53" s="212">
        <f>1/$A$1*[3]CoreVPAImp!$B$92</f>
        <v>3.5012920661040003E-2</v>
      </c>
      <c r="D53" s="213">
        <f>1/$A$1*[3]CoreVPAImp!$C$92</f>
        <v>3.5736354637479997E-2</v>
      </c>
      <c r="E53" s="213">
        <f>1/$A$1*[3]CoreVPAImp!$D$92</f>
        <v>2.1210388275999997E-2</v>
      </c>
      <c r="F53" s="213">
        <f>1/$A$1*[3]CoreVPAImp!$E$92</f>
        <v>1.2198741839999999E-2</v>
      </c>
      <c r="G53" s="213">
        <f>1/$A$1*[3]CoreVPAImp!$F$92</f>
        <v>3.636814026827586E-2</v>
      </c>
      <c r="H53" s="213">
        <f>1/$A$1*[3]CoreVPAImp!$G$92</f>
        <v>9.8760657700000004E-2</v>
      </c>
      <c r="I53" s="213">
        <f>1/$A$1*[3]CoreVPAImp!$H$92</f>
        <v>8.7613022740000004E-2</v>
      </c>
      <c r="J53" s="214">
        <f>1/$A$1*[3]CoreVPAImp!$I$92</f>
        <v>0.1846294862</v>
      </c>
      <c r="K53" s="214">
        <f>1/$A$1*[3]CoreVPAImp!$J$92</f>
        <v>0.19717397657999999</v>
      </c>
      <c r="L53" s="214">
        <f>1/$A$1*[3]CoreVPAImp!K$92</f>
        <v>0.14154801383999999</v>
      </c>
      <c r="M53" s="214">
        <f>1/$A$1*[3]CoreVPAImp!L$92</f>
        <v>0.13063334524</v>
      </c>
      <c r="N53" s="213">
        <f>1/$A$1*[3]CoreVPAImp!M$92</f>
        <v>0.12799059563999998</v>
      </c>
      <c r="O53" s="213">
        <f>1/$A$1*[3]CoreVPAImp!N$92</f>
        <v>0.15215529395999997</v>
      </c>
      <c r="P53" s="213">
        <f>1/$A$1*[3]CoreVPAImp!O$92</f>
        <v>0.11768592077999999</v>
      </c>
      <c r="Q53" s="213">
        <f>1/$A$1*[3]CoreVPAImp!P$92</f>
        <v>0.13404148515999997</v>
      </c>
      <c r="R53" s="213">
        <f>1/$A$1*[3]CoreVPAImp!Q$92</f>
        <v>0.18452426846</v>
      </c>
      <c r="S53" s="213">
        <f>1/$A$1*[3]CoreVPAImp!R$92</f>
        <v>0.16614621271999999</v>
      </c>
      <c r="T53" s="213">
        <f>1/$A$1*[3]CoreVPAImp!S$92</f>
        <v>0.13506566927999999</v>
      </c>
      <c r="U53" s="213">
        <f>1/$A$1*[3]CoreVPAImp!T$92</f>
        <v>0.19347000000000003</v>
      </c>
      <c r="V53" s="213">
        <f>1/$A$1*[3]CoreVPAImp!U$92</f>
        <v>0</v>
      </c>
      <c r="W53" s="213">
        <f>1/$A$1*[3]CoreVPAImp!V$92</f>
        <v>0</v>
      </c>
      <c r="X53" s="213">
        <f>1/$A$1*[3]CoreVPAImp!W$92</f>
        <v>0</v>
      </c>
      <c r="Y53" s="213">
        <f>1/$A$1*[3]CoreVPAImp!X$92</f>
        <v>0</v>
      </c>
      <c r="Z53" s="213">
        <f>1/$A$1*[3]CoreVPAImp!Y$92</f>
        <v>0</v>
      </c>
      <c r="AA53" s="213">
        <f>1/$A$1*[3]CoreVPAImp!Z$92</f>
        <v>0</v>
      </c>
      <c r="AB53" s="213">
        <f>1/$A$1*[3]CoreVPAImp!AA$92</f>
        <v>0</v>
      </c>
      <c r="AC53" s="215"/>
      <c r="AD53" s="183">
        <f>[3]CoreVPAImp!AB$92</f>
        <v>11.835437999999998</v>
      </c>
      <c r="AE53" s="184">
        <f>[3]CoreVPAImp!AC$92</f>
        <v>9.4386539999999997</v>
      </c>
      <c r="AF53" s="184">
        <f>[3]CoreVPAImp!AD$92</f>
        <v>6.3045600000000004</v>
      </c>
      <c r="AG53" s="184">
        <f>[3]CoreVPAImp!AE$92</f>
        <v>3.228475</v>
      </c>
      <c r="AH53" s="184">
        <f>[3]CoreVPAImp!AF$92</f>
        <v>9.5580780000000001</v>
      </c>
      <c r="AI53" s="184">
        <f>[3]CoreVPAImp!AG$92</f>
        <v>27.254265</v>
      </c>
      <c r="AJ53" s="184">
        <f>[3]CoreVPAImp!AH$92</f>
        <v>30.111697000000003</v>
      </c>
      <c r="AK53" s="184">
        <f>[3]CoreVPAImp!AI$92</f>
        <v>62.291029999999992</v>
      </c>
      <c r="AL53" s="184">
        <f>[3]CoreVPAImp!AJ$92</f>
        <v>86.20670299999999</v>
      </c>
      <c r="AM53" s="184">
        <f>[3]CoreVPAImp!AK$92</f>
        <v>49.557530999999997</v>
      </c>
      <c r="AN53" s="184">
        <f>[3]CoreVPAImp!AL$92</f>
        <v>47.801852999999994</v>
      </c>
      <c r="AO53" s="184">
        <f>[3]CoreVPAImp!AM$92</f>
        <v>47.876013</v>
      </c>
      <c r="AP53" s="184">
        <f>[3]CoreVPAImp!AN$92</f>
        <v>56.997901999999996</v>
      </c>
      <c r="AQ53" s="184">
        <f>[3]CoreVPAImp!AO$92</f>
        <v>44.680081999999999</v>
      </c>
      <c r="AR53" s="184">
        <f>[3]CoreVPAImp!AP$92</f>
        <v>48.784084999999997</v>
      </c>
      <c r="AS53" s="184">
        <f>[3]CoreVPAImp!AQ$92</f>
        <v>65.536781999999988</v>
      </c>
      <c r="AT53" s="184">
        <f>[3]CoreVPAImp!AR$92</f>
        <v>58.071576999999998</v>
      </c>
      <c r="AU53" s="184">
        <f>[3]CoreVPAImp!AS$92</f>
        <v>44.887959000000002</v>
      </c>
      <c r="AV53" s="184">
        <f>[3]CoreVPAImp!AT$92</f>
        <v>61.19</v>
      </c>
      <c r="AW53" s="184">
        <f>[3]CoreVPAImp!AU$92</f>
        <v>0</v>
      </c>
      <c r="AX53" s="184">
        <f>[3]CoreVPAImp!AV$92</f>
        <v>0</v>
      </c>
      <c r="AY53" s="184">
        <f>[3]CoreVPAImp!AW$92</f>
        <v>0</v>
      </c>
      <c r="AZ53" s="184">
        <f>[3]CoreVPAImp!AX$92</f>
        <v>0</v>
      </c>
      <c r="BA53" s="184">
        <f>[3]CoreVPAImp!AY$92</f>
        <v>0</v>
      </c>
      <c r="BB53" s="184">
        <f>[3]CoreVPAImp!AZ$92</f>
        <v>0</v>
      </c>
      <c r="BC53" s="184">
        <f>[3]CoreVPAImp!BA$92</f>
        <v>0</v>
      </c>
      <c r="BD53" s="187"/>
    </row>
    <row r="54" spans="2:56">
      <c r="B54" s="188" t="s">
        <v>131</v>
      </c>
      <c r="C54" s="212">
        <f>1/$A$1*[4]CoreVPAImp!$B$92</f>
        <v>0.51847391239999985</v>
      </c>
      <c r="D54" s="213">
        <f>1/$A$1*[4]CoreVPAImp!$C$92</f>
        <v>0.51422005570000007</v>
      </c>
      <c r="E54" s="213">
        <f>1/$A$1*[4]CoreVPAImp!$D$92</f>
        <v>0.46479890146400005</v>
      </c>
      <c r="F54" s="213">
        <f>1/$A$1*[4]CoreVPAImp!$E$92</f>
        <v>0.42611817727999995</v>
      </c>
      <c r="G54" s="213">
        <f>1/$A$1*[4]CoreVPAImp!$F$92</f>
        <v>0.39344248246800007</v>
      </c>
      <c r="H54" s="213">
        <f>1/$A$1*[4]CoreVPAImp!$G$92</f>
        <v>0.37739518399999999</v>
      </c>
      <c r="I54" s="213">
        <f>1/$A$1*[4]CoreVPAImp!$H$92</f>
        <v>0.28609335320000001</v>
      </c>
      <c r="J54" s="214">
        <f>1/$A$1*[4]CoreVPAImp!$I$92</f>
        <v>0.2817153548000001</v>
      </c>
      <c r="K54" s="214">
        <f>1/$A$1*[4]CoreVPAImp!$J$92</f>
        <v>0.23817714816190477</v>
      </c>
      <c r="L54" s="214">
        <f>1/$A$1*[4]CoreVPAImp!K$92</f>
        <v>0.12982279440000002</v>
      </c>
      <c r="M54" s="214">
        <f>1/$A$1*[4]CoreVPAImp!L$92</f>
        <v>0.135963316</v>
      </c>
      <c r="N54" s="213">
        <f>1/$A$1*[4]CoreVPAImp!M$92</f>
        <v>0.13061483111111113</v>
      </c>
      <c r="O54" s="213">
        <f>1/$A$1*[4]CoreVPAImp!N$92</f>
        <v>8.9854020800000017E-2</v>
      </c>
      <c r="P54" s="213">
        <f>1/$A$1*[4]CoreVPAImp!O$92</f>
        <v>7.9977708800000019E-2</v>
      </c>
      <c r="Q54" s="213">
        <f>1/$A$1*[4]CoreVPAImp!P$92</f>
        <v>7.4796277300000005E-2</v>
      </c>
      <c r="R54" s="213">
        <f>1/$A$1*[4]CoreVPAImp!Q$92</f>
        <v>7.4738965199999979E-2</v>
      </c>
      <c r="S54" s="213">
        <f>1/$A$1*[4]CoreVPAImp!R$92</f>
        <v>7.1588848222222223E-2</v>
      </c>
      <c r="T54" s="213">
        <f>1/$A$1*[4]CoreVPAImp!S$92</f>
        <v>6.2127603792929295E-2</v>
      </c>
      <c r="U54" s="213">
        <f>1/$A$1*[4]CoreVPAImp!T$92</f>
        <v>0</v>
      </c>
      <c r="V54" s="213">
        <f>1/$A$1*[4]CoreVPAImp!U$92</f>
        <v>0</v>
      </c>
      <c r="W54" s="213">
        <f>1/$A$1*[4]CoreVPAImp!V$92</f>
        <v>0</v>
      </c>
      <c r="X54" s="213">
        <f>1/$A$1*[4]CoreVPAImp!W$92</f>
        <v>0</v>
      </c>
      <c r="Y54" s="213">
        <f>1/$A$1*[4]CoreVPAImp!X$92</f>
        <v>0</v>
      </c>
      <c r="Z54" s="213">
        <f>1/$A$1*[4]CoreVPAImp!Y$92</f>
        <v>0</v>
      </c>
      <c r="AA54" s="213">
        <f>1/$A$1*[4]CoreVPAImp!Z$92</f>
        <v>0</v>
      </c>
      <c r="AB54" s="213">
        <f>1/$A$1*[4]CoreVPAImp!AA$92</f>
        <v>0</v>
      </c>
      <c r="AC54" s="215"/>
      <c r="AD54" s="183">
        <f>[4]CoreVPAImp!AB$92</f>
        <v>125.99891140783501</v>
      </c>
      <c r="AE54" s="184">
        <f>[4]CoreVPAImp!AC$92</f>
        <v>127.30632773599997</v>
      </c>
      <c r="AF54" s="184">
        <f>[4]CoreVPAImp!AD$92</f>
        <v>118.1503401232</v>
      </c>
      <c r="AG54" s="184">
        <f>[4]CoreVPAImp!AE$92</f>
        <v>128.859997032</v>
      </c>
      <c r="AH54" s="184">
        <f>[4]CoreVPAImp!AF$92</f>
        <v>136.3703807789</v>
      </c>
      <c r="AI54" s="184">
        <f>[4]CoreVPAImp!AG$92</f>
        <v>135.45285304980001</v>
      </c>
      <c r="AJ54" s="184">
        <f>[4]CoreVPAImp!AH$92</f>
        <v>111.70651695080002</v>
      </c>
      <c r="AK54" s="184">
        <f>[4]CoreVPAImp!AI$92</f>
        <v>121.4031536255</v>
      </c>
      <c r="AL54" s="184">
        <f>[4]CoreVPAImp!AJ$92</f>
        <v>110.89651827000002</v>
      </c>
      <c r="AM54" s="184">
        <f>[4]CoreVPAImp!AK$92</f>
        <v>55.722537565200007</v>
      </c>
      <c r="AN54" s="184">
        <f>[4]CoreVPAImp!AL$92</f>
        <v>53.008359754499999</v>
      </c>
      <c r="AO54" s="184">
        <f>[4]CoreVPAImp!AM$92</f>
        <v>56.891148576000006</v>
      </c>
      <c r="AP54" s="184">
        <f>[4]CoreVPAImp!AN$92</f>
        <v>38.560537945599997</v>
      </c>
      <c r="AQ54" s="184">
        <f>[4]CoreVPAImp!AO$92</f>
        <v>33.948105964800007</v>
      </c>
      <c r="AR54" s="184">
        <f>[4]CoreVPAImp!AP$92</f>
        <v>34.014506150500004</v>
      </c>
      <c r="AS54" s="184">
        <f>[4]CoreVPAImp!AQ$92</f>
        <v>29.206727637499998</v>
      </c>
      <c r="AT54" s="184">
        <f>[4]CoreVPAImp!AR$92</f>
        <v>28.668118000860002</v>
      </c>
      <c r="AU54" s="184">
        <f>[4]CoreVPAImp!AS$92</f>
        <v>25.117113778900002</v>
      </c>
      <c r="AV54" s="184">
        <f>[4]CoreVPAImp!AT$92</f>
        <v>0</v>
      </c>
      <c r="AW54" s="184">
        <f>[4]CoreVPAImp!AU$92</f>
        <v>0</v>
      </c>
      <c r="AX54" s="184">
        <f>[4]CoreVPAImp!AV$92</f>
        <v>0</v>
      </c>
      <c r="AY54" s="184">
        <f>[4]CoreVPAImp!AW$92</f>
        <v>0</v>
      </c>
      <c r="AZ54" s="184">
        <f>[4]CoreVPAImp!AX$92</f>
        <v>0</v>
      </c>
      <c r="BA54" s="184">
        <f>[4]CoreVPAImp!AY$92</f>
        <v>0</v>
      </c>
      <c r="BB54" s="184">
        <f>[4]CoreVPAImp!AZ$92</f>
        <v>0</v>
      </c>
      <c r="BC54" s="184">
        <f>[4]CoreVPAImp!BA$92</f>
        <v>0</v>
      </c>
      <c r="BD54" s="187"/>
    </row>
    <row r="55" spans="2:56">
      <c r="B55" s="188" t="s">
        <v>55</v>
      </c>
      <c r="C55" s="212">
        <f>1/$A$1*[5]CoreVPAImp!$B$92</f>
        <v>2.3907746351999999E-2</v>
      </c>
      <c r="D55" s="213">
        <f>1/$A$1*[5]CoreVPAImp!$C$92</f>
        <v>4.2873215307999993E-2</v>
      </c>
      <c r="E55" s="213">
        <f>1/$A$1*[5]CoreVPAImp!$D$92</f>
        <v>4.6458493928E-2</v>
      </c>
      <c r="F55" s="213">
        <f>1/$A$1*[5]CoreVPAImp!$E$92</f>
        <v>4.3495171608000004E-2</v>
      </c>
      <c r="G55" s="213">
        <f>1/$A$1*[5]CoreVPAImp!$F$92</f>
        <v>4.7959245292000005E-2</v>
      </c>
      <c r="H55" s="213">
        <f>1/$A$1*[5]CoreVPAImp!$G$92</f>
        <v>4.2111388172000004E-2</v>
      </c>
      <c r="I55" s="213">
        <f>1/$A$1*[5]CoreVPAImp!$H$92</f>
        <v>3.1041732512E-2</v>
      </c>
      <c r="J55" s="214">
        <f>1/$A$1*[5]CoreVPAImp!$I$92</f>
        <v>2.9667026564000002E-2</v>
      </c>
      <c r="K55" s="214">
        <f>1/$A$1*[5]CoreVPAImp!$J$92</f>
        <v>2.8095763192000002E-2</v>
      </c>
      <c r="L55" s="214">
        <f>1/$A$1*[5]CoreVPAImp!K$92</f>
        <v>2.7380267824E-2</v>
      </c>
      <c r="M55" s="214">
        <f>1/$A$1*[5]CoreVPAImp!L$92</f>
        <v>2.627464476E-2</v>
      </c>
      <c r="N55" s="213">
        <f>1/$A$1*[5]CoreVPAImp!M$92</f>
        <v>1.4275066651999999E-2</v>
      </c>
      <c r="O55" s="213">
        <f>1/$A$1*[5]CoreVPAImp!N$92</f>
        <v>1.3436526992E-2</v>
      </c>
      <c r="P55" s="213">
        <f>1/$A$1*[5]CoreVPAImp!O$92</f>
        <v>9.8697318159999999E-3</v>
      </c>
      <c r="Q55" s="213">
        <f>1/$A$1*[5]CoreVPAImp!P$92</f>
        <v>9.8697318159999999E-3</v>
      </c>
      <c r="R55" s="213">
        <f>1/$A$1*[5]CoreVPAImp!Q$92</f>
        <v>1.0736887252E-2</v>
      </c>
      <c r="S55" s="213">
        <f>1/$A$1*[5]CoreVPAImp!R$92</f>
        <v>6.3029366399999995E-3</v>
      </c>
      <c r="T55" s="213">
        <f>1/$A$1*[5]CoreVPAImp!S$92</f>
        <v>9.6077359559999988E-3</v>
      </c>
      <c r="U55" s="213">
        <f>1/$A$1*[5]CoreVPAImp!T$92</f>
        <v>0</v>
      </c>
      <c r="V55" s="213">
        <f>1/$A$1*[5]CoreVPAImp!U$92</f>
        <v>0</v>
      </c>
      <c r="W55" s="213">
        <f>1/$A$1*[5]CoreVPAImp!V$92</f>
        <v>0</v>
      </c>
      <c r="X55" s="213">
        <f>1/$A$1*[5]CoreVPAImp!W$92</f>
        <v>0</v>
      </c>
      <c r="Y55" s="213">
        <f>1/$A$1*[5]CoreVPAImp!X$92</f>
        <v>0</v>
      </c>
      <c r="Z55" s="213">
        <f>1/$A$1*[5]CoreVPAImp!Y$92</f>
        <v>0</v>
      </c>
      <c r="AA55" s="213">
        <f>1/$A$1*[5]CoreVPAImp!Z$92</f>
        <v>0</v>
      </c>
      <c r="AB55" s="213">
        <f>1/$A$1*[5]CoreVPAImp!AA$92</f>
        <v>0</v>
      </c>
      <c r="AC55" s="215"/>
      <c r="AD55" s="183">
        <f>[5]CoreVPAImp!AB$92</f>
        <v>2.7783229999999994</v>
      </c>
      <c r="AE55" s="184">
        <f>[5]CoreVPAImp!AC$92</f>
        <v>4.9776680000000004</v>
      </c>
      <c r="AF55" s="184">
        <f>[5]CoreVPAImp!AD$92</f>
        <v>6.4532099999999994</v>
      </c>
      <c r="AG55" s="184">
        <f>[5]CoreVPAImp!AE$92</f>
        <v>7.0837450000000004</v>
      </c>
      <c r="AH55" s="184">
        <f>[5]CoreVPAImp!AF$92</f>
        <v>8.8933919999999986</v>
      </c>
      <c r="AI55" s="184">
        <f>[5]CoreVPAImp!AG$92</f>
        <v>7.8964780000000001</v>
      </c>
      <c r="AJ55" s="184">
        <f>[5]CoreVPAImp!AH$92</f>
        <v>5.7949640000000002</v>
      </c>
      <c r="AK55" s="184">
        <f>[5]CoreVPAImp!AI$92</f>
        <v>6.1306429999999992</v>
      </c>
      <c r="AL55" s="184">
        <f>[5]CoreVPAImp!AJ$92</f>
        <v>6.4779299999999997</v>
      </c>
      <c r="AM55" s="184">
        <f>[5]CoreVPAImp!AK$92</f>
        <v>5.8259849999999993</v>
      </c>
      <c r="AN55" s="184">
        <f>[5]CoreVPAImp!AL$92</f>
        <v>5.3090000000000002</v>
      </c>
      <c r="AO55" s="184">
        <f>[5]CoreVPAImp!AM$92</f>
        <v>3.1939699999999998</v>
      </c>
      <c r="AP55" s="184">
        <f>[5]CoreVPAImp!AN$92</f>
        <v>2.846762</v>
      </c>
      <c r="AQ55" s="184">
        <f>[5]CoreVPAImp!AO$92</f>
        <v>2.5499509999999996</v>
      </c>
      <c r="AR55" s="184">
        <f>[5]CoreVPAImp!AP$92</f>
        <v>2.5499509999999996</v>
      </c>
      <c r="AS55" s="184">
        <f>[5]CoreVPAImp!AQ$92</f>
        <v>2.2531399999999997</v>
      </c>
      <c r="AT55" s="184">
        <f>[5]CoreVPAImp!AR$92</f>
        <v>1.466086</v>
      </c>
      <c r="AU55" s="184">
        <f>[5]CoreVPAImp!AS$92</f>
        <v>2.1729849999999997</v>
      </c>
      <c r="AV55" s="184">
        <f>[5]CoreVPAImp!AT$92</f>
        <v>0</v>
      </c>
      <c r="AW55" s="184">
        <f>[5]CoreVPAImp!AU$92</f>
        <v>0</v>
      </c>
      <c r="AX55" s="184">
        <f>[5]CoreVPAImp!AV$92</f>
        <v>0</v>
      </c>
      <c r="AY55" s="184">
        <f>[5]CoreVPAImp!AW$92</f>
        <v>0</v>
      </c>
      <c r="AZ55" s="184">
        <f>[5]CoreVPAImp!AX$92</f>
        <v>0</v>
      </c>
      <c r="BA55" s="184">
        <f>[5]CoreVPAImp!AY$92</f>
        <v>0</v>
      </c>
      <c r="BB55" s="184">
        <f>[5]CoreVPAImp!AZ$92</f>
        <v>0</v>
      </c>
      <c r="BC55" s="184">
        <f>[5]CoreVPAImp!BA$92</f>
        <v>0</v>
      </c>
      <c r="BD55" s="187"/>
    </row>
    <row r="56" spans="2:56">
      <c r="B56" s="188" t="s">
        <v>28</v>
      </c>
      <c r="C56" s="212">
        <f>1/$A$1*[6]CoreVPAImp!$B$92</f>
        <v>1.5308218380000002E-2</v>
      </c>
      <c r="D56" s="213">
        <f>1/$A$1*[6]CoreVPAImp!$C$92</f>
        <v>1.0040674140000001E-2</v>
      </c>
      <c r="E56" s="213">
        <f>1/$A$1*[6]CoreVPAImp!$D$92</f>
        <v>1.509429166E-2</v>
      </c>
      <c r="F56" s="213">
        <f>1/$A$1*[6]CoreVPAImp!$E$92</f>
        <v>1.1784306996000001E-2</v>
      </c>
      <c r="G56" s="213">
        <f>1/$A$1*[6]CoreVPAImp!$F$92</f>
        <v>1.519452088E-2</v>
      </c>
      <c r="H56" s="213">
        <f>1/$A$1*[6]CoreVPAImp!$G$92</f>
        <v>1.3912850196E-2</v>
      </c>
      <c r="I56" s="213">
        <f>1/$A$1*[6]CoreVPAImp!$H$92</f>
        <v>1.4508496940000001E-2</v>
      </c>
      <c r="J56" s="214">
        <f>1/$A$1*[6]CoreVPAImp!$I$92</f>
        <v>2.8680923600000002E-2</v>
      </c>
      <c r="K56" s="214">
        <f>1/$A$1*[6]CoreVPAImp!$J$92</f>
        <v>1.0988958260000001E-2</v>
      </c>
      <c r="L56" s="214">
        <f>1/$A$1*[6]CoreVPAImp!K$92</f>
        <v>7.56721966E-3</v>
      </c>
      <c r="M56" s="214">
        <f>1/$A$1*[6]CoreVPAImp!L$92</f>
        <v>8.8546349266666671E-3</v>
      </c>
      <c r="N56" s="213">
        <f>1/$A$1*[6]CoreVPAImp!M$92</f>
        <v>1.18398147E-2</v>
      </c>
      <c r="O56" s="213">
        <f>1/$A$1*[6]CoreVPAImp!N$92</f>
        <v>9.8227709299999987E-3</v>
      </c>
      <c r="P56" s="213">
        <f>1/$A$1*[6]CoreVPAImp!O$92</f>
        <v>7.8121414599999998E-3</v>
      </c>
      <c r="Q56" s="213">
        <f>1/$A$1*[6]CoreVPAImp!P$92</f>
        <v>5.4822075733333333E-3</v>
      </c>
      <c r="R56" s="213">
        <f>1/$A$1*[6]CoreVPAImp!Q$92</f>
        <v>4.2917898799999998E-3</v>
      </c>
      <c r="S56" s="213">
        <f>1/$A$1*[6]CoreVPAImp!R$92</f>
        <v>4.0517626800000003E-3</v>
      </c>
      <c r="T56" s="213">
        <f>1/$A$1*[6]CoreVPAImp!S$92</f>
        <v>3.8616262600000002E-3</v>
      </c>
      <c r="U56" s="213">
        <f>1/$A$1*[6]CoreVPAImp!T$92</f>
        <v>0</v>
      </c>
      <c r="V56" s="213">
        <f>1/$A$1*[6]CoreVPAImp!U$92</f>
        <v>0</v>
      </c>
      <c r="W56" s="213">
        <f>1/$A$1*[6]CoreVPAImp!V$92</f>
        <v>0</v>
      </c>
      <c r="X56" s="213">
        <f>1/$A$1*[6]CoreVPAImp!W$92</f>
        <v>0</v>
      </c>
      <c r="Y56" s="213">
        <f>1/$A$1*[6]CoreVPAImp!X$92</f>
        <v>0</v>
      </c>
      <c r="Z56" s="213">
        <f>1/$A$1*[6]CoreVPAImp!Y$92</f>
        <v>0</v>
      </c>
      <c r="AA56" s="213">
        <f>1/$A$1*[6]CoreVPAImp!Z$92</f>
        <v>0</v>
      </c>
      <c r="AB56" s="213">
        <f>1/$A$1*[6]CoreVPAImp!AA$92</f>
        <v>0</v>
      </c>
      <c r="AC56" s="215"/>
      <c r="AD56" s="183">
        <f>[6]CoreVPAImp!AB$92</f>
        <v>2.2451439999999998</v>
      </c>
      <c r="AE56" s="184">
        <f>[6]CoreVPAImp!AC$92</f>
        <v>1.864655</v>
      </c>
      <c r="AF56" s="184">
        <f>[6]CoreVPAImp!AD$92</f>
        <v>2.6152409999999997</v>
      </c>
      <c r="AG56" s="184">
        <f>[6]CoreVPAImp!AE$92</f>
        <v>3.3558409999999994</v>
      </c>
      <c r="AH56" s="184">
        <f>[6]CoreVPAImp!AF$92</f>
        <v>5.0571399999999995</v>
      </c>
      <c r="AI56" s="184">
        <f>[6]CoreVPAImp!AG$92</f>
        <v>4.5614119999999998</v>
      </c>
      <c r="AJ56" s="184">
        <f>[6]CoreVPAImp!AH$92</f>
        <v>4.8727719999999994</v>
      </c>
      <c r="AK56" s="184">
        <f>[6]CoreVPAImp!AI$92</f>
        <v>5.9302170000000007</v>
      </c>
      <c r="AL56" s="184">
        <f>[6]CoreVPAImp!AJ$92</f>
        <v>5.1657169999999999</v>
      </c>
      <c r="AM56" s="184">
        <f>[6]CoreVPAImp!AK$92</f>
        <v>3.1816979999999999</v>
      </c>
      <c r="AN56" s="184">
        <f>[6]CoreVPAImp!AL$92</f>
        <v>3.8445379999999996</v>
      </c>
      <c r="AO56" s="184">
        <f>[6]CoreVPAImp!AM$92</f>
        <v>4.1526739999999993</v>
      </c>
      <c r="AP56" s="184">
        <f>[6]CoreVPAImp!AN$92</f>
        <v>3.0417319999999997</v>
      </c>
      <c r="AQ56" s="184">
        <f>[6]CoreVPAImp!AO$92</f>
        <v>3.1144569999999998</v>
      </c>
      <c r="AR56" s="184">
        <f>[6]CoreVPAImp!AP$92</f>
        <v>1.8295109999999999</v>
      </c>
      <c r="AS56" s="184">
        <f>[6]CoreVPAImp!AQ$92</f>
        <v>1.6116219999999999</v>
      </c>
      <c r="AT56" s="184">
        <f>[6]CoreVPAImp!AR$92</f>
        <v>1.377259</v>
      </c>
      <c r="AU56" s="184">
        <f>[6]CoreVPAImp!AS$92</f>
        <v>1.2258239999999998</v>
      </c>
      <c r="AV56" s="184">
        <f>[6]CoreVPAImp!AT$92</f>
        <v>0</v>
      </c>
      <c r="AW56" s="184">
        <f>[6]CoreVPAImp!AU$92</f>
        <v>0</v>
      </c>
      <c r="AX56" s="184">
        <f>[6]CoreVPAImp!AV$92</f>
        <v>0</v>
      </c>
      <c r="AY56" s="184">
        <f>[6]CoreVPAImp!AW$92</f>
        <v>0</v>
      </c>
      <c r="AZ56" s="184">
        <f>[6]CoreVPAImp!AX$92</f>
        <v>0</v>
      </c>
      <c r="BA56" s="184">
        <f>[6]CoreVPAImp!AY$92</f>
        <v>0</v>
      </c>
      <c r="BB56" s="184">
        <f>[6]CoreVPAImp!AZ$92</f>
        <v>0</v>
      </c>
      <c r="BC56" s="184">
        <f>[6]CoreVPAImp!BA$92</f>
        <v>0</v>
      </c>
      <c r="BD56" s="187"/>
    </row>
    <row r="57" spans="2:56" ht="13" thickBot="1">
      <c r="B57" s="198" t="s">
        <v>48</v>
      </c>
      <c r="C57" s="216">
        <f>1/$A$1*[7]CoreVPAImp!$B$92</f>
        <v>7.8028231999999989E-2</v>
      </c>
      <c r="D57" s="217">
        <f>1/$A$1*[7]CoreVPAImp!$C$92</f>
        <v>9.1507347499999989E-2</v>
      </c>
      <c r="E57" s="217">
        <f>1/$A$1*[7]CoreVPAImp!$D$92</f>
        <v>0.1135652756</v>
      </c>
      <c r="F57" s="217">
        <f>1/$A$1*[7]CoreVPAImp!$E$92</f>
        <v>0.1052218697</v>
      </c>
      <c r="G57" s="217">
        <f>1/$A$1*[7]CoreVPAImp!$F$92</f>
        <v>0.1084164507</v>
      </c>
      <c r="H57" s="217">
        <f>1/$A$1*[7]CoreVPAImp!$G$92</f>
        <v>9.9917564E-2</v>
      </c>
      <c r="I57" s="217">
        <f>1/$A$1*[7]CoreVPAImp!$H$92</f>
        <v>9.151474359999999E-2</v>
      </c>
      <c r="J57" s="218">
        <f>1/$A$1*[7]CoreVPAImp!$I$92</f>
        <v>9.3498314500000013E-2</v>
      </c>
      <c r="K57" s="218">
        <f>1/$A$1*[7]CoreVPAImp!$J$92</f>
        <v>7.6014034299999991E-2</v>
      </c>
      <c r="L57" s="218">
        <f>1/$A$1*[7]CoreVPAImp!K$92</f>
        <v>2.8527629400000001E-2</v>
      </c>
      <c r="M57" s="218">
        <f>1/$A$1*[7]CoreVPAImp!L$92</f>
        <v>3.5287475319999997E-2</v>
      </c>
      <c r="N57" s="217">
        <f>1/$A$1*[7]CoreVPAImp!M$92</f>
        <v>3.0197890859999993E-2</v>
      </c>
      <c r="O57" s="217">
        <f>1/$A$1*[7]CoreVPAImp!N$92</f>
        <v>3.0388299599999995E-2</v>
      </c>
      <c r="P57" s="217">
        <f>1/$A$1*[7]CoreVPAImp!O$92</f>
        <v>2.8492980799999998E-2</v>
      </c>
      <c r="Q57" s="217">
        <f>1/$A$1*[7]CoreVPAImp!P$92</f>
        <v>3.0829440279999999E-2</v>
      </c>
      <c r="R57" s="217">
        <f>1/$A$1*[7]CoreVPAImp!Q$92</f>
        <v>2.7735444339999998E-2</v>
      </c>
      <c r="S57" s="217">
        <f>1/$A$1*[7]CoreVPAImp!R$92</f>
        <v>2.3512146499999997E-2</v>
      </c>
      <c r="T57" s="217">
        <f>1/$A$1*[7]CoreVPAImp!S$92</f>
        <v>2.1307798399999998E-2</v>
      </c>
      <c r="U57" s="217">
        <f>1/$A$1*[7]CoreVPAImp!T$92</f>
        <v>2.1555482200000003E-2</v>
      </c>
      <c r="V57" s="217">
        <f>1/$A$1*[7]CoreVPAImp!U$92</f>
        <v>0</v>
      </c>
      <c r="W57" s="217">
        <f>1/$A$1*[7]CoreVPAImp!V$92</f>
        <v>0</v>
      </c>
      <c r="X57" s="217">
        <f>1/$A$1*[7]CoreVPAImp!W$92</f>
        <v>0</v>
      </c>
      <c r="Y57" s="217">
        <f>1/$A$1*[7]CoreVPAImp!X$92</f>
        <v>0</v>
      </c>
      <c r="Z57" s="217">
        <f>1/$A$1*[7]CoreVPAImp!Y$92</f>
        <v>0</v>
      </c>
      <c r="AA57" s="217">
        <f>1/$A$1*[7]CoreVPAImp!Z$92</f>
        <v>0</v>
      </c>
      <c r="AB57" s="217">
        <f>1/$A$1*[7]CoreVPAImp!AA$92</f>
        <v>0</v>
      </c>
      <c r="AC57" s="219"/>
      <c r="AD57" s="199">
        <f>[7]CoreVPAImp!AB$92</f>
        <v>24.575097</v>
      </c>
      <c r="AE57" s="200">
        <f>[7]CoreVPAImp!AC$92</f>
        <v>28.417521999999998</v>
      </c>
      <c r="AF57" s="200">
        <f>[7]CoreVPAImp!AD$92</f>
        <v>31.605000000000004</v>
      </c>
      <c r="AG57" s="200">
        <f>[7]CoreVPAImp!AE$92</f>
        <v>29.314</v>
      </c>
      <c r="AH57" s="200">
        <f>[7]CoreVPAImp!AF$92</f>
        <v>35.606000000000002</v>
      </c>
      <c r="AI57" s="200">
        <f>[7]CoreVPAImp!AG$92</f>
        <v>41.346873999999993</v>
      </c>
      <c r="AJ57" s="200">
        <f>[7]CoreVPAImp!AH$92</f>
        <v>42.30607899999999</v>
      </c>
      <c r="AK57" s="200">
        <f>[7]CoreVPAImp!AI$92</f>
        <v>44.477814000000002</v>
      </c>
      <c r="AL57" s="200">
        <f>[7]CoreVPAImp!AJ$92</f>
        <v>41.139552999999992</v>
      </c>
      <c r="AM57" s="200">
        <f>[7]CoreVPAImp!AK$92</f>
        <v>14.386543</v>
      </c>
      <c r="AN57" s="200">
        <f>[7]CoreVPAImp!AL$92</f>
        <v>18.738041000000003</v>
      </c>
      <c r="AO57" s="200">
        <f>[7]CoreVPAImp!AM$92</f>
        <v>17.463211999999999</v>
      </c>
      <c r="AP57" s="200">
        <f>[7]CoreVPAImp!AN$92</f>
        <v>18.468177999999998</v>
      </c>
      <c r="AQ57" s="200">
        <f>[7]CoreVPAImp!AO$92</f>
        <v>17.813589</v>
      </c>
      <c r="AR57" s="200">
        <f>[7]CoreVPAImp!AP$92</f>
        <v>23.639781999999997</v>
      </c>
      <c r="AS57" s="200">
        <f>[7]CoreVPAImp!AQ$92</f>
        <v>19.568900999999997</v>
      </c>
      <c r="AT57" s="200">
        <f>[7]CoreVPAImp!AR$92</f>
        <v>14.278521999999999</v>
      </c>
      <c r="AU57" s="200">
        <f>[7]CoreVPAImp!AS$92</f>
        <v>12.370738000000001</v>
      </c>
      <c r="AV57" s="200">
        <f>[7]CoreVPAImp!AT$92</f>
        <v>14.205142</v>
      </c>
      <c r="AW57" s="200">
        <f>[7]CoreVPAImp!AU$92</f>
        <v>0</v>
      </c>
      <c r="AX57" s="200">
        <f>[7]CoreVPAImp!AV$92</f>
        <v>0</v>
      </c>
      <c r="AY57" s="200">
        <f>[7]CoreVPAImp!AW$92</f>
        <v>0</v>
      </c>
      <c r="AZ57" s="200">
        <f>[7]CoreVPAImp!AX$92</f>
        <v>0</v>
      </c>
      <c r="BA57" s="200">
        <f>[7]CoreVPAImp!AY$92</f>
        <v>0</v>
      </c>
      <c r="BB57" s="200">
        <f>[7]CoreVPAImp!AZ$92</f>
        <v>0</v>
      </c>
      <c r="BC57" s="200">
        <f>[7]CoreVPAImp!BA$92</f>
        <v>0</v>
      </c>
      <c r="BD57" s="187"/>
    </row>
    <row r="58" spans="2:56" ht="13" thickTop="1">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row>
    <row r="59" spans="2:5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row>
    <row r="60" spans="2:5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row>
    <row r="61" spans="2:5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row>
    <row r="62" spans="2:5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row>
    <row r="63" spans="2:5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row>
    <row r="64" spans="2:5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row>
    <row r="65" spans="30:55">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row>
    <row r="66" spans="30:55">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row>
    <row r="67" spans="30:55">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row>
    <row r="68" spans="30:55">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row>
    <row r="69" spans="30:55">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row>
    <row r="70" spans="30:55">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row>
    <row r="71" spans="30:55">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row>
    <row r="72" spans="30:55">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row>
    <row r="73" spans="30:55">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row>
    <row r="74" spans="30:55">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row>
    <row r="75" spans="30:55">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row>
    <row r="76" spans="30:55">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row>
    <row r="77" spans="30:55">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row>
    <row r="78" spans="30:55">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row>
    <row r="79" spans="30:55">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row>
    <row r="80" spans="30:55">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row>
    <row r="81" spans="30:55">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row>
    <row r="82" spans="30:55">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row>
    <row r="83" spans="30:55">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row>
    <row r="84" spans="30:55">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row>
    <row r="85" spans="30:55">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row>
    <row r="86" spans="30:55">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row>
    <row r="87" spans="30:55">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row>
    <row r="88" spans="30:55">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row>
    <row r="89" spans="30:55">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row>
  </sheetData>
  <mergeCells count="10">
    <mergeCell ref="B49:B51"/>
    <mergeCell ref="C49:AB49"/>
    <mergeCell ref="AD49:BC49"/>
    <mergeCell ref="C50:AB50"/>
    <mergeCell ref="AD50:BC50"/>
    <mergeCell ref="B2:B4"/>
    <mergeCell ref="C2:AB2"/>
    <mergeCell ref="C3:AB3"/>
    <mergeCell ref="AD2:BC2"/>
    <mergeCell ref="AD3:BC3"/>
  </mergeCells>
  <phoneticPr fontId="1" type="noConversion"/>
  <pageMargins left="0.75" right="0.75" top="1" bottom="1" header="0.5" footer="0.5"/>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D62"/>
  <sheetViews>
    <sheetView workbookViewId="0">
      <pane xSplit="2" ySplit="5" topLeftCell="C6" activePane="bottomRight" state="frozen"/>
      <selection activeCell="B4" sqref="B4"/>
      <selection pane="topRight" activeCell="B4" sqref="B4"/>
      <selection pane="bottomLeft" activeCell="B4" sqref="B4"/>
      <selection pane="bottomRight" activeCell="B2" sqref="B2:B4"/>
    </sheetView>
  </sheetViews>
  <sheetFormatPr defaultRowHeight="12.5"/>
  <cols>
    <col min="1" max="1" width="1.7265625" customWidth="1"/>
    <col min="2" max="2" width="20.7265625" customWidth="1"/>
    <col min="3" max="22" width="5.7265625" customWidth="1"/>
    <col min="23" max="28" width="5.7265625" hidden="1" customWidth="1"/>
    <col min="29" max="29" width="1.7265625" customWidth="1"/>
    <col min="30" max="49" width="5.7265625" customWidth="1"/>
    <col min="50" max="55" width="5.7265625" hidden="1" customWidth="1"/>
    <col min="56" max="56" width="1.7265625" customWidth="1"/>
  </cols>
  <sheetData>
    <row r="1" spans="1:56" ht="9" customHeight="1" thickBot="1">
      <c r="A1" s="49">
        <v>1</v>
      </c>
      <c r="B1" s="24"/>
    </row>
    <row r="2" spans="1:56" ht="16" thickTop="1">
      <c r="B2" s="262" t="s">
        <v>112</v>
      </c>
      <c r="C2" s="250" t="s">
        <v>44</v>
      </c>
      <c r="D2" s="251"/>
      <c r="E2" s="251"/>
      <c r="F2" s="251"/>
      <c r="G2" s="251"/>
      <c r="H2" s="251"/>
      <c r="I2" s="251"/>
      <c r="J2" s="251"/>
      <c r="K2" s="251"/>
      <c r="L2" s="251"/>
      <c r="M2" s="251"/>
      <c r="N2" s="251"/>
      <c r="O2" s="251"/>
      <c r="P2" s="251"/>
      <c r="Q2" s="251"/>
      <c r="R2" s="251"/>
      <c r="S2" s="251"/>
      <c r="T2" s="251"/>
      <c r="U2" s="251"/>
      <c r="V2" s="251"/>
      <c r="W2" s="251"/>
      <c r="X2" s="251"/>
      <c r="Y2" s="251"/>
      <c r="Z2" s="251"/>
      <c r="AA2" s="251"/>
      <c r="AB2" s="252"/>
      <c r="AC2" s="3"/>
      <c r="AD2" s="256" t="s">
        <v>63</v>
      </c>
      <c r="AE2" s="257"/>
      <c r="AF2" s="257"/>
      <c r="AG2" s="257"/>
      <c r="AH2" s="257"/>
      <c r="AI2" s="257"/>
      <c r="AJ2" s="257"/>
      <c r="AK2" s="257"/>
      <c r="AL2" s="257"/>
      <c r="AM2" s="257"/>
      <c r="AN2" s="257"/>
      <c r="AO2" s="257"/>
      <c r="AP2" s="257"/>
      <c r="AQ2" s="257"/>
      <c r="AR2" s="257"/>
      <c r="AS2" s="257"/>
      <c r="AT2" s="257"/>
      <c r="AU2" s="257"/>
      <c r="AV2" s="257"/>
      <c r="AW2" s="257"/>
      <c r="AX2" s="257"/>
      <c r="AY2" s="257"/>
      <c r="AZ2" s="257"/>
      <c r="BA2" s="257"/>
      <c r="BB2" s="257"/>
      <c r="BC2" s="258"/>
      <c r="BD2" s="168"/>
    </row>
    <row r="3" spans="1:56" ht="13" thickBot="1">
      <c r="B3" s="263"/>
      <c r="C3" s="253" t="s">
        <v>3</v>
      </c>
      <c r="D3" s="254"/>
      <c r="E3" s="254"/>
      <c r="F3" s="254"/>
      <c r="G3" s="254"/>
      <c r="H3" s="254"/>
      <c r="I3" s="254"/>
      <c r="J3" s="254"/>
      <c r="K3" s="254"/>
      <c r="L3" s="254"/>
      <c r="M3" s="254"/>
      <c r="N3" s="254"/>
      <c r="O3" s="254"/>
      <c r="P3" s="254"/>
      <c r="Q3" s="254"/>
      <c r="R3" s="254"/>
      <c r="S3" s="254"/>
      <c r="T3" s="254"/>
      <c r="U3" s="254"/>
      <c r="V3" s="254"/>
      <c r="W3" s="254"/>
      <c r="X3" s="254"/>
      <c r="Y3" s="254"/>
      <c r="Z3" s="254"/>
      <c r="AA3" s="254"/>
      <c r="AB3" s="255"/>
      <c r="AC3" s="4"/>
      <c r="AD3" s="259" t="s">
        <v>70</v>
      </c>
      <c r="AE3" s="260"/>
      <c r="AF3" s="260"/>
      <c r="AG3" s="260"/>
      <c r="AH3" s="260"/>
      <c r="AI3" s="260"/>
      <c r="AJ3" s="260"/>
      <c r="AK3" s="260"/>
      <c r="AL3" s="260"/>
      <c r="AM3" s="260"/>
      <c r="AN3" s="260"/>
      <c r="AO3" s="260"/>
      <c r="AP3" s="260"/>
      <c r="AQ3" s="260"/>
      <c r="AR3" s="260"/>
      <c r="AS3" s="260"/>
      <c r="AT3" s="260"/>
      <c r="AU3" s="260"/>
      <c r="AV3" s="260"/>
      <c r="AW3" s="260"/>
      <c r="AX3" s="260"/>
      <c r="AY3" s="260"/>
      <c r="AZ3" s="260"/>
      <c r="BA3" s="260"/>
      <c r="BB3" s="260"/>
      <c r="BC3" s="261"/>
      <c r="BD3" s="168"/>
    </row>
    <row r="4" spans="1:56" ht="20" customHeight="1" thickTop="1" thickBot="1">
      <c r="B4" s="264"/>
      <c r="C4" s="50">
        <v>2000</v>
      </c>
      <c r="D4" s="51">
        <v>2001</v>
      </c>
      <c r="E4" s="51">
        <v>2002</v>
      </c>
      <c r="F4" s="51">
        <v>2003</v>
      </c>
      <c r="G4" s="51">
        <v>2004</v>
      </c>
      <c r="H4" s="51">
        <v>2005</v>
      </c>
      <c r="I4" s="51">
        <v>2006</v>
      </c>
      <c r="J4" s="52">
        <v>2007</v>
      </c>
      <c r="K4" s="52">
        <f>1+J4</f>
        <v>2008</v>
      </c>
      <c r="L4" s="52">
        <f>1+K4</f>
        <v>2009</v>
      </c>
      <c r="M4" s="52">
        <f>1+L4</f>
        <v>2010</v>
      </c>
      <c r="N4" s="51">
        <f>1+M4</f>
        <v>2011</v>
      </c>
      <c r="O4" s="51">
        <f t="shared" ref="O4:AB4" si="0">1+N4</f>
        <v>2012</v>
      </c>
      <c r="P4" s="51">
        <f t="shared" si="0"/>
        <v>2013</v>
      </c>
      <c r="Q4" s="51">
        <f t="shared" si="0"/>
        <v>2014</v>
      </c>
      <c r="R4" s="51">
        <f t="shared" si="0"/>
        <v>2015</v>
      </c>
      <c r="S4" s="51">
        <f t="shared" si="0"/>
        <v>2016</v>
      </c>
      <c r="T4" s="51">
        <f t="shared" si="0"/>
        <v>2017</v>
      </c>
      <c r="U4" s="51">
        <f t="shared" si="0"/>
        <v>2018</v>
      </c>
      <c r="V4" s="51">
        <f t="shared" si="0"/>
        <v>2019</v>
      </c>
      <c r="W4" s="51">
        <f t="shared" si="0"/>
        <v>2020</v>
      </c>
      <c r="X4" s="51">
        <f t="shared" si="0"/>
        <v>2021</v>
      </c>
      <c r="Y4" s="51">
        <f t="shared" si="0"/>
        <v>2022</v>
      </c>
      <c r="Z4" s="51">
        <f t="shared" si="0"/>
        <v>2023</v>
      </c>
      <c r="AA4" s="51">
        <f t="shared" si="0"/>
        <v>2024</v>
      </c>
      <c r="AB4" s="51">
        <f t="shared" si="0"/>
        <v>2025</v>
      </c>
      <c r="AC4" s="53"/>
      <c r="AD4" s="54">
        <v>2000</v>
      </c>
      <c r="AE4" s="55">
        <f>1+AD4</f>
        <v>2001</v>
      </c>
      <c r="AF4" s="55">
        <f t="shared" ref="AF4:BC4" si="1">1+AE4</f>
        <v>2002</v>
      </c>
      <c r="AG4" s="55">
        <f t="shared" si="1"/>
        <v>2003</v>
      </c>
      <c r="AH4" s="55">
        <f t="shared" si="1"/>
        <v>2004</v>
      </c>
      <c r="AI4" s="55">
        <f t="shared" si="1"/>
        <v>2005</v>
      </c>
      <c r="AJ4" s="55">
        <f t="shared" si="1"/>
        <v>2006</v>
      </c>
      <c r="AK4" s="55">
        <f t="shared" si="1"/>
        <v>2007</v>
      </c>
      <c r="AL4" s="55">
        <f t="shared" si="1"/>
        <v>2008</v>
      </c>
      <c r="AM4" s="55">
        <f t="shared" si="1"/>
        <v>2009</v>
      </c>
      <c r="AN4" s="55">
        <f t="shared" si="1"/>
        <v>2010</v>
      </c>
      <c r="AO4" s="55">
        <f t="shared" si="1"/>
        <v>2011</v>
      </c>
      <c r="AP4" s="55">
        <f t="shared" si="1"/>
        <v>2012</v>
      </c>
      <c r="AQ4" s="55">
        <f t="shared" si="1"/>
        <v>2013</v>
      </c>
      <c r="AR4" s="55">
        <f t="shared" si="1"/>
        <v>2014</v>
      </c>
      <c r="AS4" s="55">
        <f t="shared" si="1"/>
        <v>2015</v>
      </c>
      <c r="AT4" s="55">
        <f t="shared" si="1"/>
        <v>2016</v>
      </c>
      <c r="AU4" s="55">
        <f t="shared" si="1"/>
        <v>2017</v>
      </c>
      <c r="AV4" s="55">
        <f t="shared" si="1"/>
        <v>2018</v>
      </c>
      <c r="AW4" s="55">
        <f t="shared" si="1"/>
        <v>2019</v>
      </c>
      <c r="AX4" s="55">
        <f t="shared" si="1"/>
        <v>2020</v>
      </c>
      <c r="AY4" s="55">
        <f t="shared" si="1"/>
        <v>2021</v>
      </c>
      <c r="AZ4" s="55">
        <f t="shared" si="1"/>
        <v>2022</v>
      </c>
      <c r="BA4" s="55">
        <f t="shared" si="1"/>
        <v>2023</v>
      </c>
      <c r="BB4" s="55">
        <f t="shared" si="1"/>
        <v>2024</v>
      </c>
      <c r="BC4" s="55">
        <f t="shared" si="1"/>
        <v>2025</v>
      </c>
      <c r="BD4" s="168"/>
    </row>
    <row r="5" spans="1:56" ht="20" customHeight="1" thickTop="1" thickBot="1">
      <c r="B5" s="22" t="s">
        <v>14</v>
      </c>
      <c r="C5" s="60">
        <f>1/$A$1*[1]TimberSectorMinusCoreVPAExp!$B$263</f>
        <v>5.4770287200000004E-2</v>
      </c>
      <c r="D5" s="61">
        <f>1/$A$1*[1]TimberSectorMinusCoreVPAExp!$C$263</f>
        <v>7.8019668000000014E-2</v>
      </c>
      <c r="E5" s="61">
        <f>1/$A$1*[1]TimberSectorMinusCoreVPAExp!$D$263</f>
        <v>0.11897477210000004</v>
      </c>
      <c r="F5" s="61">
        <f>1/$A$1*[1]TimberSectorMinusCoreVPAExp!$E$263</f>
        <v>9.0004922499999973E-2</v>
      </c>
      <c r="G5" s="61">
        <f>1/$A$1*[1]TimberSectorMinusCoreVPAExp!$F$263</f>
        <v>0.1023793559</v>
      </c>
      <c r="H5" s="61">
        <f>1/$A$1*[1]TimberSectorMinusCoreVPAExp!$G$263</f>
        <v>8.4434934400000008E-2</v>
      </c>
      <c r="I5" s="61">
        <f>1/$A$1*[1]TimberSectorMinusCoreVPAExp!$H$263</f>
        <v>6.9008927000000025E-2</v>
      </c>
      <c r="J5" s="61">
        <f>1/$A$1*[1]TimberSectorMinusCoreVPAExp!$I$263</f>
        <v>6.4180844499999973E-2</v>
      </c>
      <c r="K5" s="129">
        <f>1/$A$1*[1]TimberSectorMinusCoreVPAExp!$J$263</f>
        <v>5.435940689999999E-2</v>
      </c>
      <c r="L5" s="134">
        <f>1/$A$1*[1]TimberSectorMinusCoreVPAExp!K$263</f>
        <v>2.9941312699999986E-2</v>
      </c>
      <c r="M5" s="134">
        <f>1/$A$1*[1]TimberSectorMinusCoreVPAExp!L$263</f>
        <v>3.5901980599999994E-2</v>
      </c>
      <c r="N5" s="99">
        <f>1/$A$1*[1]TimberSectorMinusCoreVPAExp!M$263</f>
        <v>3.4081983900000001E-2</v>
      </c>
      <c r="O5" s="99">
        <f>1/$A$1*[1]TimberSectorMinusCoreVPAExp!N$263</f>
        <v>2.5749113599999977E-2</v>
      </c>
      <c r="P5" s="99">
        <f>1/$A$1*[1]TimberSectorMinusCoreVPAExp!O$263</f>
        <v>3.3912622900000022E-2</v>
      </c>
      <c r="Q5" s="99">
        <f>1/$A$1*[1]TimberSectorMinusCoreVPAExp!P$263</f>
        <v>2.2089094999999948E-2</v>
      </c>
      <c r="R5" s="99">
        <f>1/$A$1*[1]TimberSectorMinusCoreVPAExp!Q$263</f>
        <v>2.797651273260755E-2</v>
      </c>
      <c r="S5" s="99">
        <f>1/$A$1*[1]TimberSectorMinusCoreVPAExp!R$263</f>
        <v>1.8713972100000077E-2</v>
      </c>
      <c r="T5" s="99">
        <f>1/$A$1*[1]TimberSectorMinusCoreVPAExp!S$263</f>
        <v>2.2332229600000038E-2</v>
      </c>
      <c r="U5" s="99">
        <f>1/$A$1*[1]TimberSectorMinusCoreVPAExp!T$263</f>
        <v>1.6529342300000006E-2</v>
      </c>
      <c r="V5" s="99">
        <f>1/$A$1*[1]TimberSectorMinusCoreVPAExp!U$263</f>
        <v>1.8160321600000036E-2</v>
      </c>
      <c r="W5" s="99">
        <f>1/$A$1*[1]TimberSectorMinusCoreVPAExp!V$263</f>
        <v>0</v>
      </c>
      <c r="X5" s="99">
        <f>1/$A$1*[1]TimberSectorMinusCoreVPAExp!W$263</f>
        <v>0</v>
      </c>
      <c r="Y5" s="99">
        <f>1/$A$1*[1]TimberSectorMinusCoreVPAExp!X$263</f>
        <v>0</v>
      </c>
      <c r="Z5" s="99">
        <f>1/$A$1*[1]TimberSectorMinusCoreVPAExp!Y$263</f>
        <v>0</v>
      </c>
      <c r="AA5" s="99">
        <f>1/$A$1*[1]TimberSectorMinusCoreVPAExp!Z$263</f>
        <v>0</v>
      </c>
      <c r="AB5" s="99">
        <f>1/$A$1*[1]TimberSectorMinusCoreVPAExp!AA$263</f>
        <v>0</v>
      </c>
      <c r="AC5" s="16"/>
      <c r="AD5" s="100">
        <f>[1]TimberSectorMinusCoreVPAExp!AB$263</f>
        <v>15.883017548676341</v>
      </c>
      <c r="AE5" s="92">
        <f>[1]TimberSectorMinusCoreVPAExp!AC$263</f>
        <v>18.772821944371987</v>
      </c>
      <c r="AF5" s="92">
        <f>[1]TimberSectorMinusCoreVPAExp!AD$263</f>
        <v>28.872996724943999</v>
      </c>
      <c r="AG5" s="92">
        <f>[1]TimberSectorMinusCoreVPAExp!AE$263</f>
        <v>25.254207146111991</v>
      </c>
      <c r="AH5" s="92">
        <f>[1]TimberSectorMinusCoreVPAExp!AF$263</f>
        <v>34.076469812042021</v>
      </c>
      <c r="AI5" s="92">
        <f>[1]TimberSectorMinusCoreVPAExp!AG$263</f>
        <v>28.034409600483002</v>
      </c>
      <c r="AJ5" s="92">
        <f>[1]TimberSectorMinusCoreVPAExp!AH$263</f>
        <v>22.055229583012</v>
      </c>
      <c r="AK5" s="92">
        <f>[1]TimberSectorMinusCoreVPAExp!AI$263</f>
        <v>21.248322658575017</v>
      </c>
      <c r="AL5" s="92">
        <f>[1]TimberSectorMinusCoreVPAExp!AJ$263</f>
        <v>20.020593403303995</v>
      </c>
      <c r="AM5" s="92">
        <f>[1]TimberSectorMinusCoreVPAExp!AK$263</f>
        <v>11.048236729332004</v>
      </c>
      <c r="AN5" s="92">
        <f>[1]TimberSectorMinusCoreVPAExp!AL$263</f>
        <v>12.852860938307993</v>
      </c>
      <c r="AO5" s="92">
        <f>[1]TimberSectorMinusCoreVPAExp!AM$263</f>
        <v>15.707585446079991</v>
      </c>
      <c r="AP5" s="92">
        <f>[1]TimberSectorMinusCoreVPAExp!AN$263</f>
        <v>9.9876246935520001</v>
      </c>
      <c r="AQ5" s="92">
        <f>[1]TimberSectorMinusCoreVPAExp!AO$263</f>
        <v>12.132747612304996</v>
      </c>
      <c r="AR5" s="92">
        <f>[1]TimberSectorMinusCoreVPAExp!AP$263</f>
        <v>8.3341776684057471</v>
      </c>
      <c r="AS5" s="92">
        <f>[1]TimberSectorMinusCoreVPAExp!AQ$263</f>
        <v>6.2608097000595979</v>
      </c>
      <c r="AT5" s="92">
        <f>[1]TimberSectorMinusCoreVPAExp!AR$263</f>
        <v>6.3890952285579807</v>
      </c>
      <c r="AU5" s="92">
        <f>[1]TimberSectorMinusCoreVPAExp!AS$263</f>
        <v>9.1938601491880299</v>
      </c>
      <c r="AV5" s="92">
        <f>[1]TimberSectorMinusCoreVPAExp!AT$263</f>
        <v>6.3072248028500209</v>
      </c>
      <c r="AW5" s="92">
        <f>[1]TimberSectorMinusCoreVPAExp!AU$263</f>
        <v>6.9142196027875098</v>
      </c>
      <c r="AX5" s="92">
        <f>[1]TimberSectorMinusCoreVPAExp!AV$263</f>
        <v>0</v>
      </c>
      <c r="AY5" s="92">
        <f>[1]TimberSectorMinusCoreVPAExp!AW$263</f>
        <v>0</v>
      </c>
      <c r="AZ5" s="92">
        <f>[1]TimberSectorMinusCoreVPAExp!AX$263</f>
        <v>0</v>
      </c>
      <c r="BA5" s="92">
        <f>[1]TimberSectorMinusCoreVPAExp!AY$263</f>
        <v>0</v>
      </c>
      <c r="BB5" s="92">
        <f>[1]TimberSectorMinusCoreVPAExp!AZ$263</f>
        <v>0</v>
      </c>
      <c r="BC5" s="92">
        <f>[1]TimberSectorMinusCoreVPAExp!BA$263</f>
        <v>0</v>
      </c>
      <c r="BD5" s="168"/>
    </row>
    <row r="6" spans="1:56" ht="17.149999999999999" customHeight="1" thickTop="1">
      <c r="B6" s="95" t="s">
        <v>67</v>
      </c>
      <c r="C6" s="96">
        <f>1/$A$1*[1]TimberSectorMinusCoreVPAExp!$B$266</f>
        <v>1.4040619999999924E-4</v>
      </c>
      <c r="D6" s="97">
        <f>1/$A$1*[1]TimberSectorMinusCoreVPAExp!$C$266</f>
        <v>9.7829340000000565E-4</v>
      </c>
      <c r="E6" s="97">
        <f>1/$A$1*[1]TimberSectorMinusCoreVPAExp!$D$266</f>
        <v>1.9817272999999988E-3</v>
      </c>
      <c r="F6" s="97">
        <f>1/$A$1*[1]TimberSectorMinusCoreVPAExp!$E$266</f>
        <v>1.0664757000000023E-3</v>
      </c>
      <c r="G6" s="97">
        <f>1/$A$1*[1]TimberSectorMinusCoreVPAExp!$F$266</f>
        <v>1.5668819000000046E-3</v>
      </c>
      <c r="H6" s="97">
        <f>1/$A$1*[1]TimberSectorMinusCoreVPAExp!$G$266</f>
        <v>2.7746501000000066E-3</v>
      </c>
      <c r="I6" s="97">
        <f>1/$A$1*[1]TimberSectorMinusCoreVPAExp!$H$266</f>
        <v>4.7024360000001155E-4</v>
      </c>
      <c r="J6" s="98">
        <f>1/$A$1*[1]TimberSectorMinusCoreVPAExp!$I$266</f>
        <v>3.2131780000000325E-4</v>
      </c>
      <c r="K6" s="98">
        <f>1/$A$1*[1]TimberSectorMinusCoreVPAExp!$J$266</f>
        <v>1.2291557000000018E-3</v>
      </c>
      <c r="L6" s="98">
        <f>1/$A$1*[1]TimberSectorMinusCoreVPAExp!K$266</f>
        <v>6.2561590000000111E-4</v>
      </c>
      <c r="M6" s="98">
        <f>1/$A$1*[1]TimberSectorMinusCoreVPAExp!L$266</f>
        <v>7.3565020000000095E-4</v>
      </c>
      <c r="N6" s="98">
        <f>1/$A$1*[1]TimberSectorMinusCoreVPAExp!M$266</f>
        <v>8.2661639999999674E-4</v>
      </c>
      <c r="O6" s="98">
        <f>1/$A$1*[1]TimberSectorMinusCoreVPAExp!N$266</f>
        <v>1.0115979999996728E-4</v>
      </c>
      <c r="P6" s="98">
        <f>1/$A$1*[1]TimberSectorMinusCoreVPAExp!O$266</f>
        <v>6.4107660000001037E-4</v>
      </c>
      <c r="Q6" s="98">
        <f>1/$A$1*[1]TimberSectorMinusCoreVPAExp!P$266</f>
        <v>1.7309569999999965E-4</v>
      </c>
      <c r="R6" s="98">
        <f>1/$A$1*[1]TimberSectorMinusCoreVPAExp!Q$266</f>
        <v>1.5877060036543263E-4</v>
      </c>
      <c r="S6" s="98">
        <f>1/$A$1*[1]TimberSectorMinusCoreVPAExp!R$266</f>
        <v>5.2122700000004074E-5</v>
      </c>
      <c r="T6" s="98">
        <f>1/$A$1*[1]TimberSectorMinusCoreVPAExp!S$266</f>
        <v>1.8756420000000124E-4</v>
      </c>
      <c r="U6" s="98">
        <f>1/$A$1*[1]TimberSectorMinusCoreVPAExp!T$266</f>
        <v>2.4536789999999968E-4</v>
      </c>
      <c r="V6" s="98">
        <f>1/$A$1*[1]TimberSectorMinusCoreVPAExp!U$266</f>
        <v>2.2429500000000022E-4</v>
      </c>
      <c r="W6" s="98">
        <f>1/$A$1*[1]TimberSectorMinusCoreVPAExp!V$266</f>
        <v>0</v>
      </c>
      <c r="X6" s="98">
        <f>1/$A$1*[1]TimberSectorMinusCoreVPAExp!W$266</f>
        <v>0</v>
      </c>
      <c r="Y6" s="98">
        <f>1/$A$1*[1]TimberSectorMinusCoreVPAExp!X$266</f>
        <v>0</v>
      </c>
      <c r="Z6" s="98">
        <f>1/$A$1*[1]TimberSectorMinusCoreVPAExp!Y$266</f>
        <v>0</v>
      </c>
      <c r="AA6" s="98">
        <f>1/$A$1*[1]TimberSectorMinusCoreVPAExp!Z$266</f>
        <v>0</v>
      </c>
      <c r="AB6" s="98">
        <f>1/$A$1*[1]TimberSectorMinusCoreVPAExp!AA$266</f>
        <v>0</v>
      </c>
      <c r="AC6" s="147"/>
      <c r="AD6" s="123">
        <f>[1]TimberSectorMinusCoreVPAExp!AB$266</f>
        <v>1.5698982661680461E-2</v>
      </c>
      <c r="AE6" s="124">
        <f>[1]TimberSectorMinusCoreVPAExp!AC$266</f>
        <v>0.12537494548399977</v>
      </c>
      <c r="AF6" s="124">
        <f>[1]TimberSectorMinusCoreVPAExp!AD$266</f>
        <v>0.27247687161600115</v>
      </c>
      <c r="AG6" s="124">
        <f>[1]TimberSectorMinusCoreVPAExp!AE$266</f>
        <v>0.18311089596799901</v>
      </c>
      <c r="AH6" s="124">
        <f>[1]TimberSectorMinusCoreVPAExp!AF$266</f>
        <v>0.29433225238899979</v>
      </c>
      <c r="AI6" s="124">
        <f>[1]TimberSectorMinusCoreVPAExp!AG$266</f>
        <v>0.10770265763400032</v>
      </c>
      <c r="AJ6" s="124">
        <f>[1]TimberSectorMinusCoreVPAExp!AH$266</f>
        <v>0.10695298736800173</v>
      </c>
      <c r="AK6" s="124">
        <f>[1]TimberSectorMinusCoreVPAExp!AI$266</f>
        <v>9.2639344945000229E-2</v>
      </c>
      <c r="AL6" s="124">
        <f>[1]TimberSectorMinusCoreVPAExp!AJ$266</f>
        <v>0.24037257925599348</v>
      </c>
      <c r="AM6" s="124">
        <f>[1]TimberSectorMinusCoreVPAExp!AK$266</f>
        <v>0.15941251493200209</v>
      </c>
      <c r="AN6" s="124">
        <f>[1]TimberSectorMinusCoreVPAExp!AL$266</f>
        <v>0.18350306257499999</v>
      </c>
      <c r="AO6" s="124">
        <f>[1]TimberSectorMinusCoreVPAExp!AM$266</f>
        <v>0.33813293199999439</v>
      </c>
      <c r="AP6" s="124">
        <f>[1]TimberSectorMinusCoreVPAExp!AN$266</f>
        <v>3.7194664496000174E-2</v>
      </c>
      <c r="AQ6" s="124">
        <f>[1]TimberSectorMinusCoreVPAExp!AO$266</f>
        <v>0.43370469289600105</v>
      </c>
      <c r="AR6" s="124">
        <f>[1]TimberSectorMinusCoreVPAExp!AP$266</f>
        <v>6.6191018964248727E-2</v>
      </c>
      <c r="AS6" s="124">
        <f>[1]TimberSectorMinusCoreVPAExp!AQ$266</f>
        <v>6.0946826613690885E-2</v>
      </c>
      <c r="AT6" s="124">
        <f>[1]TimberSectorMinusCoreVPAExp!AR$266</f>
        <v>3.5312434489999767E-2</v>
      </c>
      <c r="AU6" s="124">
        <f>[1]TimberSectorMinusCoreVPAExp!AS$266</f>
        <v>5.0037813397000086E-2</v>
      </c>
      <c r="AV6" s="124">
        <f>[1]TimberSectorMinusCoreVPAExp!AT$266</f>
        <v>7.0483568059999557E-2</v>
      </c>
      <c r="AW6" s="124">
        <f>[1]TimberSectorMinusCoreVPAExp!AU$266</f>
        <v>6.2118401875000062E-2</v>
      </c>
      <c r="AX6" s="124">
        <f>[1]TimberSectorMinusCoreVPAExp!AV$266</f>
        <v>0</v>
      </c>
      <c r="AY6" s="124">
        <f>[1]TimberSectorMinusCoreVPAExp!AW$266</f>
        <v>0</v>
      </c>
      <c r="AZ6" s="124">
        <f>[1]TimberSectorMinusCoreVPAExp!AX$266</f>
        <v>0</v>
      </c>
      <c r="BA6" s="124">
        <f>[1]TimberSectorMinusCoreVPAExp!AY$266</f>
        <v>0</v>
      </c>
      <c r="BB6" s="124">
        <f>[1]TimberSectorMinusCoreVPAExp!AZ$266</f>
        <v>0</v>
      </c>
      <c r="BC6" s="124">
        <f>[1]TimberSectorMinusCoreVPAExp!BA$266</f>
        <v>0</v>
      </c>
      <c r="BD6" s="168"/>
    </row>
    <row r="7" spans="1:56" ht="17.149999999999999" customHeight="1">
      <c r="B7" s="17" t="s">
        <v>68</v>
      </c>
      <c r="C7" s="57">
        <f>1/$A$1*[1]TimberSectorMinusCoreVPAExp!$B$268</f>
        <v>2.2405559999999491E-4</v>
      </c>
      <c r="D7" s="58">
        <f>1/$A$1*[1]TimberSectorMinusCoreVPAExp!$C$268</f>
        <v>1.2097274000000078E-3</v>
      </c>
      <c r="E7" s="58">
        <f>1/$A$1*[1]TimberSectorMinusCoreVPAExp!$D$268</f>
        <v>1.1142865000000044E-3</v>
      </c>
      <c r="F7" s="58">
        <f>1/$A$1*[1]TimberSectorMinusCoreVPAExp!$E$268</f>
        <v>1.075897800000003E-3</v>
      </c>
      <c r="G7" s="58">
        <f>1/$A$1*[1]TimberSectorMinusCoreVPAExp!$F$268</f>
        <v>1.7297553000000512E-3</v>
      </c>
      <c r="H7" s="58">
        <f>1/$A$1*[1]TimberSectorMinusCoreVPAExp!$G$268</f>
        <v>6.7351849999999595E-4</v>
      </c>
      <c r="I7" s="58">
        <f>1/$A$1*[1]TimberSectorMinusCoreVPAExp!$H$268</f>
        <v>1.9658639999999006E-4</v>
      </c>
      <c r="J7" s="59">
        <f>1/$A$1*[1]TimberSectorMinusCoreVPAExp!$I$268</f>
        <v>5.1700969999998563E-4</v>
      </c>
      <c r="K7" s="59">
        <f>1/$A$1*[1]TimberSectorMinusCoreVPAExp!$J$268</f>
        <v>7.3770009999998745E-4</v>
      </c>
      <c r="L7" s="59">
        <f>1/$A$1*[1]TimberSectorMinusCoreVPAExp!K$268</f>
        <v>1.0957557999999937E-3</v>
      </c>
      <c r="M7" s="59">
        <f>1/$A$1*[1]TimberSectorMinusCoreVPAExp!L$268</f>
        <v>1.5627389999999647E-4</v>
      </c>
      <c r="N7" s="59">
        <f>1/$A$1*[1]TimberSectorMinusCoreVPAExp!M$268</f>
        <v>3.6003940000000853E-4</v>
      </c>
      <c r="O7" s="59">
        <f>1/$A$1*[1]TimberSectorMinusCoreVPAExp!N$268</f>
        <v>2.0335129999999799E-4</v>
      </c>
      <c r="P7" s="59">
        <f>1/$A$1*[1]TimberSectorMinusCoreVPAExp!O$268</f>
        <v>2.1889072000000035E-3</v>
      </c>
      <c r="Q7" s="59">
        <f>1/$A$1*[1]TimberSectorMinusCoreVPAExp!P$268</f>
        <v>1.4484309999999371E-4</v>
      </c>
      <c r="R7" s="59">
        <f>1/$A$1*[1]TimberSectorMinusCoreVPAExp!Q$268</f>
        <v>1.3656705186831973E-4</v>
      </c>
      <c r="S7" s="59">
        <f>1/$A$1*[1]TimberSectorMinusCoreVPAExp!R$268</f>
        <v>3.679729999999889E-5</v>
      </c>
      <c r="T7" s="59">
        <f>1/$A$1*[1]TimberSectorMinusCoreVPAExp!S$268</f>
        <v>1.6238160000000255E-4</v>
      </c>
      <c r="U7" s="59">
        <f>1/$A$1*[1]TimberSectorMinusCoreVPAExp!T$268</f>
        <v>1.2213770000000373E-4</v>
      </c>
      <c r="V7" s="59">
        <f>1/$A$1*[1]TimberSectorMinusCoreVPAExp!U$268</f>
        <v>4.147510000000014E-4</v>
      </c>
      <c r="W7" s="59">
        <f>1/$A$1*[1]TimberSectorMinusCoreVPAExp!V$268</f>
        <v>0</v>
      </c>
      <c r="X7" s="59">
        <f>1/$A$1*[1]TimberSectorMinusCoreVPAExp!W$268</f>
        <v>0</v>
      </c>
      <c r="Y7" s="59">
        <f>1/$A$1*[1]TimberSectorMinusCoreVPAExp!X$268</f>
        <v>0</v>
      </c>
      <c r="Z7" s="59">
        <f>1/$A$1*[1]TimberSectorMinusCoreVPAExp!Y$268</f>
        <v>0</v>
      </c>
      <c r="AA7" s="59">
        <f>1/$A$1*[1]TimberSectorMinusCoreVPAExp!Z$268</f>
        <v>0</v>
      </c>
      <c r="AB7" s="59">
        <f>1/$A$1*[1]TimberSectorMinusCoreVPAExp!AA$268</f>
        <v>0</v>
      </c>
      <c r="AC7" s="147"/>
      <c r="AD7" s="109">
        <f>[1]TimberSectorMinusCoreVPAExp!AB$268</f>
        <v>4.2532184691271624E-2</v>
      </c>
      <c r="AE7" s="110">
        <f>[1]TimberSectorMinusCoreVPAExp!AC$268</f>
        <v>0.21319515292399638</v>
      </c>
      <c r="AF7" s="110">
        <f>[1]TimberSectorMinusCoreVPAExp!AD$268</f>
        <v>0.25026001852799901</v>
      </c>
      <c r="AG7" s="110">
        <f>[1]TimberSectorMinusCoreVPAExp!AE$268</f>
        <v>0.17081644876800439</v>
      </c>
      <c r="AH7" s="110">
        <f>[1]TimberSectorMinusCoreVPAExp!AF$268</f>
        <v>0.57865589879300261</v>
      </c>
      <c r="AI7" s="110">
        <f>[1]TimberSectorMinusCoreVPAExp!AG$268</f>
        <v>0.24382682953200163</v>
      </c>
      <c r="AJ7" s="110">
        <f>[1]TimberSectorMinusCoreVPAExp!AH$268</f>
        <v>3.249294415199655E-2</v>
      </c>
      <c r="AK7" s="110">
        <f>[1]TimberSectorMinusCoreVPAExp!AI$268</f>
        <v>0.21572910302500148</v>
      </c>
      <c r="AL7" s="110">
        <f>[1]TimberSectorMinusCoreVPAExp!AJ$268</f>
        <v>0.42982960713999696</v>
      </c>
      <c r="AM7" s="110">
        <f>[1]TimberSectorMinusCoreVPAExp!AK$268</f>
        <v>0.18917380886800034</v>
      </c>
      <c r="AN7" s="110">
        <f>[1]TimberSectorMinusCoreVPAExp!AL$268</f>
        <v>7.8229649799000683E-2</v>
      </c>
      <c r="AO7" s="110">
        <f>[1]TimberSectorMinusCoreVPAExp!AM$268</f>
        <v>0.20587335199999912</v>
      </c>
      <c r="AP7" s="110">
        <f>[1]TimberSectorMinusCoreVPAExp!AN$268</f>
        <v>7.0067159008001312E-2</v>
      </c>
      <c r="AQ7" s="110">
        <f>[1]TimberSectorMinusCoreVPAExp!AO$268</f>
        <v>0.13558844952599886</v>
      </c>
      <c r="AR7" s="110">
        <f>[1]TimberSectorMinusCoreVPAExp!AP$268</f>
        <v>8.1072955363252652E-2</v>
      </c>
      <c r="AS7" s="110">
        <f>[1]TimberSectorMinusCoreVPAExp!AQ$268</f>
        <v>5.7892311801250429E-2</v>
      </c>
      <c r="AT7" s="110">
        <f>[1]TimberSectorMinusCoreVPAExp!AR$268</f>
        <v>1.7149865839998668E-2</v>
      </c>
      <c r="AU7" s="110">
        <f>[1]TimberSectorMinusCoreVPAExp!AS$268</f>
        <v>7.0024115590001601E-2</v>
      </c>
      <c r="AV7" s="110">
        <f>[1]TimberSectorMinusCoreVPAExp!AT$268</f>
        <v>5.6511534980003719E-2</v>
      </c>
      <c r="AW7" s="110">
        <f>[1]TimberSectorMinusCoreVPAExp!AU$268</f>
        <v>0.16578045477083414</v>
      </c>
      <c r="AX7" s="110">
        <f>[1]TimberSectorMinusCoreVPAExp!AV$268</f>
        <v>0</v>
      </c>
      <c r="AY7" s="110">
        <f>[1]TimberSectorMinusCoreVPAExp!AW$268</f>
        <v>0</v>
      </c>
      <c r="AZ7" s="110">
        <f>[1]TimberSectorMinusCoreVPAExp!AX$268</f>
        <v>0</v>
      </c>
      <c r="BA7" s="110">
        <f>[1]TimberSectorMinusCoreVPAExp!AY$268</f>
        <v>0</v>
      </c>
      <c r="BB7" s="110">
        <f>[1]TimberSectorMinusCoreVPAExp!AZ$268</f>
        <v>0</v>
      </c>
      <c r="BC7" s="110">
        <f>[1]TimberSectorMinusCoreVPAExp!BA$268</f>
        <v>0</v>
      </c>
      <c r="BD7" s="168"/>
    </row>
    <row r="8" spans="1:56" ht="17.149999999999999" customHeight="1">
      <c r="B8" s="17" t="s">
        <v>65</v>
      </c>
      <c r="C8" s="57">
        <f>1/$A$1*[1]TimberSectorMinusCoreVPAExp!$B$269</f>
        <v>0</v>
      </c>
      <c r="D8" s="58">
        <f>1/$A$1*[1]TimberSectorMinusCoreVPAExp!$C$269</f>
        <v>0</v>
      </c>
      <c r="E8" s="58">
        <f>1/$A$1*[1]TimberSectorMinusCoreVPAExp!$C$269</f>
        <v>0</v>
      </c>
      <c r="F8" s="58">
        <f>1/$A$1*[1]TimberSectorMinusCoreVPAExp!$E$269</f>
        <v>0</v>
      </c>
      <c r="G8" s="58">
        <f>1/$A$1*[1]TimberSectorMinusCoreVPAExp!$F$269</f>
        <v>0</v>
      </c>
      <c r="H8" s="58">
        <f>1/$A$1*[1]TimberSectorMinusCoreVPAExp!$G$269</f>
        <v>0</v>
      </c>
      <c r="I8" s="58">
        <f>1/$A$1*[1]TimberSectorMinusCoreVPAExp!$H$269</f>
        <v>0</v>
      </c>
      <c r="J8" s="59">
        <f>1/$A$1*[1]TimberSectorMinusCoreVPAExp!$I$269</f>
        <v>0</v>
      </c>
      <c r="K8" s="59">
        <f>1/$A$1*[1]TimberSectorMinusCoreVPAExp!$J$269</f>
        <v>0</v>
      </c>
      <c r="L8" s="59">
        <f>1/$A$1*[1]TimberSectorMinusCoreVPAExp!K$269</f>
        <v>0</v>
      </c>
      <c r="M8" s="59">
        <f>1/$A$1*[1]TimberSectorMinusCoreVPAExp!L$269</f>
        <v>0</v>
      </c>
      <c r="N8" s="59">
        <f>1/$A$1*[1]TimberSectorMinusCoreVPAExp!M$269</f>
        <v>3.1399199999999996E-5</v>
      </c>
      <c r="O8" s="59">
        <f>1/$A$1*[1]TimberSectorMinusCoreVPAExp!N$269</f>
        <v>0</v>
      </c>
      <c r="P8" s="59">
        <f>1/$A$1*[1]TimberSectorMinusCoreVPAExp!O$269</f>
        <v>1.6668399999999998E-5</v>
      </c>
      <c r="Q8" s="59">
        <f>1/$A$1*[1]TimberSectorMinusCoreVPAExp!P$269</f>
        <v>0</v>
      </c>
      <c r="R8" s="59">
        <f>1/$A$1*[1]TimberSectorMinusCoreVPAExp!Q$269</f>
        <v>0</v>
      </c>
      <c r="S8" s="59">
        <f>1/$A$1*[1]TimberSectorMinusCoreVPAExp!R$269</f>
        <v>0</v>
      </c>
      <c r="T8" s="59">
        <f>1/$A$1*[1]TimberSectorMinusCoreVPAExp!S$269</f>
        <v>0</v>
      </c>
      <c r="U8" s="59">
        <f>1/$A$1*[1]TimberSectorMinusCoreVPAExp!T$269</f>
        <v>0</v>
      </c>
      <c r="V8" s="59">
        <f>1/$A$1*[1]TimberSectorMinusCoreVPAExp!U$269</f>
        <v>0</v>
      </c>
      <c r="W8" s="59">
        <f>1/$A$1*[1]TimberSectorMinusCoreVPAExp!V$269</f>
        <v>0</v>
      </c>
      <c r="X8" s="59">
        <f>1/$A$1*[1]TimberSectorMinusCoreVPAExp!W$269</f>
        <v>0</v>
      </c>
      <c r="Y8" s="59">
        <f>1/$A$1*[1]TimberSectorMinusCoreVPAExp!X$269</f>
        <v>0</v>
      </c>
      <c r="Z8" s="59">
        <f>1/$A$1*[1]TimberSectorMinusCoreVPAExp!Y$269</f>
        <v>0</v>
      </c>
      <c r="AA8" s="59">
        <f>1/$A$1*[1]TimberSectorMinusCoreVPAExp!Z$269</f>
        <v>0</v>
      </c>
      <c r="AB8" s="59">
        <f>1/$A$1*[1]TimberSectorMinusCoreVPAExp!AA$269</f>
        <v>0</v>
      </c>
      <c r="AC8" s="147"/>
      <c r="AD8" s="109">
        <f>[1]TimberSectorMinusCoreVPAExp!AB$269</f>
        <v>0</v>
      </c>
      <c r="AE8" s="110">
        <f>[1]TimberSectorMinusCoreVPAExp!AC$269</f>
        <v>0</v>
      </c>
      <c r="AF8" s="110">
        <f>[1]TimberSectorMinusCoreVPAExp!AD$269</f>
        <v>0</v>
      </c>
      <c r="AG8" s="110">
        <f>[1]TimberSectorMinusCoreVPAExp!AE$269</f>
        <v>0</v>
      </c>
      <c r="AH8" s="110">
        <f>[1]TimberSectorMinusCoreVPAExp!AF$269</f>
        <v>0</v>
      </c>
      <c r="AI8" s="110">
        <f>[1]TimberSectorMinusCoreVPAExp!AG$269</f>
        <v>0</v>
      </c>
      <c r="AJ8" s="110">
        <f>[1]TimberSectorMinusCoreVPAExp!AH$269</f>
        <v>0</v>
      </c>
      <c r="AK8" s="110">
        <f>[1]TimberSectorMinusCoreVPAExp!AI$269</f>
        <v>0</v>
      </c>
      <c r="AL8" s="110">
        <f>[1]TimberSectorMinusCoreVPAExp!AJ$269</f>
        <v>0</v>
      </c>
      <c r="AM8" s="110">
        <f>[1]TimberSectorMinusCoreVPAExp!AK$269</f>
        <v>0</v>
      </c>
      <c r="AN8" s="110">
        <f>[1]TimberSectorMinusCoreVPAExp!AL$269</f>
        <v>0</v>
      </c>
      <c r="AO8" s="110">
        <f>[1]TimberSectorMinusCoreVPAExp!AM$269</f>
        <v>1.5629000000000001E-2</v>
      </c>
      <c r="AP8" s="110">
        <f>[1]TimberSectorMinusCoreVPAExp!AN$269</f>
        <v>0</v>
      </c>
      <c r="AQ8" s="110">
        <f>[1]TimberSectorMinusCoreVPAExp!AO$269</f>
        <v>4.8589999999999996E-3</v>
      </c>
      <c r="AR8" s="110">
        <f>[1]TimberSectorMinusCoreVPAExp!AP$269</f>
        <v>0</v>
      </c>
      <c r="AS8" s="110">
        <f>[1]TimberSectorMinusCoreVPAExp!AQ$269</f>
        <v>0</v>
      </c>
      <c r="AT8" s="110">
        <f>[1]TimberSectorMinusCoreVPAExp!AR$269</f>
        <v>0</v>
      </c>
      <c r="AU8" s="110">
        <f>[1]TimberSectorMinusCoreVPAExp!AS$269</f>
        <v>0</v>
      </c>
      <c r="AV8" s="110">
        <f>[1]TimberSectorMinusCoreVPAExp!AT$269</f>
        <v>0</v>
      </c>
      <c r="AW8" s="110">
        <f>[1]TimberSectorMinusCoreVPAExp!AU$269</f>
        <v>0</v>
      </c>
      <c r="AX8" s="110">
        <f>[1]TimberSectorMinusCoreVPAExp!AV$269</f>
        <v>0</v>
      </c>
      <c r="AY8" s="110">
        <f>[1]TimberSectorMinusCoreVPAExp!AW$269</f>
        <v>0</v>
      </c>
      <c r="AZ8" s="110">
        <f>[1]TimberSectorMinusCoreVPAExp!AX$269</f>
        <v>0</v>
      </c>
      <c r="BA8" s="110">
        <f>[1]TimberSectorMinusCoreVPAExp!AY$269</f>
        <v>0</v>
      </c>
      <c r="BB8" s="110">
        <f>[1]TimberSectorMinusCoreVPAExp!AZ$269</f>
        <v>0</v>
      </c>
      <c r="BC8" s="110">
        <f>[1]TimberSectorMinusCoreVPAExp!BA$269</f>
        <v>0</v>
      </c>
      <c r="BD8" s="168"/>
    </row>
    <row r="9" spans="1:56" ht="17.149999999999999" customHeight="1">
      <c r="B9" s="17" t="s">
        <v>69</v>
      </c>
      <c r="C9" s="57">
        <f>1/$A$1*[1]TimberSectorMinusCoreVPAExp!$B$267</f>
        <v>5.7508029999999853E-4</v>
      </c>
      <c r="D9" s="58">
        <f>1/$A$1*[1]TimberSectorMinusCoreVPAExp!$C$267</f>
        <v>2.2487297999999995E-3</v>
      </c>
      <c r="E9" s="58">
        <f>1/$A$1*[1]TimberSectorMinusCoreVPAExp!$D$267</f>
        <v>8.1151583999999992E-3</v>
      </c>
      <c r="F9" s="58">
        <f>1/$A$1*[1]TimberSectorMinusCoreVPAExp!$E$267</f>
        <v>2.9406692999999987E-3</v>
      </c>
      <c r="G9" s="58">
        <f>1/$A$1*[1]TimberSectorMinusCoreVPAExp!$F$267</f>
        <v>4.0155826999999991E-3</v>
      </c>
      <c r="H9" s="58">
        <f>1/$A$1*[1]TimberSectorMinusCoreVPAExp!$G$267</f>
        <v>3.5954608999999998E-3</v>
      </c>
      <c r="I9" s="58">
        <f>1/$A$1*[1]TimberSectorMinusCoreVPAExp!$H$267</f>
        <v>3.5527936999999962E-3</v>
      </c>
      <c r="J9" s="59">
        <f>1/$A$1*[1]TimberSectorMinusCoreVPAExp!$I$267</f>
        <v>1.7723580000000021E-3</v>
      </c>
      <c r="K9" s="59">
        <f>1/$A$1*[1]TimberSectorMinusCoreVPAExp!$J$267</f>
        <v>6.1293940000000042E-4</v>
      </c>
      <c r="L9" s="59">
        <f>1/$A$1*[1]TimberSectorMinusCoreVPAExp!K$267</f>
        <v>5.1248510000000049E-4</v>
      </c>
      <c r="M9" s="59">
        <f>1/$A$1*[1]TimberSectorMinusCoreVPAExp!L$267</f>
        <v>4.7300100000000192E-4</v>
      </c>
      <c r="N9" s="59">
        <f>1/$A$1*[1]TimberSectorMinusCoreVPAExp!M$267</f>
        <v>2.3641599999999825E-4</v>
      </c>
      <c r="O9" s="59">
        <f>1/$A$1*[1]TimberSectorMinusCoreVPAExp!N$267</f>
        <v>1.2832139999999909E-4</v>
      </c>
      <c r="P9" s="59">
        <f>1/$A$1*[1]TimberSectorMinusCoreVPAExp!O$267</f>
        <v>4.6513067999999916E-3</v>
      </c>
      <c r="Q9" s="59">
        <f>1/$A$1*[1]TimberSectorMinusCoreVPAExp!P$267</f>
        <v>-1.474514954580286E-17</v>
      </c>
      <c r="R9" s="59">
        <f>1/$A$1*[1]TimberSectorMinusCoreVPAExp!Q$267</f>
        <v>-3.4694469519536142E-18</v>
      </c>
      <c r="S9" s="59">
        <f>1/$A$1*[1]TimberSectorMinusCoreVPAExp!R$267</f>
        <v>2.2758960000004991E-4</v>
      </c>
      <c r="T9" s="59">
        <f>1/$A$1*[1]TimberSectorMinusCoreVPAExp!S$267</f>
        <v>1.1578530000000142E-3</v>
      </c>
      <c r="U9" s="59">
        <f>1/$A$1*[1]TimberSectorMinusCoreVPAExp!T$267</f>
        <v>5.0752799999999966E-5</v>
      </c>
      <c r="V9" s="59">
        <f>1/$A$1*[1]TimberSectorMinusCoreVPAExp!U$267</f>
        <v>0</v>
      </c>
      <c r="W9" s="59">
        <f>1/$A$1*[1]TimberSectorMinusCoreVPAExp!V$267</f>
        <v>0</v>
      </c>
      <c r="X9" s="59">
        <f>1/$A$1*[1]TimberSectorMinusCoreVPAExp!W$267</f>
        <v>0</v>
      </c>
      <c r="Y9" s="59">
        <f>1/$A$1*[1]TimberSectorMinusCoreVPAExp!X$267</f>
        <v>0</v>
      </c>
      <c r="Z9" s="59">
        <f>1/$A$1*[1]TimberSectorMinusCoreVPAExp!Y$267</f>
        <v>0</v>
      </c>
      <c r="AA9" s="59">
        <f>1/$A$1*[1]TimberSectorMinusCoreVPAExp!Z$267</f>
        <v>0</v>
      </c>
      <c r="AB9" s="59">
        <f>1/$A$1*[1]TimberSectorMinusCoreVPAExp!AA$267</f>
        <v>0</v>
      </c>
      <c r="AC9" s="147"/>
      <c r="AD9" s="109">
        <f>[1]TimberSectorMinusCoreVPAExp!AB$267</f>
        <v>9.648435461264937E-2</v>
      </c>
      <c r="AE9" s="110">
        <f>[1]TimberSectorMinusCoreVPAExp!AC$267</f>
        <v>0.38983984886399986</v>
      </c>
      <c r="AF9" s="110">
        <f>[1]TimberSectorMinusCoreVPAExp!AD$267</f>
        <v>1.3356410312640001</v>
      </c>
      <c r="AG9" s="110">
        <f>[1]TimberSectorMinusCoreVPAExp!AE$267</f>
        <v>0.65486828601599978</v>
      </c>
      <c r="AH9" s="110">
        <f>[1]TimberSectorMinusCoreVPAExp!AF$267</f>
        <v>1.1925762257570001</v>
      </c>
      <c r="AI9" s="110">
        <f>[1]TimberSectorMinusCoreVPAExp!AG$267</f>
        <v>0.95739398254500008</v>
      </c>
      <c r="AJ9" s="110">
        <f>[1]TimberSectorMinusCoreVPAExp!AH$267</f>
        <v>0.90310753938800026</v>
      </c>
      <c r="AK9" s="110">
        <f>[1]TimberSectorMinusCoreVPAExp!AI$267</f>
        <v>0.47644741768000032</v>
      </c>
      <c r="AL9" s="110">
        <f>[1]TimberSectorMinusCoreVPAExp!AJ$267</f>
        <v>0.19044737635599962</v>
      </c>
      <c r="AM9" s="110">
        <f>[1]TimberSectorMinusCoreVPAExp!AK$267</f>
        <v>0.16078508181999984</v>
      </c>
      <c r="AN9" s="110">
        <f>[1]TimberSectorMinusCoreVPAExp!AL$267</f>
        <v>0.14703312185999975</v>
      </c>
      <c r="AO9" s="110">
        <f>[1]TimberSectorMinusCoreVPAExp!AM$267</f>
        <v>0.13982130144000138</v>
      </c>
      <c r="AP9" s="110">
        <f>[1]TimberSectorMinusCoreVPAExp!AN$267</f>
        <v>1.5519600271996725E-2</v>
      </c>
      <c r="AQ9" s="110">
        <f>[1]TimberSectorMinusCoreVPAExp!AO$267</f>
        <v>1.0710689999999912</v>
      </c>
      <c r="AR9" s="110">
        <f>[1]TimberSectorMinusCoreVPAExp!AP$267</f>
        <v>-3.9968028886505635E-15</v>
      </c>
      <c r="AS9" s="110">
        <f>[1]TimberSectorMinusCoreVPAExp!AQ$267</f>
        <v>0</v>
      </c>
      <c r="AT9" s="110">
        <f>[1]TimberSectorMinusCoreVPAExp!AR$267</f>
        <v>0.14547922499798482</v>
      </c>
      <c r="AU9" s="110">
        <f>[1]TimberSectorMinusCoreVPAExp!AS$267</f>
        <v>2.9351878165610259</v>
      </c>
      <c r="AV9" s="110">
        <f>[1]TimberSectorMinusCoreVPAExp!AT$267</f>
        <v>4.0076691740001669E-2</v>
      </c>
      <c r="AW9" s="110">
        <f>[1]TimberSectorMinusCoreVPAExp!AU$267</f>
        <v>-3.5527136788005009E-15</v>
      </c>
      <c r="AX9" s="110">
        <f>[1]TimberSectorMinusCoreVPAExp!AV$267</f>
        <v>0</v>
      </c>
      <c r="AY9" s="110">
        <f>[1]TimberSectorMinusCoreVPAExp!AW$267</f>
        <v>0</v>
      </c>
      <c r="AZ9" s="110">
        <f>[1]TimberSectorMinusCoreVPAExp!AX$267</f>
        <v>0</v>
      </c>
      <c r="BA9" s="110">
        <f>[1]TimberSectorMinusCoreVPAExp!AY$267</f>
        <v>0</v>
      </c>
      <c r="BB9" s="110">
        <f>[1]TimberSectorMinusCoreVPAExp!AZ$267</f>
        <v>0</v>
      </c>
      <c r="BC9" s="110">
        <f>[1]TimberSectorMinusCoreVPAExp!BA$267</f>
        <v>0</v>
      </c>
      <c r="BD9" s="168"/>
    </row>
    <row r="10" spans="1:56" ht="17.149999999999999" customHeight="1">
      <c r="B10" s="10" t="s">
        <v>130</v>
      </c>
      <c r="C10" s="44">
        <f>1/$A$1*[1]TimberSectorMinusCoreVPAExp!$B$264</f>
        <v>5.1817394900000015E-2</v>
      </c>
      <c r="D10" s="20">
        <f>1/$A$1*[1]TimberSectorMinusCoreVPAExp!$C$264</f>
        <v>7.2276983200000006E-2</v>
      </c>
      <c r="E10" s="20">
        <f>1/$A$1*[1]TimberSectorMinusCoreVPAExp!$D$264</f>
        <v>0.10487756030000003</v>
      </c>
      <c r="F10" s="20">
        <f>1/$A$1*[1]TimberSectorMinusCoreVPAExp!$E$264</f>
        <v>8.2420151299999966E-2</v>
      </c>
      <c r="G10" s="20">
        <f>1/$A$1*[1]TimberSectorMinusCoreVPAExp!$F$264</f>
        <v>8.8265931599999972E-2</v>
      </c>
      <c r="H10" s="20">
        <f>1/$A$1*[1]TimberSectorMinusCoreVPAExp!$G$264</f>
        <v>7.6018874300000011E-2</v>
      </c>
      <c r="I10" s="20">
        <f>1/$A$1*[1]TimberSectorMinusCoreVPAExp!$H$264</f>
        <v>6.3998001700000015E-2</v>
      </c>
      <c r="J10" s="38">
        <f>1/$A$1*[1]TimberSectorMinusCoreVPAExp!$I$264</f>
        <v>5.8028923899999973E-2</v>
      </c>
      <c r="K10" s="38">
        <f>1/$A$1*[1]TimberSectorMinusCoreVPAExp!$J$264</f>
        <v>5.0183052700000001E-2</v>
      </c>
      <c r="L10" s="38">
        <f>1/$A$1*[1]TimberSectorMinusCoreVPAExp!K$264</f>
        <v>2.6878752700000005E-2</v>
      </c>
      <c r="M10" s="38">
        <f>1/$A$1*[1]TimberSectorMinusCoreVPAExp!L$264</f>
        <v>3.3794119399999989E-2</v>
      </c>
      <c r="N10" s="38">
        <f>1/$A$1*[1]TimberSectorMinusCoreVPAExp!M$264</f>
        <v>3.1842875300000004E-2</v>
      </c>
      <c r="O10" s="38">
        <f>1/$A$1*[1]TimberSectorMinusCoreVPAExp!N$264</f>
        <v>2.5016664100000009E-2</v>
      </c>
      <c r="P10" s="38">
        <f>1/$A$1*[1]TimberSectorMinusCoreVPAExp!O$264</f>
        <v>2.4408692899999997E-2</v>
      </c>
      <c r="Q10" s="38">
        <f>1/$A$1*[1]TimberSectorMinusCoreVPAExp!P$264</f>
        <v>2.1062138899999992E-2</v>
      </c>
      <c r="R10" s="38">
        <f>1/$A$1*[1]TimberSectorMinusCoreVPAExp!Q$264</f>
        <v>2.7243682842940795E-2</v>
      </c>
      <c r="S10" s="38">
        <f>1/$A$1*[1]TimberSectorMinusCoreVPAExp!R$264</f>
        <v>1.7973264699999995E-2</v>
      </c>
      <c r="T10" s="38">
        <f>1/$A$1*[1]TimberSectorMinusCoreVPAExp!S$264</f>
        <v>2.0533499000000004E-2</v>
      </c>
      <c r="U10" s="38">
        <f>1/$A$1*[1]TimberSectorMinusCoreVPAExp!T$264</f>
        <v>1.5909229800000001E-2</v>
      </c>
      <c r="V10" s="38">
        <f>1/$A$1*[1]TimberSectorMinusCoreVPAExp!U$264</f>
        <v>1.7026815800000001E-2</v>
      </c>
      <c r="W10" s="38">
        <f>1/$A$1*[1]TimberSectorMinusCoreVPAExp!V$264</f>
        <v>0</v>
      </c>
      <c r="X10" s="38">
        <f>1/$A$1*[1]TimberSectorMinusCoreVPAExp!W$264</f>
        <v>0</v>
      </c>
      <c r="Y10" s="38">
        <f>1/$A$1*[1]TimberSectorMinusCoreVPAExp!X$264</f>
        <v>0</v>
      </c>
      <c r="Z10" s="38">
        <f>1/$A$1*[1]TimberSectorMinusCoreVPAExp!Y$264</f>
        <v>0</v>
      </c>
      <c r="AA10" s="38">
        <f>1/$A$1*[1]TimberSectorMinusCoreVPAExp!Z$264</f>
        <v>0</v>
      </c>
      <c r="AB10" s="38">
        <f>1/$A$1*[1]TimberSectorMinusCoreVPAExp!AA$264</f>
        <v>0</v>
      </c>
      <c r="AC10" s="14"/>
      <c r="AD10" s="113">
        <f>[1]TimberSectorMinusCoreVPAExp!AB$264</f>
        <v>15.14669930928391</v>
      </c>
      <c r="AE10" s="67">
        <f>[1]TimberSectorMinusCoreVPAExp!AC$264</f>
        <v>17.763289677067991</v>
      </c>
      <c r="AF10" s="67">
        <f>[1]TimberSectorMinusCoreVPAExp!AD$264</f>
        <v>26.281269200784003</v>
      </c>
      <c r="AG10" s="67">
        <f>[1]TimberSectorMinusCoreVPAExp!AE$264</f>
        <v>23.600399974479991</v>
      </c>
      <c r="AH10" s="67">
        <f>[1]TimberSectorMinusCoreVPAExp!AF$264</f>
        <v>30.235462149298016</v>
      </c>
      <c r="AI10" s="67">
        <f>[1]TimberSectorMinusCoreVPAExp!AG$264</f>
        <v>26.322970452206999</v>
      </c>
      <c r="AJ10" s="67">
        <f>[1]TimberSectorMinusCoreVPAExp!AH$264</f>
        <v>20.846351438380005</v>
      </c>
      <c r="AK10" s="67">
        <f>[1]TimberSectorMinusCoreVPAExp!AI$264</f>
        <v>20.253996895555005</v>
      </c>
      <c r="AL10" s="67">
        <f>[1]TimberSectorMinusCoreVPAExp!AJ$264</f>
        <v>18.829810367</v>
      </c>
      <c r="AM10" s="67">
        <f>[1]TimberSectorMinusCoreVPAExp!AK$264</f>
        <v>10.180783299147999</v>
      </c>
      <c r="AN10" s="67">
        <f>[1]TimberSectorMinusCoreVPAExp!AL$264</f>
        <v>12.115668293936995</v>
      </c>
      <c r="AO10" s="67">
        <f>[1]TimberSectorMinusCoreVPAExp!AM$264</f>
        <v>13.978320576640002</v>
      </c>
      <c r="AP10" s="67">
        <f>[1]TimberSectorMinusCoreVPAExp!AN$264</f>
        <v>9.7477825593280016</v>
      </c>
      <c r="AQ10" s="67">
        <f>[1]TimberSectorMinusCoreVPAExp!AO$264</f>
        <v>9.7776630064790027</v>
      </c>
      <c r="AR10" s="67">
        <f>[1]TimberSectorMinusCoreVPAExp!AP$264</f>
        <v>7.8807197382715009</v>
      </c>
      <c r="AS10" s="67">
        <f>[1]TimberSectorMinusCoreVPAExp!AQ$264</f>
        <v>5.8787485190246702</v>
      </c>
      <c r="AT10" s="67">
        <f>[1]TimberSectorMinusCoreVPAExp!AR$264</f>
        <v>5.9588522197930001</v>
      </c>
      <c r="AU10" s="67">
        <f>[1]TimberSectorMinusCoreVPAExp!AS$264</f>
        <v>5.9889240352369981</v>
      </c>
      <c r="AV10" s="67">
        <f>[1]TimberSectorMinusCoreVPAExp!AT$264</f>
        <v>5.97739831155</v>
      </c>
      <c r="AW10" s="67">
        <f>[1]TimberSectorMinusCoreVPAExp!AU$264</f>
        <v>6.4306891049916679</v>
      </c>
      <c r="AX10" s="67">
        <f>[1]TimberSectorMinusCoreVPAExp!AV$264</f>
        <v>0</v>
      </c>
      <c r="AY10" s="67">
        <f>[1]TimberSectorMinusCoreVPAExp!AW$264</f>
        <v>0</v>
      </c>
      <c r="AZ10" s="67">
        <f>[1]TimberSectorMinusCoreVPAExp!AX$264</f>
        <v>0</v>
      </c>
      <c r="BA10" s="67">
        <f>[1]TimberSectorMinusCoreVPAExp!AY$264</f>
        <v>0</v>
      </c>
      <c r="BB10" s="67">
        <f>[1]TimberSectorMinusCoreVPAExp!AZ$264</f>
        <v>0</v>
      </c>
      <c r="BC10" s="67">
        <f>[1]TimberSectorMinusCoreVPAExp!BA$264</f>
        <v>0</v>
      </c>
      <c r="BD10" s="168"/>
    </row>
    <row r="11" spans="1:56">
      <c r="B11" s="5" t="s">
        <v>25</v>
      </c>
      <c r="C11" s="40">
        <f>1/$A$1*[1]TimberSectorMinusCoreVPAExp!$B$23</f>
        <v>1.2696997000000154E-3</v>
      </c>
      <c r="D11" s="11">
        <f>1/$A$1*[1]TimberSectorMinusCoreVPAExp!$C$23</f>
        <v>3.3971391999999961E-3</v>
      </c>
      <c r="E11" s="11">
        <f>1/$A$1*[1]TimberSectorMinusCoreVPAExp!$D$23</f>
        <v>1.4019850400000006E-2</v>
      </c>
      <c r="F11" s="11">
        <f>1/$A$1*[1]TimberSectorMinusCoreVPAExp!$E$23</f>
        <v>4.2861377999999992E-3</v>
      </c>
      <c r="G11" s="11">
        <f>1/$A$1*[1]TimberSectorMinusCoreVPAExp!$F$23</f>
        <v>5.224091799999997E-3</v>
      </c>
      <c r="H11" s="11">
        <f>1/$A$1*[1]TimberSectorMinusCoreVPAExp!$G$23</f>
        <v>3.4494379999999991E-3</v>
      </c>
      <c r="I11" s="11">
        <f>1/$A$1*[1]TimberSectorMinusCoreVPAExp!$H$23</f>
        <v>4.2420764000000027E-3</v>
      </c>
      <c r="J11" s="31">
        <f>1/$A$1*[1]TimberSectorMinusCoreVPAExp!$I$23</f>
        <v>4.078672999999991E-3</v>
      </c>
      <c r="K11" s="31">
        <f>1/$A$1*[1]TimberSectorMinusCoreVPAExp!$J$23</f>
        <v>5.7270050999999947E-3</v>
      </c>
      <c r="L11" s="31">
        <f>1/$A$1*[1]TimberSectorMinusCoreVPAExp!K$23</f>
        <v>3.7423881999999985E-3</v>
      </c>
      <c r="M11" s="31">
        <f>1/$A$1*[1]TimberSectorMinusCoreVPAExp!L$23</f>
        <v>3.6737317000000002E-3</v>
      </c>
      <c r="N11" s="31">
        <f>1/$A$1*[1]TimberSectorMinusCoreVPAExp!M$23</f>
        <v>2.8124151999999996E-3</v>
      </c>
      <c r="O11" s="31">
        <f>1/$A$1*[1]TimberSectorMinusCoreVPAExp!N$23</f>
        <v>2.7372905000000013E-3</v>
      </c>
      <c r="P11" s="31">
        <f>1/$A$1*[1]TimberSectorMinusCoreVPAExp!O$23</f>
        <v>1.7537322999999997E-3</v>
      </c>
      <c r="Q11" s="31">
        <f>1/$A$1*[1]TimberSectorMinusCoreVPAExp!P$23</f>
        <v>1.9464416999999999E-3</v>
      </c>
      <c r="R11" s="31">
        <f>1/$A$1*[1]TimberSectorMinusCoreVPAExp!Q$23</f>
        <v>2.5506715981058834E-3</v>
      </c>
      <c r="S11" s="31">
        <f>1/$A$1*[1]TimberSectorMinusCoreVPAExp!R$23</f>
        <v>2.7968854999999978E-3</v>
      </c>
      <c r="T11" s="31">
        <f>1/$A$1*[1]TimberSectorMinusCoreVPAExp!S$23</f>
        <v>2.7086494999999985E-3</v>
      </c>
      <c r="U11" s="31">
        <f>1/$A$1*[1]TimberSectorMinusCoreVPAExp!T$23</f>
        <v>3.2324947000000014E-3</v>
      </c>
      <c r="V11" s="31">
        <f>1/$A$1*[1]TimberSectorMinusCoreVPAExp!U$23</f>
        <v>2.884758599999997E-3</v>
      </c>
      <c r="W11" s="31">
        <f>1/$A$1*[1]TimberSectorMinusCoreVPAExp!V$23</f>
        <v>0</v>
      </c>
      <c r="X11" s="31">
        <f>1/$A$1*[1]TimberSectorMinusCoreVPAExp!W$23</f>
        <v>0</v>
      </c>
      <c r="Y11" s="31">
        <f>1/$A$1*[1]TimberSectorMinusCoreVPAExp!X$23</f>
        <v>0</v>
      </c>
      <c r="Z11" s="31">
        <f>1/$A$1*[1]TimberSectorMinusCoreVPAExp!Y$23</f>
        <v>0</v>
      </c>
      <c r="AA11" s="31">
        <f>1/$A$1*[1]TimberSectorMinusCoreVPAExp!Z$23</f>
        <v>0</v>
      </c>
      <c r="AB11" s="31">
        <f>1/$A$1*[1]TimberSectorMinusCoreVPAExp!AA$23</f>
        <v>0</v>
      </c>
      <c r="AC11" s="4"/>
      <c r="AD11" s="103">
        <f>[1]TimberSectorMinusCoreVPAExp!AB$23</f>
        <v>0.21580360905015006</v>
      </c>
      <c r="AE11" s="104">
        <f>[1]TimberSectorMinusCoreVPAExp!AC$23</f>
        <v>0.49862515670399965</v>
      </c>
      <c r="AF11" s="104">
        <f>[1]TimberSectorMinusCoreVPAExp!AD$23</f>
        <v>2.2756183991039975</v>
      </c>
      <c r="AG11" s="104">
        <f>[1]TimberSectorMinusCoreVPAExp!AE$23</f>
        <v>0.9002412783839997</v>
      </c>
      <c r="AH11" s="104">
        <f>[1]TimberSectorMinusCoreVPAExp!AF$23</f>
        <v>1.320012400028002</v>
      </c>
      <c r="AI11" s="104">
        <f>[1]TimberSectorMinusCoreVPAExp!AG$23</f>
        <v>0.96229775198699841</v>
      </c>
      <c r="AJ11" s="104">
        <f>[1]TimberSectorMinusCoreVPAExp!AH$23</f>
        <v>1.5895487678880009</v>
      </c>
      <c r="AK11" s="104">
        <f>[1]TimberSectorMinusCoreVPAExp!AI$23</f>
        <v>1.773485369594999</v>
      </c>
      <c r="AL11" s="104">
        <f>[1]TimberSectorMinusCoreVPAExp!AJ$23</f>
        <v>2.5781894558279994</v>
      </c>
      <c r="AM11" s="104">
        <f>[1]TimberSectorMinusCoreVPAExp!AK$23</f>
        <v>1.5538661163520002</v>
      </c>
      <c r="AN11" s="104">
        <f>[1]TimberSectorMinusCoreVPAExp!AL$23</f>
        <v>1.7769718991609995</v>
      </c>
      <c r="AO11" s="104">
        <f>[1]TimberSectorMinusCoreVPAExp!AM$23</f>
        <v>1.6259427574400007</v>
      </c>
      <c r="AP11" s="104">
        <f>[1]TimberSectorMinusCoreVPAExp!AN$23</f>
        <v>1.3568631985920017</v>
      </c>
      <c r="AQ11" s="104">
        <f>[1]TimberSectorMinusCoreVPAExp!AO$23</f>
        <v>0.99299865304499901</v>
      </c>
      <c r="AR11" s="104">
        <f>[1]TimberSectorMinusCoreVPAExp!AP$23</f>
        <v>1.0168032695437499</v>
      </c>
      <c r="AS11" s="104">
        <f>[1]TimberSectorMinusCoreVPAExp!AQ$23</f>
        <v>1.1312657864197517</v>
      </c>
      <c r="AT11" s="104">
        <f>[1]TimberSectorMinusCoreVPAExp!AR$23</f>
        <v>1.3416508206879998</v>
      </c>
      <c r="AU11" s="104">
        <f>[1]TimberSectorMinusCoreVPAExp!AS$23</f>
        <v>1.3093287279929995</v>
      </c>
      <c r="AV11" s="104">
        <f>[1]TimberSectorMinusCoreVPAExp!AT$23</f>
        <v>1.7072232955400004</v>
      </c>
      <c r="AW11" s="104">
        <f>[1]TimberSectorMinusCoreVPAExp!AU$23</f>
        <v>1.5241795674833338</v>
      </c>
      <c r="AX11" s="104">
        <f>[1]TimberSectorMinusCoreVPAExp!AV$23</f>
        <v>0</v>
      </c>
      <c r="AY11" s="104">
        <f>[1]TimberSectorMinusCoreVPAExp!AW$23</f>
        <v>0</v>
      </c>
      <c r="AZ11" s="104">
        <f>[1]TimberSectorMinusCoreVPAExp!AX$23</f>
        <v>0</v>
      </c>
      <c r="BA11" s="104">
        <f>[1]TimberSectorMinusCoreVPAExp!AY$23</f>
        <v>0</v>
      </c>
      <c r="BB11" s="104">
        <f>[1]TimberSectorMinusCoreVPAExp!AZ$23</f>
        <v>0</v>
      </c>
      <c r="BC11" s="104">
        <f>[1]TimberSectorMinusCoreVPAExp!BA$23</f>
        <v>0</v>
      </c>
      <c r="BD11" s="168"/>
    </row>
    <row r="12" spans="1:56">
      <c r="B12" s="5" t="s">
        <v>26</v>
      </c>
      <c r="C12" s="40">
        <f>1/$A$1*[1]TimberSectorMinusCoreVPAExp!$B$85</f>
        <v>1.6998492000000004E-2</v>
      </c>
      <c r="D12" s="11">
        <f>1/$A$1*[1]TimberSectorMinusCoreVPAExp!$C$85</f>
        <v>2.1162059399999988E-2</v>
      </c>
      <c r="E12" s="11">
        <f>1/$A$1*[1]TimberSectorMinusCoreVPAExp!$D$85</f>
        <v>4.2790887499999999E-2</v>
      </c>
      <c r="F12" s="11">
        <f>1/$A$1*[1]TimberSectorMinusCoreVPAExp!$E$85</f>
        <v>3.4578916699999983E-2</v>
      </c>
      <c r="G12" s="11">
        <f>1/$A$1*[1]TimberSectorMinusCoreVPAExp!$F$85</f>
        <v>3.1591786099999991E-2</v>
      </c>
      <c r="H12" s="11">
        <f>1/$A$1*[1]TimberSectorMinusCoreVPAExp!$G$85</f>
        <v>2.79170179E-2</v>
      </c>
      <c r="I12" s="11">
        <f>1/$A$1*[1]TimberSectorMinusCoreVPAExp!$H$85</f>
        <v>2.4186782899999995E-2</v>
      </c>
      <c r="J12" s="31">
        <f>1/$A$1*[1]TimberSectorMinusCoreVPAExp!$I$85</f>
        <v>2.0684845899999998E-2</v>
      </c>
      <c r="K12" s="31">
        <f>1/$A$1*[1]TimberSectorMinusCoreVPAExp!$J$85</f>
        <v>1.1112936600000001E-2</v>
      </c>
      <c r="L12" s="31">
        <f>1/$A$1*[1]TimberSectorMinusCoreVPAExp!K$85</f>
        <v>2.2567383000000017E-3</v>
      </c>
      <c r="M12" s="31">
        <f>1/$A$1*[1]TimberSectorMinusCoreVPAExp!L$85</f>
        <v>2.2943791999999984E-3</v>
      </c>
      <c r="N12" s="31">
        <f>1/$A$1*[1]TimberSectorMinusCoreVPAExp!M$85</f>
        <v>1.8858150000000025E-3</v>
      </c>
      <c r="O12" s="31">
        <f>1/$A$1*[1]TimberSectorMinusCoreVPAExp!N$85</f>
        <v>2.9313807999999976E-3</v>
      </c>
      <c r="P12" s="31">
        <f>1/$A$1*[1]TimberSectorMinusCoreVPAExp!O$85</f>
        <v>2.5480099999999999E-3</v>
      </c>
      <c r="Q12" s="31">
        <f>1/$A$1*[1]TimberSectorMinusCoreVPAExp!P$85</f>
        <v>1.8558876999999994E-3</v>
      </c>
      <c r="R12" s="31">
        <f>1/$A$1*[1]TimberSectorMinusCoreVPAExp!Q$85</f>
        <v>1.0060282874041863E-3</v>
      </c>
      <c r="S12" s="31">
        <f>1/$A$1*[1]TimberSectorMinusCoreVPAExp!R$85</f>
        <v>9.0870539999999981E-4</v>
      </c>
      <c r="T12" s="31">
        <f>1/$A$1*[1]TimberSectorMinusCoreVPAExp!S$85</f>
        <v>4.3233740000000066E-4</v>
      </c>
      <c r="U12" s="31">
        <f>1/$A$1*[1]TimberSectorMinusCoreVPAExp!T$85</f>
        <v>5.0364630000000006E-4</v>
      </c>
      <c r="V12" s="31">
        <f>1/$A$1*[1]TimberSectorMinusCoreVPAExp!U$85</f>
        <v>1.4046263000000005E-3</v>
      </c>
      <c r="W12" s="31">
        <f>1/$A$1*[1]TimberSectorMinusCoreVPAExp!V$85</f>
        <v>0</v>
      </c>
      <c r="X12" s="31">
        <f>1/$A$1*[1]TimberSectorMinusCoreVPAExp!W$85</f>
        <v>0</v>
      </c>
      <c r="Y12" s="31">
        <f>1/$A$1*[1]TimberSectorMinusCoreVPAExp!X$85</f>
        <v>0</v>
      </c>
      <c r="Z12" s="31">
        <f>1/$A$1*[1]TimberSectorMinusCoreVPAExp!Y$85</f>
        <v>0</v>
      </c>
      <c r="AA12" s="31">
        <f>1/$A$1*[1]TimberSectorMinusCoreVPAExp!Z$85</f>
        <v>0</v>
      </c>
      <c r="AB12" s="31">
        <f>1/$A$1*[1]TimberSectorMinusCoreVPAExp!AA$85</f>
        <v>0</v>
      </c>
      <c r="AC12" s="4"/>
      <c r="AD12" s="103">
        <f>[1]TimberSectorMinusCoreVPAExp!AB$85</f>
        <v>2.4196937877032365</v>
      </c>
      <c r="AE12" s="104">
        <f>[1]TimberSectorMinusCoreVPAExp!AC$85</f>
        <v>2.7961559035560004</v>
      </c>
      <c r="AF12" s="104">
        <f>[1]TimberSectorMinusCoreVPAExp!AD$85</f>
        <v>7.1519219722560017</v>
      </c>
      <c r="AG12" s="104">
        <f>[1]TimberSectorMinusCoreVPAExp!AE$85</f>
        <v>6.5833531107679981</v>
      </c>
      <c r="AH12" s="104">
        <f>[1]TimberSectorMinusCoreVPAExp!AF$85</f>
        <v>6.9321090268709984</v>
      </c>
      <c r="AI12" s="104">
        <f>[1]TimberSectorMinusCoreVPAExp!AG$85</f>
        <v>6.0161592871379952</v>
      </c>
      <c r="AJ12" s="104">
        <f>[1]TimberSectorMinusCoreVPAExp!AH$85</f>
        <v>5.3801848522800029</v>
      </c>
      <c r="AK12" s="104">
        <f>[1]TimberSectorMinusCoreVPAExp!AI$85</f>
        <v>5.0751838910350013</v>
      </c>
      <c r="AL12" s="104">
        <f>[1]TimberSectorMinusCoreVPAExp!AJ$85</f>
        <v>3.0609266217360034</v>
      </c>
      <c r="AM12" s="104">
        <f>[1]TimberSectorMinusCoreVPAExp!AK$85</f>
        <v>0.69685996133599915</v>
      </c>
      <c r="AN12" s="104">
        <f>[1]TimberSectorMinusCoreVPAExp!AL$85</f>
        <v>0.77531638257899971</v>
      </c>
      <c r="AO12" s="104">
        <f>[1]TimberSectorMinusCoreVPAExp!AM$85</f>
        <v>0.79342159487999897</v>
      </c>
      <c r="AP12" s="104">
        <f>[1]TimberSectorMinusCoreVPAExp!AN$85</f>
        <v>1.1993672625439995</v>
      </c>
      <c r="AQ12" s="104">
        <f>[1]TimberSectorMinusCoreVPAExp!AO$85</f>
        <v>1.2008148275900004</v>
      </c>
      <c r="AR12" s="104">
        <f>[1]TimberSectorMinusCoreVPAExp!AP$85</f>
        <v>0.89352374930649958</v>
      </c>
      <c r="AS12" s="104">
        <f>[1]TimberSectorMinusCoreVPAExp!AQ$85</f>
        <v>0.35777007485476897</v>
      </c>
      <c r="AT12" s="104">
        <f>[1]TimberSectorMinusCoreVPAExp!AR$85</f>
        <v>0.36309275423000009</v>
      </c>
      <c r="AU12" s="104">
        <f>[1]TimberSectorMinusCoreVPAExp!AS$85</f>
        <v>0.20070712247299993</v>
      </c>
      <c r="AV12" s="104">
        <f>[1]TimberSectorMinusCoreVPAExp!AT$85</f>
        <v>0.23533490568999982</v>
      </c>
      <c r="AW12" s="104">
        <f>[1]TimberSectorMinusCoreVPAExp!AU$85</f>
        <v>0.7328180423791667</v>
      </c>
      <c r="AX12" s="104">
        <f>[1]TimberSectorMinusCoreVPAExp!AV$85</f>
        <v>0</v>
      </c>
      <c r="AY12" s="104">
        <f>[1]TimberSectorMinusCoreVPAExp!AW$85</f>
        <v>0</v>
      </c>
      <c r="AZ12" s="104">
        <f>[1]TimberSectorMinusCoreVPAExp!AX$85</f>
        <v>0</v>
      </c>
      <c r="BA12" s="104">
        <f>[1]TimberSectorMinusCoreVPAExp!AY$85</f>
        <v>0</v>
      </c>
      <c r="BB12" s="104">
        <f>[1]TimberSectorMinusCoreVPAExp!AZ$85</f>
        <v>0</v>
      </c>
      <c r="BC12" s="104">
        <f>[1]TimberSectorMinusCoreVPAExp!BA$85</f>
        <v>0</v>
      </c>
      <c r="BD12" s="168"/>
    </row>
    <row r="13" spans="1:56">
      <c r="B13" s="5" t="s">
        <v>27</v>
      </c>
      <c r="C13" s="40">
        <f>1/$A$1*[1]TimberSectorMinusCoreVPAExp!$B$91</f>
        <v>1.0823822000000011E-2</v>
      </c>
      <c r="D13" s="11">
        <f>1/$A$1*[1]TimberSectorMinusCoreVPAExp!$C$91</f>
        <v>1.3720041100000024E-2</v>
      </c>
      <c r="E13" s="11">
        <f>1/$A$1*[1]TimberSectorMinusCoreVPAExp!$D$91</f>
        <v>1.6133452599999987E-2</v>
      </c>
      <c r="F13" s="11">
        <f>1/$A$1*[1]TimberSectorMinusCoreVPAExp!$E$91</f>
        <v>1.3907863699999981E-2</v>
      </c>
      <c r="G13" s="11">
        <f>1/$A$1*[1]TimberSectorMinusCoreVPAExp!$F$91</f>
        <v>1.575042589999999E-2</v>
      </c>
      <c r="H13" s="11">
        <f>1/$A$1*[1]TimberSectorMinusCoreVPAExp!$G$91</f>
        <v>1.0581936200000003E-2</v>
      </c>
      <c r="I13" s="11">
        <f>1/$A$1*[1]TimberSectorMinusCoreVPAExp!$H$91</f>
        <v>1.0142027700000007E-2</v>
      </c>
      <c r="J13" s="31">
        <f>1/$A$1*[1]TimberSectorMinusCoreVPAExp!$I$91</f>
        <v>1.0410219499999998E-2</v>
      </c>
      <c r="K13" s="31">
        <f>1/$A$1*[1]TimberSectorMinusCoreVPAExp!$J$91</f>
        <v>1.2872385700000002E-2</v>
      </c>
      <c r="L13" s="31">
        <f>1/$A$1*[1]TimberSectorMinusCoreVPAExp!K$91</f>
        <v>8.4653370000000033E-3</v>
      </c>
      <c r="M13" s="31">
        <f>1/$A$1*[1]TimberSectorMinusCoreVPAExp!L$91</f>
        <v>1.1013992699999999E-2</v>
      </c>
      <c r="N13" s="31">
        <f>1/$A$1*[1]TimberSectorMinusCoreVPAExp!M$91</f>
        <v>1.1011997000000003E-2</v>
      </c>
      <c r="O13" s="31">
        <f>1/$A$1*[1]TimberSectorMinusCoreVPAExp!N$91</f>
        <v>8.4842049000000003E-3</v>
      </c>
      <c r="P13" s="31">
        <f>1/$A$1*[1]TimberSectorMinusCoreVPAExp!O$91</f>
        <v>1.0000645199999998E-2</v>
      </c>
      <c r="Q13" s="31">
        <f>1/$A$1*[1]TimberSectorMinusCoreVPAExp!P$91</f>
        <v>8.1536523999999992E-3</v>
      </c>
      <c r="R13" s="31">
        <f>1/$A$1*[1]TimberSectorMinusCoreVPAExp!Q$91</f>
        <v>5.2318101486875761E-3</v>
      </c>
      <c r="S13" s="31">
        <f>1/$A$1*[1]TimberSectorMinusCoreVPAExp!R$91</f>
        <v>6.3062501000000007E-3</v>
      </c>
      <c r="T13" s="31">
        <f>1/$A$1*[1]TimberSectorMinusCoreVPAExp!S$91</f>
        <v>4.6551254000000014E-3</v>
      </c>
      <c r="U13" s="31">
        <f>1/$A$1*[1]TimberSectorMinusCoreVPAExp!T$91</f>
        <v>4.5407339999999977E-3</v>
      </c>
      <c r="V13" s="31">
        <f>1/$A$1*[1]TimberSectorMinusCoreVPAExp!U$91</f>
        <v>4.7462627E-3</v>
      </c>
      <c r="W13" s="31">
        <f>1/$A$1*[1]TimberSectorMinusCoreVPAExp!V$91</f>
        <v>0</v>
      </c>
      <c r="X13" s="31">
        <f>1/$A$1*[1]TimberSectorMinusCoreVPAExp!W$91</f>
        <v>0</v>
      </c>
      <c r="Y13" s="31">
        <f>1/$A$1*[1]TimberSectorMinusCoreVPAExp!X$91</f>
        <v>0</v>
      </c>
      <c r="Z13" s="31">
        <f>1/$A$1*[1]TimberSectorMinusCoreVPAExp!Y$91</f>
        <v>0</v>
      </c>
      <c r="AA13" s="31">
        <f>1/$A$1*[1]TimberSectorMinusCoreVPAExp!Z$91</f>
        <v>0</v>
      </c>
      <c r="AB13" s="31">
        <f>1/$A$1*[1]TimberSectorMinusCoreVPAExp!AA$91</f>
        <v>0</v>
      </c>
      <c r="AC13" s="4"/>
      <c r="AD13" s="103">
        <f>[1]TimberSectorMinusCoreVPAExp!AB$91</f>
        <v>1.8888635177226938</v>
      </c>
      <c r="AE13" s="104">
        <f>[1]TimberSectorMinusCoreVPAExp!AC$91</f>
        <v>2.385659748215998</v>
      </c>
      <c r="AF13" s="104">
        <f>[1]TimberSectorMinusCoreVPAExp!AD$91</f>
        <v>2.9768863280639959</v>
      </c>
      <c r="AG13" s="104">
        <f>[1]TimberSectorMinusCoreVPAExp!AE$91</f>
        <v>3.0941917215999943</v>
      </c>
      <c r="AH13" s="104">
        <f>[1]TimberSectorMinusCoreVPAExp!AF$91</f>
        <v>3.7464662000710014</v>
      </c>
      <c r="AI13" s="104">
        <f>[1]TimberSectorMinusCoreVPAExp!AG$91</f>
        <v>2.5622223575520024</v>
      </c>
      <c r="AJ13" s="104">
        <f>[1]TimberSectorMinusCoreVPAExp!AH$91</f>
        <v>2.6234638991359986</v>
      </c>
      <c r="AK13" s="104">
        <f>[1]TimberSectorMinusCoreVPAExp!AI$91</f>
        <v>3.0535178834100023</v>
      </c>
      <c r="AL13" s="104">
        <f>[1]TimberSectorMinusCoreVPAExp!AJ$91</f>
        <v>4.2423581351440021</v>
      </c>
      <c r="AM13" s="104">
        <f>[1]TimberSectorMinusCoreVPAExp!AK$91</f>
        <v>2.9957170302840002</v>
      </c>
      <c r="AN13" s="104">
        <f>[1]TimberSectorMinusCoreVPAExp!AL$91</f>
        <v>3.3544409817599981</v>
      </c>
      <c r="AO13" s="104">
        <f>[1]TimberSectorMinusCoreVPAExp!AM$91</f>
        <v>4.3278116302399994</v>
      </c>
      <c r="AP13" s="104">
        <f>[1]TimberSectorMinusCoreVPAExp!AN$91</f>
        <v>2.6520752563359986</v>
      </c>
      <c r="AQ13" s="104">
        <f>[1]TimberSectorMinusCoreVPAExp!AO$91</f>
        <v>3.4288358350180017</v>
      </c>
      <c r="AR13" s="104">
        <f>[1]TimberSectorMinusCoreVPAExp!AP$91</f>
        <v>2.7159412872217503</v>
      </c>
      <c r="AS13" s="104">
        <f>[1]TimberSectorMinusCoreVPAExp!AQ$91</f>
        <v>1.5146721881195422</v>
      </c>
      <c r="AT13" s="104">
        <f>[1]TimberSectorMinusCoreVPAExp!AR$91</f>
        <v>1.9171871838029997</v>
      </c>
      <c r="AU13" s="104">
        <f>[1]TimberSectorMinusCoreVPAExp!AS$91</f>
        <v>1.5309926214439997</v>
      </c>
      <c r="AV13" s="104">
        <f>[1]TimberSectorMinusCoreVPAExp!AT$91</f>
        <v>1.6030746493099999</v>
      </c>
      <c r="AW13" s="104">
        <f>[1]TimberSectorMinusCoreVPAExp!AU$91</f>
        <v>1.6678833615541659</v>
      </c>
      <c r="AX13" s="104">
        <f>[1]TimberSectorMinusCoreVPAExp!AV$91</f>
        <v>0</v>
      </c>
      <c r="AY13" s="104">
        <f>[1]TimberSectorMinusCoreVPAExp!AW$91</f>
        <v>0</v>
      </c>
      <c r="AZ13" s="104">
        <f>[1]TimberSectorMinusCoreVPAExp!AX$91</f>
        <v>0</v>
      </c>
      <c r="BA13" s="104">
        <f>[1]TimberSectorMinusCoreVPAExp!AY$91</f>
        <v>0</v>
      </c>
      <c r="BB13" s="104">
        <f>[1]TimberSectorMinusCoreVPAExp!AZ$91</f>
        <v>0</v>
      </c>
      <c r="BC13" s="104">
        <f>[1]TimberSectorMinusCoreVPAExp!BA$91</f>
        <v>0</v>
      </c>
      <c r="BD13" s="168"/>
    </row>
    <row r="14" spans="1:56">
      <c r="B14" s="5" t="s">
        <v>31</v>
      </c>
      <c r="C14" s="40">
        <f>1/$A$1*[1]TimberSectorMinusCoreVPAExp!$B$114</f>
        <v>1.0175820799999985E-2</v>
      </c>
      <c r="D14" s="11">
        <f>1/$A$1*[1]TimberSectorMinusCoreVPAExp!$C$114</f>
        <v>1.7729196600000011E-2</v>
      </c>
      <c r="E14" s="11">
        <f>1/$A$1*[1]TimberSectorMinusCoreVPAExp!$D$114</f>
        <v>1.6038431500000019E-2</v>
      </c>
      <c r="F14" s="11">
        <f>1/$A$1*[1]TimberSectorMinusCoreVPAExp!$E$114</f>
        <v>1.6451430899999994E-2</v>
      </c>
      <c r="G14" s="11">
        <f>1/$A$1*[1]TimberSectorMinusCoreVPAExp!$F$114</f>
        <v>1.7784910499999987E-2</v>
      </c>
      <c r="H14" s="11">
        <f>1/$A$1*[1]TimberSectorMinusCoreVPAExp!$G$114</f>
        <v>1.9096027399999993E-2</v>
      </c>
      <c r="I14" s="11">
        <f>1/$A$1*[1]TimberSectorMinusCoreVPAExp!$H$114</f>
        <v>1.6805562900000015E-2</v>
      </c>
      <c r="J14" s="31">
        <f>1/$A$1*[1]TimberSectorMinusCoreVPAExp!$I$114</f>
        <v>1.3575306699999998E-2</v>
      </c>
      <c r="K14" s="31">
        <f>1/$A$1*[1]TimberSectorMinusCoreVPAExp!$J$114</f>
        <v>1.1955914200000008E-2</v>
      </c>
      <c r="L14" s="31">
        <f>1/$A$1*[1]TimberSectorMinusCoreVPAExp!K$114</f>
        <v>7.5573849000000019E-3</v>
      </c>
      <c r="M14" s="31">
        <f>1/$A$1*[1]TimberSectorMinusCoreVPAExp!L$114</f>
        <v>1.15475414E-2</v>
      </c>
      <c r="N14" s="31">
        <f>1/$A$1*[1]TimberSectorMinusCoreVPAExp!M$114</f>
        <v>8.4515088999999981E-3</v>
      </c>
      <c r="O14" s="31">
        <f>1/$A$1*[1]TimberSectorMinusCoreVPAExp!N$114</f>
        <v>4.7477648000000001E-3</v>
      </c>
      <c r="P14" s="31">
        <f>1/$A$1*[1]TimberSectorMinusCoreVPAExp!O$114</f>
        <v>4.1226621000000005E-3</v>
      </c>
      <c r="Q14" s="31">
        <f>1/$A$1*[1]TimberSectorMinusCoreVPAExp!P$114</f>
        <v>3.7190599999999997E-3</v>
      </c>
      <c r="R14" s="31">
        <f>1/$A$1*[1]TimberSectorMinusCoreVPAExp!Q$114</f>
        <v>1.0274320487555364E-2</v>
      </c>
      <c r="S14" s="31">
        <f>1/$A$1*[1]TimberSectorMinusCoreVPAExp!R$114</f>
        <v>8.255081999999983E-4</v>
      </c>
      <c r="T14" s="31">
        <f>1/$A$1*[1]TimberSectorMinusCoreVPAExp!S$114</f>
        <v>3.5415487000000009E-3</v>
      </c>
      <c r="U14" s="31">
        <f>1/$A$1*[1]TimberSectorMinusCoreVPAExp!T$114</f>
        <v>1.5569360000000122E-4</v>
      </c>
      <c r="V14" s="31">
        <f>1/$A$1*[1]TimberSectorMinusCoreVPAExp!U$114</f>
        <v>1.1704380000000011E-3</v>
      </c>
      <c r="W14" s="31">
        <f>1/$A$1*[1]TimberSectorMinusCoreVPAExp!V$114</f>
        <v>0</v>
      </c>
      <c r="X14" s="31">
        <f>1/$A$1*[1]TimberSectorMinusCoreVPAExp!W$114</f>
        <v>0</v>
      </c>
      <c r="Y14" s="31">
        <f>1/$A$1*[1]TimberSectorMinusCoreVPAExp!X$114</f>
        <v>0</v>
      </c>
      <c r="Z14" s="31">
        <f>1/$A$1*[1]TimberSectorMinusCoreVPAExp!Y$114</f>
        <v>0</v>
      </c>
      <c r="AA14" s="31">
        <f>1/$A$1*[1]TimberSectorMinusCoreVPAExp!Z$114</f>
        <v>0</v>
      </c>
      <c r="AB14" s="31">
        <f>1/$A$1*[1]TimberSectorMinusCoreVPAExp!AA$114</f>
        <v>0</v>
      </c>
      <c r="AC14" s="4"/>
      <c r="AD14" s="103">
        <f>[1]TimberSectorMinusCoreVPAExp!AB$114</f>
        <v>2.6453385486851779</v>
      </c>
      <c r="AE14" s="104">
        <f>[1]TimberSectorMinusCoreVPAExp!AC$114</f>
        <v>3.6468535645959967</v>
      </c>
      <c r="AF14" s="104">
        <f>[1]TimberSectorMinusCoreVPAExp!AD$114</f>
        <v>4.883246234544</v>
      </c>
      <c r="AG14" s="104">
        <f>[1]TimberSectorMinusCoreVPAExp!AE$114</f>
        <v>5.6443639677600004</v>
      </c>
      <c r="AH14" s="104">
        <f>[1]TimberSectorMinusCoreVPAExp!AF$114</f>
        <v>7.4017316796990045</v>
      </c>
      <c r="AI14" s="104">
        <f>[1]TimberSectorMinusCoreVPAExp!AG$114</f>
        <v>8.5250213870250064</v>
      </c>
      <c r="AJ14" s="104">
        <f>[1]TimberSectorMinusCoreVPAExp!AH$114</f>
        <v>6.5425201147679992</v>
      </c>
      <c r="AK14" s="104">
        <f>[1]TimberSectorMinusCoreVPAExp!AI$114</f>
        <v>5.9360912186599997</v>
      </c>
      <c r="AL14" s="104">
        <f>[1]TimberSectorMinusCoreVPAExp!AJ$114</f>
        <v>5.1173447327199959</v>
      </c>
      <c r="AM14" s="104">
        <f>[1]TimberSectorMinusCoreVPAExp!AK$114</f>
        <v>3.0515936946439997</v>
      </c>
      <c r="AN14" s="104">
        <f>[1]TimberSectorMinusCoreVPAExp!AL$114</f>
        <v>4.1733584707230005</v>
      </c>
      <c r="AO14" s="104">
        <f>[1]TimberSectorMinusCoreVPAExp!AM$114</f>
        <v>3.3750444062399998</v>
      </c>
      <c r="AP14" s="104">
        <f>[1]TimberSectorMinusCoreVPAExp!AN$114</f>
        <v>1.9632386785439997</v>
      </c>
      <c r="AQ14" s="104">
        <f>[1]TimberSectorMinusCoreVPAExp!AO$114</f>
        <v>1.7894375005100001</v>
      </c>
      <c r="AR14" s="104">
        <f>[1]TimberSectorMinusCoreVPAExp!AP$114</f>
        <v>1.38217284560975</v>
      </c>
      <c r="AS14" s="104">
        <f>[1]TimberSectorMinusCoreVPAExp!AQ$114</f>
        <v>0.56810890142905279</v>
      </c>
      <c r="AT14" s="104">
        <f>[1]TimberSectorMinusCoreVPAExp!AR$114</f>
        <v>0.22169194655799984</v>
      </c>
      <c r="AU14" s="104">
        <f>[1]TimberSectorMinusCoreVPAExp!AS$114</f>
        <v>0.17291392675699946</v>
      </c>
      <c r="AV14" s="104">
        <f>[1]TimberSectorMinusCoreVPAExp!AT$114</f>
        <v>5.7058751329999602E-2</v>
      </c>
      <c r="AW14" s="104">
        <f>[1]TimberSectorMinusCoreVPAExp!AU$114</f>
        <v>5.5158948720833045E-2</v>
      </c>
      <c r="AX14" s="104">
        <f>[1]TimberSectorMinusCoreVPAExp!AV$114</f>
        <v>0</v>
      </c>
      <c r="AY14" s="104">
        <f>[1]TimberSectorMinusCoreVPAExp!AW$114</f>
        <v>0</v>
      </c>
      <c r="AZ14" s="104">
        <f>[1]TimberSectorMinusCoreVPAExp!AX$114</f>
        <v>0</v>
      </c>
      <c r="BA14" s="104">
        <f>[1]TimberSectorMinusCoreVPAExp!AY$114</f>
        <v>0</v>
      </c>
      <c r="BB14" s="104">
        <f>[1]TimberSectorMinusCoreVPAExp!AZ$114</f>
        <v>0</v>
      </c>
      <c r="BC14" s="104">
        <f>[1]TimberSectorMinusCoreVPAExp!BA$114</f>
        <v>0</v>
      </c>
      <c r="BD14" s="168"/>
    </row>
    <row r="15" spans="1:56">
      <c r="B15" s="5" t="s">
        <v>39</v>
      </c>
      <c r="C15" s="40">
        <f>1/$A$1*[1]TimberSectorMinusCoreVPAExp!$B$246</f>
        <v>9.6969043999999976E-3</v>
      </c>
      <c r="D15" s="11">
        <f>1/$A$1*[1]TimberSectorMinusCoreVPAExp!$C$246</f>
        <v>8.4264368999999936E-3</v>
      </c>
      <c r="E15" s="11">
        <f>1/$A$1*[1]TimberSectorMinusCoreVPAExp!$D$246</f>
        <v>1.0588975100000002E-2</v>
      </c>
      <c r="F15" s="11">
        <f>1/$A$1*[1]TimberSectorMinusCoreVPAExp!$E$246</f>
        <v>6.5979911000000127E-3</v>
      </c>
      <c r="G15" s="11">
        <f>1/$A$1*[1]TimberSectorMinusCoreVPAExp!$F$246</f>
        <v>9.4938423999999938E-3</v>
      </c>
      <c r="H15" s="11">
        <f>1/$A$1*[1]TimberSectorMinusCoreVPAExp!$G$246</f>
        <v>7.4142398000000068E-3</v>
      </c>
      <c r="I15" s="11">
        <f>1/$A$1*[1]TimberSectorMinusCoreVPAExp!$H$246</f>
        <v>4.2748036000000017E-3</v>
      </c>
      <c r="J15" s="31">
        <f>1/$A$1*[1]TimberSectorMinusCoreVPAExp!$I$246</f>
        <v>3.5305252999999967E-3</v>
      </c>
      <c r="K15" s="31">
        <f>1/$A$1*[1]TimberSectorMinusCoreVPAExp!$J$246</f>
        <v>2.3471975999999981E-3</v>
      </c>
      <c r="L15" s="31">
        <f>1/$A$1*[1]TimberSectorMinusCoreVPAExp!K$246</f>
        <v>2.0581967000000007E-3</v>
      </c>
      <c r="M15" s="31">
        <f>1/$A$1*[1]TimberSectorMinusCoreVPAExp!L$246</f>
        <v>1.5948390999999968E-3</v>
      </c>
      <c r="N15" s="31">
        <f>1/$A$1*[1]TimberSectorMinusCoreVPAExp!M$246</f>
        <v>1.7637376999999994E-3</v>
      </c>
      <c r="O15" s="31">
        <f>1/$A$1*[1]TimberSectorMinusCoreVPAExp!N$246</f>
        <v>3.2972163000000096E-3</v>
      </c>
      <c r="P15" s="31">
        <f>1/$A$1*[1]TimberSectorMinusCoreVPAExp!O$246</f>
        <v>1.4606715999999978E-3</v>
      </c>
      <c r="Q15" s="31">
        <f>1/$A$1*[1]TimberSectorMinusCoreVPAExp!P$246</f>
        <v>1.6652991999999995E-3</v>
      </c>
      <c r="R15" s="31">
        <f>1/$A$1*[1]TimberSectorMinusCoreVPAExp!Q$246</f>
        <v>1.4693621795909204E-3</v>
      </c>
      <c r="S15" s="31">
        <f>1/$A$1*[1]TimberSectorMinusCoreVPAExp!R$246</f>
        <v>2.4674046000000005E-3</v>
      </c>
      <c r="T15" s="31">
        <f>1/$A$1*[1]TimberSectorMinusCoreVPAExp!S$246</f>
        <v>3.9044748000000001E-3</v>
      </c>
      <c r="U15" s="31">
        <f>1/$A$1*[1]TimberSectorMinusCoreVPAExp!T$246</f>
        <v>2.5642149999999999E-3</v>
      </c>
      <c r="V15" s="31">
        <f>1/$A$1*[1]TimberSectorMinusCoreVPAExp!U$246</f>
        <v>8.7601779999999917E-4</v>
      </c>
      <c r="W15" s="31">
        <f>1/$A$1*[1]TimberSectorMinusCoreVPAExp!V$246</f>
        <v>0</v>
      </c>
      <c r="X15" s="31">
        <f>1/$A$1*[1]TimberSectorMinusCoreVPAExp!W$246</f>
        <v>0</v>
      </c>
      <c r="Y15" s="31">
        <f>1/$A$1*[1]TimberSectorMinusCoreVPAExp!X$246</f>
        <v>0</v>
      </c>
      <c r="Z15" s="31">
        <f>1/$A$1*[1]TimberSectorMinusCoreVPAExp!Y$246</f>
        <v>0</v>
      </c>
      <c r="AA15" s="31">
        <f>1/$A$1*[1]TimberSectorMinusCoreVPAExp!Z$246</f>
        <v>0</v>
      </c>
      <c r="AB15" s="31">
        <f>1/$A$1*[1]TimberSectorMinusCoreVPAExp!AA$246</f>
        <v>0</v>
      </c>
      <c r="AC15" s="4"/>
      <c r="AD15" s="103">
        <f>[1]TimberSectorMinusCoreVPAExp!AB$246</f>
        <v>7.3019068503452704</v>
      </c>
      <c r="AE15" s="104">
        <f>[1]TimberSectorMinusCoreVPAExp!AC$246</f>
        <v>6.7925890340639956</v>
      </c>
      <c r="AF15" s="104">
        <f>[1]TimberSectorMinusCoreVPAExp!AD$246</f>
        <v>7.5328255761600005</v>
      </c>
      <c r="AG15" s="104">
        <f>[1]TimberSectorMinusCoreVPAExp!AE$246</f>
        <v>5.461755471647999</v>
      </c>
      <c r="AH15" s="104">
        <f>[1]TimberSectorMinusCoreVPAExp!AF$246</f>
        <v>7.7529984665490037</v>
      </c>
      <c r="AI15" s="104">
        <f>[1]TimberSectorMinusCoreVPAExp!AG$246</f>
        <v>5.7677366277959976</v>
      </c>
      <c r="AJ15" s="104">
        <f>[1]TimberSectorMinusCoreVPAExp!AH$246</f>
        <v>3.1959806849440024</v>
      </c>
      <c r="AK15" s="104">
        <f>[1]TimberSectorMinusCoreVPAExp!AI$246</f>
        <v>2.218889454724998</v>
      </c>
      <c r="AL15" s="104">
        <f>[1]TimberSectorMinusCoreVPAExp!AJ$246</f>
        <v>1.3962259246439999</v>
      </c>
      <c r="AM15" s="104">
        <f>[1]TimberSectorMinusCoreVPAExp!AK$246</f>
        <v>0.97412202945199944</v>
      </c>
      <c r="AN15" s="104">
        <f>[1]TimberSectorMinusCoreVPAExp!AL$246</f>
        <v>0.79285336525799988</v>
      </c>
      <c r="AO15" s="104">
        <f>[1]TimberSectorMinusCoreVPAExp!AM$246</f>
        <v>0.89928356176000035</v>
      </c>
      <c r="AP15" s="104">
        <f>[1]TimberSectorMinusCoreVPAExp!AN$246</f>
        <v>1.5385135673600026</v>
      </c>
      <c r="AQ15" s="104">
        <f>[1]TimberSectorMinusCoreVPAExp!AO$246</f>
        <v>0.82209776372599963</v>
      </c>
      <c r="AR15" s="104">
        <f>[1]TimberSectorMinusCoreVPAExp!AP$246</f>
        <v>0.63157118809624979</v>
      </c>
      <c r="AS15" s="104">
        <f>[1]TimberSectorMinusCoreVPAExp!AQ$246</f>
        <v>0.55284558347233803</v>
      </c>
      <c r="AT15" s="104">
        <f>[1]TimberSectorMinusCoreVPAExp!AR$246</f>
        <v>0.9183036328880001</v>
      </c>
      <c r="AU15" s="104">
        <f>[1]TimberSectorMinusCoreVPAExp!AS$246</f>
        <v>1.2615972084429998</v>
      </c>
      <c r="AV15" s="104">
        <f>[1]TimberSectorMinusCoreVPAExp!AT$246</f>
        <v>0.91188092409999988</v>
      </c>
      <c r="AW15" s="104">
        <f>[1]TimberSectorMinusCoreVPAExp!AU$246</f>
        <v>0.52584733306666687</v>
      </c>
      <c r="AX15" s="104">
        <f>[1]TimberSectorMinusCoreVPAExp!AV$246</f>
        <v>0</v>
      </c>
      <c r="AY15" s="104">
        <f>[1]TimberSectorMinusCoreVPAExp!AW$246</f>
        <v>0</v>
      </c>
      <c r="AZ15" s="104">
        <f>[1]TimberSectorMinusCoreVPAExp!AX$246</f>
        <v>0</v>
      </c>
      <c r="BA15" s="104">
        <f>[1]TimberSectorMinusCoreVPAExp!AY$246</f>
        <v>0</v>
      </c>
      <c r="BB15" s="104">
        <f>[1]TimberSectorMinusCoreVPAExp!AZ$246</f>
        <v>0</v>
      </c>
      <c r="BC15" s="104">
        <f>[1]TimberSectorMinusCoreVPAExp!BA$246</f>
        <v>0</v>
      </c>
      <c r="BD15" s="168"/>
    </row>
    <row r="16" spans="1:56">
      <c r="B16" s="5" t="s">
        <v>17</v>
      </c>
      <c r="C16" s="43">
        <f t="shared" ref="C16:N16" si="2">SUM(C10:C10)-SUM(C11:C15)</f>
        <v>2.852656000000002E-3</v>
      </c>
      <c r="D16" s="9">
        <f t="shared" si="2"/>
        <v>7.8421099999999855E-3</v>
      </c>
      <c r="E16" s="9">
        <f t="shared" si="2"/>
        <v>5.3059632000000134E-3</v>
      </c>
      <c r="F16" s="9">
        <f t="shared" si="2"/>
        <v>6.5978110999999895E-3</v>
      </c>
      <c r="G16" s="9">
        <f t="shared" si="2"/>
        <v>8.4208749000000138E-3</v>
      </c>
      <c r="H16" s="9">
        <f t="shared" si="2"/>
        <v>7.560215000000009E-3</v>
      </c>
      <c r="I16" s="9">
        <f t="shared" si="2"/>
        <v>4.3467481999999932E-3</v>
      </c>
      <c r="J16" s="36">
        <f t="shared" si="2"/>
        <v>5.7493534999999915E-3</v>
      </c>
      <c r="K16" s="36">
        <f t="shared" si="2"/>
        <v>6.1676135000000021E-3</v>
      </c>
      <c r="L16" s="36">
        <f t="shared" si="2"/>
        <v>2.7987075999999986E-3</v>
      </c>
      <c r="M16" s="36">
        <f t="shared" si="2"/>
        <v>3.6696352999999945E-3</v>
      </c>
      <c r="N16" s="36">
        <f t="shared" si="2"/>
        <v>5.9174015000000024E-3</v>
      </c>
      <c r="O16" s="36">
        <f t="shared" ref="O16:AB16" si="3">SUM(O10:O10)-SUM(O11:O15)</f>
        <v>2.8188068000000004E-3</v>
      </c>
      <c r="P16" s="36">
        <f t="shared" si="3"/>
        <v>4.5229716999999996E-3</v>
      </c>
      <c r="Q16" s="36">
        <f t="shared" si="3"/>
        <v>3.7217978999999971E-3</v>
      </c>
      <c r="R16" s="36">
        <f t="shared" si="3"/>
        <v>6.7114901415968632E-3</v>
      </c>
      <c r="S16" s="36">
        <f t="shared" si="3"/>
        <v>4.6685108999999971E-3</v>
      </c>
      <c r="T16" s="36">
        <f t="shared" si="3"/>
        <v>5.2913632000000013E-3</v>
      </c>
      <c r="U16" s="36">
        <f t="shared" si="3"/>
        <v>4.9124462000000001E-3</v>
      </c>
      <c r="V16" s="36">
        <f t="shared" si="3"/>
        <v>5.9447124000000032E-3</v>
      </c>
      <c r="W16" s="36">
        <f t="shared" si="3"/>
        <v>0</v>
      </c>
      <c r="X16" s="36">
        <f t="shared" si="3"/>
        <v>0</v>
      </c>
      <c r="Y16" s="36">
        <f t="shared" si="3"/>
        <v>0</v>
      </c>
      <c r="Z16" s="36">
        <f t="shared" si="3"/>
        <v>0</v>
      </c>
      <c r="AA16" s="36">
        <f t="shared" si="3"/>
        <v>0</v>
      </c>
      <c r="AB16" s="36">
        <f t="shared" si="3"/>
        <v>0</v>
      </c>
      <c r="AC16" s="4"/>
      <c r="AD16" s="103">
        <f t="shared" ref="AD16:BC16" si="4">SUM(AD10:AD10)-SUM(AD11:AD15)</f>
        <v>0.67509299577738169</v>
      </c>
      <c r="AE16" s="104">
        <f t="shared" si="4"/>
        <v>1.6434062699320009</v>
      </c>
      <c r="AF16" s="104">
        <f t="shared" si="4"/>
        <v>1.4607706906560054</v>
      </c>
      <c r="AG16" s="104">
        <f t="shared" si="4"/>
        <v>1.9164944243199997</v>
      </c>
      <c r="AH16" s="104">
        <f t="shared" si="4"/>
        <v>3.0821443760800094</v>
      </c>
      <c r="AI16" s="104">
        <f t="shared" si="4"/>
        <v>2.4895330407089986</v>
      </c>
      <c r="AJ16" s="104">
        <f t="shared" si="4"/>
        <v>1.5146531193639987</v>
      </c>
      <c r="AK16" s="104">
        <f t="shared" si="4"/>
        <v>2.1968290781300048</v>
      </c>
      <c r="AL16" s="104">
        <f t="shared" si="4"/>
        <v>2.4347654969280015</v>
      </c>
      <c r="AM16" s="104">
        <f t="shared" si="4"/>
        <v>0.90862446707999922</v>
      </c>
      <c r="AN16" s="104">
        <f t="shared" si="4"/>
        <v>1.2427271944559983</v>
      </c>
      <c r="AO16" s="104">
        <f t="shared" si="4"/>
        <v>2.956816626080002</v>
      </c>
      <c r="AP16" s="104">
        <f t="shared" si="4"/>
        <v>1.0377245959519996</v>
      </c>
      <c r="AQ16" s="104">
        <f t="shared" si="4"/>
        <v>1.543478426590001</v>
      </c>
      <c r="AR16" s="104">
        <f t="shared" si="4"/>
        <v>1.2407073984935018</v>
      </c>
      <c r="AS16" s="104">
        <f t="shared" si="4"/>
        <v>1.7540859847292172</v>
      </c>
      <c r="AT16" s="104">
        <f t="shared" si="4"/>
        <v>1.1969258816260009</v>
      </c>
      <c r="AU16" s="104">
        <f t="shared" si="4"/>
        <v>1.5133844281269999</v>
      </c>
      <c r="AV16" s="104">
        <f t="shared" si="4"/>
        <v>1.4628257855800006</v>
      </c>
      <c r="AW16" s="104">
        <f t="shared" si="4"/>
        <v>1.9248018517875014</v>
      </c>
      <c r="AX16" s="104">
        <f t="shared" si="4"/>
        <v>0</v>
      </c>
      <c r="AY16" s="104">
        <f t="shared" si="4"/>
        <v>0</v>
      </c>
      <c r="AZ16" s="104">
        <f t="shared" si="4"/>
        <v>0</v>
      </c>
      <c r="BA16" s="104">
        <f t="shared" si="4"/>
        <v>0</v>
      </c>
      <c r="BB16" s="104">
        <f t="shared" si="4"/>
        <v>0</v>
      </c>
      <c r="BC16" s="104">
        <f t="shared" si="4"/>
        <v>0</v>
      </c>
      <c r="BD16" s="168"/>
    </row>
    <row r="17" spans="2:56" ht="17.149999999999999" customHeight="1" thickBot="1">
      <c r="B17" s="78" t="s">
        <v>66</v>
      </c>
      <c r="C17" s="79">
        <f t="shared" ref="C17:N17" si="5">C5-SUM(C6,C7,C8,C9,C10)</f>
        <v>2.0133501999999928E-3</v>
      </c>
      <c r="D17" s="80">
        <f t="shared" si="5"/>
        <v>1.3059341999999974E-3</v>
      </c>
      <c r="E17" s="80">
        <f t="shared" si="5"/>
        <v>2.886039600000001E-3</v>
      </c>
      <c r="F17" s="80">
        <f t="shared" si="5"/>
        <v>2.5017284000000001E-3</v>
      </c>
      <c r="G17" s="80">
        <f t="shared" si="5"/>
        <v>6.8012043999999688E-3</v>
      </c>
      <c r="H17" s="80">
        <f t="shared" si="5"/>
        <v>1.3724305999999881E-3</v>
      </c>
      <c r="I17" s="80">
        <f t="shared" si="5"/>
        <v>7.9130160000001615E-4</v>
      </c>
      <c r="J17" s="80">
        <f t="shared" si="5"/>
        <v>3.541235100000012E-3</v>
      </c>
      <c r="K17" s="132">
        <f t="shared" si="5"/>
        <v>1.5965589999999974E-3</v>
      </c>
      <c r="L17" s="132">
        <f t="shared" si="5"/>
        <v>8.287031999999854E-4</v>
      </c>
      <c r="M17" s="132">
        <f t="shared" si="5"/>
        <v>7.4293610000000787E-4</v>
      </c>
      <c r="N17" s="80">
        <f t="shared" si="5"/>
        <v>7.8463759999999189E-4</v>
      </c>
      <c r="O17" s="80">
        <f t="shared" ref="O17:AB17" si="6">O5-SUM(O6,O7,O8,O9,O10)</f>
        <v>2.9961700000000202E-4</v>
      </c>
      <c r="P17" s="80">
        <f t="shared" si="6"/>
        <v>2.005971000000023E-3</v>
      </c>
      <c r="Q17" s="80">
        <f t="shared" si="6"/>
        <v>7.0901729999997554E-4</v>
      </c>
      <c r="R17" s="80">
        <f t="shared" si="6"/>
        <v>4.3749223743300494E-4</v>
      </c>
      <c r="S17" s="80">
        <f t="shared" si="6"/>
        <v>4.2419780000002918E-4</v>
      </c>
      <c r="T17" s="80">
        <f t="shared" si="6"/>
        <v>2.9093180000001537E-4</v>
      </c>
      <c r="U17" s="80">
        <f t="shared" si="6"/>
        <v>2.0185410000000265E-4</v>
      </c>
      <c r="V17" s="80">
        <f t="shared" si="6"/>
        <v>4.9445980000003414E-4</v>
      </c>
      <c r="W17" s="80">
        <f t="shared" si="6"/>
        <v>0</v>
      </c>
      <c r="X17" s="80">
        <f t="shared" si="6"/>
        <v>0</v>
      </c>
      <c r="Y17" s="80">
        <f t="shared" si="6"/>
        <v>0</v>
      </c>
      <c r="Z17" s="80">
        <f t="shared" si="6"/>
        <v>0</v>
      </c>
      <c r="AA17" s="80">
        <f t="shared" si="6"/>
        <v>0</v>
      </c>
      <c r="AB17" s="80">
        <f t="shared" si="6"/>
        <v>0</v>
      </c>
      <c r="AC17" s="70"/>
      <c r="AD17" s="116">
        <f>AD5-SUM(AD6,AD7,AD8,AD9,AD10)</f>
        <v>0.58160271742682923</v>
      </c>
      <c r="AE17" s="117">
        <f>AE5-SUM(AE6,AE7,AE8,AE9,AE10)</f>
        <v>0.28112232003200077</v>
      </c>
      <c r="AF17" s="117">
        <f t="shared" ref="AF17:BC17" si="7">AF5-SUM(AF6,AF7,AF8,AF9,AF10)</f>
        <v>0.73334960275199634</v>
      </c>
      <c r="AG17" s="117">
        <f t="shared" si="7"/>
        <v>0.64501154087999524</v>
      </c>
      <c r="AH17" s="117">
        <f t="shared" si="7"/>
        <v>1.7754432858050038</v>
      </c>
      <c r="AI17" s="117">
        <f t="shared" si="7"/>
        <v>0.40251567856500259</v>
      </c>
      <c r="AJ17" s="117">
        <f t="shared" si="7"/>
        <v>0.16632467372399873</v>
      </c>
      <c r="AK17" s="117">
        <f t="shared" si="7"/>
        <v>0.20950989737000825</v>
      </c>
      <c r="AL17" s="117">
        <f t="shared" si="7"/>
        <v>0.33013347355200295</v>
      </c>
      <c r="AM17" s="117">
        <f t="shared" si="7"/>
        <v>0.35808202456400196</v>
      </c>
      <c r="AN17" s="117">
        <f t="shared" si="7"/>
        <v>0.32842681013699782</v>
      </c>
      <c r="AO17" s="117">
        <f t="shared" si="7"/>
        <v>1.0298082839999942</v>
      </c>
      <c r="AP17" s="117">
        <f t="shared" si="7"/>
        <v>0.11706071044799948</v>
      </c>
      <c r="AQ17" s="117">
        <f t="shared" si="7"/>
        <v>0.70986346340400175</v>
      </c>
      <c r="AR17" s="117">
        <f t="shared" si="7"/>
        <v>0.30619395580674968</v>
      </c>
      <c r="AS17" s="117">
        <f t="shared" si="7"/>
        <v>0.2632220426199865</v>
      </c>
      <c r="AT17" s="117">
        <f t="shared" si="7"/>
        <v>0.23230148343699764</v>
      </c>
      <c r="AU17" s="117">
        <f t="shared" si="7"/>
        <v>0.1496863684030032</v>
      </c>
      <c r="AV17" s="117">
        <f t="shared" si="7"/>
        <v>0.16275469652001551</v>
      </c>
      <c r="AW17" s="117">
        <f t="shared" si="7"/>
        <v>0.25563164115001147</v>
      </c>
      <c r="AX17" s="117">
        <f t="shared" si="7"/>
        <v>0</v>
      </c>
      <c r="AY17" s="117">
        <f t="shared" si="7"/>
        <v>0</v>
      </c>
      <c r="AZ17" s="117">
        <f t="shared" si="7"/>
        <v>0</v>
      </c>
      <c r="BA17" s="117">
        <f t="shared" si="7"/>
        <v>0</v>
      </c>
      <c r="BB17" s="117">
        <f t="shared" si="7"/>
        <v>0</v>
      </c>
      <c r="BC17" s="117">
        <f t="shared" si="7"/>
        <v>0</v>
      </c>
      <c r="BD17" s="168"/>
    </row>
    <row r="18" spans="2:56" ht="9" customHeight="1" thickTop="1">
      <c r="C18" s="37"/>
      <c r="D18" s="37"/>
      <c r="E18" s="37"/>
      <c r="F18" s="37"/>
      <c r="G18" s="37"/>
      <c r="H18" s="37"/>
      <c r="I18" s="37"/>
      <c r="J18" s="37"/>
      <c r="K18" s="37"/>
      <c r="L18" s="37"/>
      <c r="M18" s="37"/>
      <c r="N18" s="37"/>
      <c r="O18" s="37"/>
      <c r="P18" s="37"/>
      <c r="Q18" s="37"/>
      <c r="R18" s="37"/>
      <c r="S18" s="37"/>
      <c r="T18" s="37"/>
      <c r="U18" s="37"/>
      <c r="V18" s="37"/>
      <c r="W18" s="37"/>
      <c r="X18" s="37"/>
      <c r="Y18" s="37"/>
      <c r="Z18" s="37"/>
      <c r="AA18" s="37"/>
      <c r="AB18" s="37"/>
      <c r="AD18" s="37"/>
      <c r="AE18" s="37"/>
      <c r="AF18" s="37"/>
      <c r="AG18" s="37"/>
      <c r="AH18" s="37"/>
      <c r="AI18" s="37"/>
      <c r="AJ18" s="37"/>
      <c r="AK18" s="37"/>
      <c r="AL18" s="37"/>
      <c r="AM18" s="37"/>
      <c r="AN18" s="37"/>
      <c r="AO18" s="37"/>
      <c r="AP18" s="37"/>
      <c r="AQ18" s="37"/>
      <c r="AR18" s="37"/>
      <c r="AS18" s="37"/>
      <c r="AT18" s="37"/>
      <c r="AU18" s="37"/>
      <c r="AV18" s="37"/>
      <c r="AW18" s="37"/>
      <c r="AX18" s="37"/>
      <c r="AY18" s="37"/>
      <c r="AZ18" s="37"/>
      <c r="BA18" s="37"/>
      <c r="BB18" s="37"/>
      <c r="BC18" s="37"/>
    </row>
    <row r="19" spans="2:5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row>
    <row r="20" spans="2:5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row>
    <row r="21" spans="2:5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row>
    <row r="22" spans="2:5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row>
    <row r="23" spans="2:5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row>
    <row r="24" spans="2:5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row>
    <row r="25" spans="2:5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c r="BB25" s="26"/>
      <c r="BC25" s="26"/>
    </row>
    <row r="26" spans="2:5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row>
    <row r="27" spans="2:5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row>
    <row r="28" spans="2:5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row>
    <row r="29" spans="2:5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row>
    <row r="30" spans="2:5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row>
    <row r="31" spans="2:5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row>
    <row r="32" spans="2:5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row>
    <row r="33" spans="30:55">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row>
    <row r="34" spans="30:55">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row>
    <row r="35" spans="30:55">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row>
    <row r="36" spans="30:55">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row>
    <row r="37" spans="30:55">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row>
    <row r="38" spans="30:55">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row>
    <row r="39" spans="30:55">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row>
    <row r="40" spans="30:55">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row>
    <row r="41" spans="30:55">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row>
    <row r="42" spans="30:55">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row>
    <row r="43" spans="30:55">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row>
    <row r="44" spans="30:55">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row>
    <row r="45" spans="30:55">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row>
    <row r="46" spans="30:55">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row>
    <row r="47" spans="30:55">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row>
    <row r="48" spans="30:55">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row>
    <row r="49" spans="30:55">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row>
    <row r="50" spans="30:55">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row>
    <row r="51" spans="30:55">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row>
    <row r="52" spans="30:55">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row>
    <row r="53" spans="30:55">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row>
    <row r="54" spans="30:55">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row>
    <row r="55" spans="30:55">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row>
    <row r="56" spans="30:55">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row>
    <row r="57" spans="30:55">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row>
    <row r="58" spans="30:55">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row>
    <row r="59" spans="30:55">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row>
    <row r="60" spans="30:55">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row>
    <row r="61" spans="30:55">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row>
    <row r="62" spans="30:55">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row>
  </sheetData>
  <mergeCells count="5">
    <mergeCell ref="B2:B4"/>
    <mergeCell ref="C2:AB2"/>
    <mergeCell ref="C3:AB3"/>
    <mergeCell ref="AD2:BC2"/>
    <mergeCell ref="AD3:BC3"/>
  </mergeCells>
  <phoneticPr fontId="1" type="noConversion"/>
  <pageMargins left="0.75" right="0.75" top="1" bottom="1" header="0.5" footer="0.5"/>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D57"/>
  <sheetViews>
    <sheetView workbookViewId="0">
      <pane xSplit="2" ySplit="5" topLeftCell="C6" activePane="bottomRight" state="frozen"/>
      <selection activeCell="B4" sqref="B4"/>
      <selection pane="topRight" activeCell="B4" sqref="B4"/>
      <selection pane="bottomLeft" activeCell="B4" sqref="B4"/>
      <selection pane="bottomRight" activeCell="B2" sqref="B2:B4"/>
    </sheetView>
  </sheetViews>
  <sheetFormatPr defaultRowHeight="12.5"/>
  <cols>
    <col min="1" max="1" width="1.7265625" customWidth="1"/>
    <col min="2" max="2" width="20.7265625" customWidth="1"/>
    <col min="3" max="22" width="5.7265625" customWidth="1"/>
    <col min="23" max="28" width="5.7265625" hidden="1" customWidth="1"/>
    <col min="29" max="29" width="1.7265625" customWidth="1"/>
    <col min="30" max="49" width="5.7265625" customWidth="1"/>
    <col min="50" max="55" width="5.7265625" hidden="1" customWidth="1"/>
    <col min="56" max="56" width="1.7265625" customWidth="1"/>
  </cols>
  <sheetData>
    <row r="1" spans="1:56" ht="9" customHeight="1" thickBot="1">
      <c r="A1" s="49">
        <f>[8]RWE!$A$3</f>
        <v>1</v>
      </c>
      <c r="B1" s="24"/>
    </row>
    <row r="2" spans="1:56" ht="16" thickTop="1">
      <c r="B2" s="262" t="s">
        <v>112</v>
      </c>
      <c r="C2" s="256" t="s">
        <v>19</v>
      </c>
      <c r="D2" s="257"/>
      <c r="E2" s="257"/>
      <c r="F2" s="257"/>
      <c r="G2" s="257"/>
      <c r="H2" s="257"/>
      <c r="I2" s="257"/>
      <c r="J2" s="257"/>
      <c r="K2" s="257"/>
      <c r="L2" s="257"/>
      <c r="M2" s="257"/>
      <c r="N2" s="257"/>
      <c r="O2" s="257"/>
      <c r="P2" s="257"/>
      <c r="Q2" s="257"/>
      <c r="R2" s="257"/>
      <c r="S2" s="257"/>
      <c r="T2" s="257"/>
      <c r="U2" s="257"/>
      <c r="V2" s="257"/>
      <c r="W2" s="257"/>
      <c r="X2" s="257"/>
      <c r="Y2" s="257"/>
      <c r="Z2" s="257"/>
      <c r="AA2" s="257"/>
      <c r="AB2" s="258"/>
      <c r="AC2" s="3"/>
      <c r="AD2" s="256" t="s">
        <v>63</v>
      </c>
      <c r="AE2" s="257"/>
      <c r="AF2" s="257"/>
      <c r="AG2" s="257"/>
      <c r="AH2" s="257"/>
      <c r="AI2" s="257"/>
      <c r="AJ2" s="257"/>
      <c r="AK2" s="257"/>
      <c r="AL2" s="257"/>
      <c r="AM2" s="257"/>
      <c r="AN2" s="257"/>
      <c r="AO2" s="257"/>
      <c r="AP2" s="257"/>
      <c r="AQ2" s="257"/>
      <c r="AR2" s="257"/>
      <c r="AS2" s="257"/>
      <c r="AT2" s="257"/>
      <c r="AU2" s="257"/>
      <c r="AV2" s="257"/>
      <c r="AW2" s="257"/>
      <c r="AX2" s="257"/>
      <c r="AY2" s="257"/>
      <c r="AZ2" s="257"/>
      <c r="BA2" s="257"/>
      <c r="BB2" s="257"/>
      <c r="BC2" s="258"/>
      <c r="BD2" s="168"/>
    </row>
    <row r="3" spans="1:56" ht="13" thickBot="1">
      <c r="B3" s="263"/>
      <c r="C3" s="253" t="s">
        <v>115</v>
      </c>
      <c r="D3" s="254"/>
      <c r="E3" s="254"/>
      <c r="F3" s="254"/>
      <c r="G3" s="254"/>
      <c r="H3" s="254"/>
      <c r="I3" s="254"/>
      <c r="J3" s="254"/>
      <c r="K3" s="254"/>
      <c r="L3" s="254"/>
      <c r="M3" s="254"/>
      <c r="N3" s="254"/>
      <c r="O3" s="254"/>
      <c r="P3" s="254"/>
      <c r="Q3" s="254"/>
      <c r="R3" s="254"/>
      <c r="S3" s="254"/>
      <c r="T3" s="254"/>
      <c r="U3" s="254"/>
      <c r="V3" s="254"/>
      <c r="W3" s="254"/>
      <c r="X3" s="254"/>
      <c r="Y3" s="254"/>
      <c r="Z3" s="254"/>
      <c r="AA3" s="254"/>
      <c r="AB3" s="255"/>
      <c r="AC3" s="4"/>
      <c r="AD3" s="259" t="s">
        <v>70</v>
      </c>
      <c r="AE3" s="260"/>
      <c r="AF3" s="260"/>
      <c r="AG3" s="260"/>
      <c r="AH3" s="260"/>
      <c r="AI3" s="260"/>
      <c r="AJ3" s="260"/>
      <c r="AK3" s="260"/>
      <c r="AL3" s="260"/>
      <c r="AM3" s="260"/>
      <c r="AN3" s="260"/>
      <c r="AO3" s="260"/>
      <c r="AP3" s="260"/>
      <c r="AQ3" s="260"/>
      <c r="AR3" s="260"/>
      <c r="AS3" s="260"/>
      <c r="AT3" s="260"/>
      <c r="AU3" s="260"/>
      <c r="AV3" s="260"/>
      <c r="AW3" s="260"/>
      <c r="AX3" s="260"/>
      <c r="AY3" s="260"/>
      <c r="AZ3" s="260"/>
      <c r="BA3" s="260"/>
      <c r="BB3" s="260"/>
      <c r="BC3" s="261"/>
      <c r="BD3" s="168"/>
    </row>
    <row r="4" spans="1:56" ht="20" customHeight="1" thickTop="1" thickBot="1">
      <c r="B4" s="264"/>
      <c r="C4" s="50">
        <v>2000</v>
      </c>
      <c r="D4" s="51">
        <v>2001</v>
      </c>
      <c r="E4" s="51">
        <v>2002</v>
      </c>
      <c r="F4" s="51">
        <v>2003</v>
      </c>
      <c r="G4" s="51">
        <v>2004</v>
      </c>
      <c r="H4" s="51">
        <v>2005</v>
      </c>
      <c r="I4" s="51">
        <v>2006</v>
      </c>
      <c r="J4" s="52">
        <v>2007</v>
      </c>
      <c r="K4" s="52">
        <f>1+J4</f>
        <v>2008</v>
      </c>
      <c r="L4" s="52">
        <f>1+K4</f>
        <v>2009</v>
      </c>
      <c r="M4" s="52">
        <f>1+L4</f>
        <v>2010</v>
      </c>
      <c r="N4" s="51">
        <f>1+M4</f>
        <v>2011</v>
      </c>
      <c r="O4" s="51">
        <f t="shared" ref="O4:AB4" si="0">1+N4</f>
        <v>2012</v>
      </c>
      <c r="P4" s="51">
        <f t="shared" si="0"/>
        <v>2013</v>
      </c>
      <c r="Q4" s="51">
        <f t="shared" si="0"/>
        <v>2014</v>
      </c>
      <c r="R4" s="51">
        <f t="shared" si="0"/>
        <v>2015</v>
      </c>
      <c r="S4" s="51">
        <f t="shared" si="0"/>
        <v>2016</v>
      </c>
      <c r="T4" s="51">
        <f t="shared" si="0"/>
        <v>2017</v>
      </c>
      <c r="U4" s="51">
        <f t="shared" si="0"/>
        <v>2018</v>
      </c>
      <c r="V4" s="51">
        <f t="shared" si="0"/>
        <v>2019</v>
      </c>
      <c r="W4" s="51">
        <f t="shared" si="0"/>
        <v>2020</v>
      </c>
      <c r="X4" s="51">
        <f t="shared" si="0"/>
        <v>2021</v>
      </c>
      <c r="Y4" s="51">
        <f t="shared" si="0"/>
        <v>2022</v>
      </c>
      <c r="Z4" s="51">
        <f t="shared" si="0"/>
        <v>2023</v>
      </c>
      <c r="AA4" s="51">
        <f t="shared" si="0"/>
        <v>2024</v>
      </c>
      <c r="AB4" s="51">
        <f t="shared" si="0"/>
        <v>2025</v>
      </c>
      <c r="AC4" s="53"/>
      <c r="AD4" s="54">
        <v>2000</v>
      </c>
      <c r="AE4" s="55">
        <f>1+AD4</f>
        <v>2001</v>
      </c>
      <c r="AF4" s="55">
        <f t="shared" ref="AF4:BC4" si="1">1+AE4</f>
        <v>2002</v>
      </c>
      <c r="AG4" s="55">
        <f t="shared" si="1"/>
        <v>2003</v>
      </c>
      <c r="AH4" s="55">
        <f t="shared" si="1"/>
        <v>2004</v>
      </c>
      <c r="AI4" s="55">
        <f t="shared" si="1"/>
        <v>2005</v>
      </c>
      <c r="AJ4" s="55">
        <f t="shared" si="1"/>
        <v>2006</v>
      </c>
      <c r="AK4" s="55">
        <f t="shared" si="1"/>
        <v>2007</v>
      </c>
      <c r="AL4" s="55">
        <f t="shared" si="1"/>
        <v>2008</v>
      </c>
      <c r="AM4" s="55">
        <f t="shared" si="1"/>
        <v>2009</v>
      </c>
      <c r="AN4" s="55">
        <f t="shared" si="1"/>
        <v>2010</v>
      </c>
      <c r="AO4" s="55">
        <f t="shared" si="1"/>
        <v>2011</v>
      </c>
      <c r="AP4" s="55">
        <f t="shared" si="1"/>
        <v>2012</v>
      </c>
      <c r="AQ4" s="55">
        <f t="shared" si="1"/>
        <v>2013</v>
      </c>
      <c r="AR4" s="55">
        <f t="shared" si="1"/>
        <v>2014</v>
      </c>
      <c r="AS4" s="55">
        <f t="shared" si="1"/>
        <v>2015</v>
      </c>
      <c r="AT4" s="55">
        <f t="shared" si="1"/>
        <v>2016</v>
      </c>
      <c r="AU4" s="55">
        <f t="shared" si="1"/>
        <v>2017</v>
      </c>
      <c r="AV4" s="55">
        <f t="shared" si="1"/>
        <v>2018</v>
      </c>
      <c r="AW4" s="55">
        <f t="shared" si="1"/>
        <v>2019</v>
      </c>
      <c r="AX4" s="55">
        <f t="shared" si="1"/>
        <v>2020</v>
      </c>
      <c r="AY4" s="55">
        <f t="shared" si="1"/>
        <v>2021</v>
      </c>
      <c r="AZ4" s="55">
        <f t="shared" si="1"/>
        <v>2022</v>
      </c>
      <c r="BA4" s="55">
        <f t="shared" si="1"/>
        <v>2023</v>
      </c>
      <c r="BB4" s="55">
        <f t="shared" si="1"/>
        <v>2024</v>
      </c>
      <c r="BC4" s="55">
        <f t="shared" si="1"/>
        <v>2025</v>
      </c>
      <c r="BD4" s="168"/>
    </row>
    <row r="5" spans="1:56" ht="20" customHeight="1" thickTop="1" thickBot="1">
      <c r="B5" s="22" t="s">
        <v>14</v>
      </c>
      <c r="C5" s="171">
        <f>1000/$A$1*'[1]4403Exp'!$B$263</f>
        <v>70.666434999999993</v>
      </c>
      <c r="D5" s="92">
        <f>1000/$A$1*'[1]4403Exp'!$C$263</f>
        <v>29.747412000000001</v>
      </c>
      <c r="E5" s="92">
        <f>1000/$A$1*'[1]4403Exp'!$D$263</f>
        <v>11.765191999999999</v>
      </c>
      <c r="F5" s="92">
        <f>1000/$A$1*'[1]4403Exp'!$E$263</f>
        <v>11.981640000000002</v>
      </c>
      <c r="G5" s="92">
        <f>1000/$A$1*'[1]4403Exp'!$F$263</f>
        <v>15.342468</v>
      </c>
      <c r="H5" s="92">
        <f>1000/$A$1*'[1]4403Exp'!$G$263</f>
        <v>14.112194999999998</v>
      </c>
      <c r="I5" s="92">
        <f>1000/$A$1*'[1]4403Exp'!$H$263</f>
        <v>31.686197</v>
      </c>
      <c r="J5" s="172">
        <f>1000/$A$1*'[1]4403Exp'!$I$263</f>
        <v>93.20245899999999</v>
      </c>
      <c r="K5" s="172">
        <f>1000/$A$1*'[1]4403Exp'!$J$263</f>
        <v>117.24284599999999</v>
      </c>
      <c r="L5" s="173">
        <f>1000/$A$1*'[1]4403Exp'!K$263</f>
        <v>66.726456999999996</v>
      </c>
      <c r="M5" s="173">
        <f>1000/$A$1*'[1]4403Exp'!L$263</f>
        <v>40.244317000000002</v>
      </c>
      <c r="N5" s="122">
        <f>1000/$A$1*'[1]4403Exp'!M$263</f>
        <v>30.756083</v>
      </c>
      <c r="O5" s="122">
        <f>1000/$A$1*'[1]4403Exp'!N$263</f>
        <v>12.131497</v>
      </c>
      <c r="P5" s="122">
        <f>1000/$A$1*'[1]4403Exp'!O$263</f>
        <v>10.612941000000001</v>
      </c>
      <c r="Q5" s="122">
        <f>1000/$A$1*'[1]4403Exp'!P$263</f>
        <v>62.98016299999999</v>
      </c>
      <c r="R5" s="122">
        <f>1000/$A$1*'[1]4403Exp'!Q$263</f>
        <v>63.366778232669269</v>
      </c>
      <c r="S5" s="122">
        <f>1000/$A$1*'[1]4403Exp'!R$263</f>
        <v>35.563185000000004</v>
      </c>
      <c r="T5" s="122">
        <f>1000/$A$1*'[1]4403Exp'!S$263</f>
        <v>32.273738000000002</v>
      </c>
      <c r="U5" s="122">
        <f>1000/$A$1*'[1]4403Exp'!T$263</f>
        <v>29.194653999999996</v>
      </c>
      <c r="V5" s="122">
        <f>1000/$A$1*'[1]4403Exp'!U$263</f>
        <v>24.734489</v>
      </c>
      <c r="W5" s="122">
        <f>1000/$A$1*'[1]4403Exp'!V$263</f>
        <v>0</v>
      </c>
      <c r="X5" s="122">
        <f>1000/$A$1*'[1]4403Exp'!W$263</f>
        <v>0</v>
      </c>
      <c r="Y5" s="122">
        <f>1000/$A$1*'[1]4403Exp'!X$263</f>
        <v>0</v>
      </c>
      <c r="Z5" s="122">
        <f>1000/$A$1*'[1]4403Exp'!Y$263</f>
        <v>0</v>
      </c>
      <c r="AA5" s="122">
        <f>1000/$A$1*'[1]4403Exp'!Z$263</f>
        <v>0</v>
      </c>
      <c r="AB5" s="122">
        <f>1000/$A$1*'[1]4403Exp'!AA$263</f>
        <v>0</v>
      </c>
      <c r="AC5" s="16"/>
      <c r="AD5" s="100">
        <f>'[1]4403Exp'!AB$263</f>
        <v>19.113509783508775</v>
      </c>
      <c r="AE5" s="92">
        <f>'[1]4403Exp'!AC$263</f>
        <v>7.7004025551639996</v>
      </c>
      <c r="AF5" s="92">
        <f>'[1]4403Exp'!AD$263</f>
        <v>3.8474185387679993</v>
      </c>
      <c r="AG5" s="92">
        <f>'[1]4403Exp'!AE$263</f>
        <v>5.1027127839520006</v>
      </c>
      <c r="AH5" s="92">
        <f>'[1]4403Exp'!AF$263</f>
        <v>8.3846881662319994</v>
      </c>
      <c r="AI5" s="92">
        <f>'[1]4403Exp'!AG$263</f>
        <v>8.4380229545039995</v>
      </c>
      <c r="AJ5" s="92">
        <f>'[1]4403Exp'!AH$263</f>
        <v>11.126800882115999</v>
      </c>
      <c r="AK5" s="92">
        <f>'[1]4403Exp'!AI$263</f>
        <v>28.257047721520003</v>
      </c>
      <c r="AL5" s="92">
        <f>'[1]4403Exp'!AJ$263</f>
        <v>34.558064865436016</v>
      </c>
      <c r="AM5" s="92">
        <f>'[1]4403Exp'!AK$263</f>
        <v>19.261225016131998</v>
      </c>
      <c r="AN5" s="92">
        <f>'[1]4403Exp'!AL$263</f>
        <v>12.058322290182002</v>
      </c>
      <c r="AO5" s="92">
        <f>'[1]4403Exp'!AM$263</f>
        <v>8.8717994011200041</v>
      </c>
      <c r="AP5" s="92">
        <f>'[1]4403Exp'!AN$263</f>
        <v>4.1180313625439995</v>
      </c>
      <c r="AQ5" s="92">
        <f>'[1]4403Exp'!AO$263</f>
        <v>4.170283870155</v>
      </c>
      <c r="AR5" s="92">
        <f>'[1]4403Exp'!AP$263</f>
        <v>14.787611138352998</v>
      </c>
      <c r="AS5" s="92">
        <f>'[1]4403Exp'!AQ$263</f>
        <v>20.452522098302858</v>
      </c>
      <c r="AT5" s="92">
        <f>'[1]4403Exp'!AR$263</f>
        <v>13.029398390278999</v>
      </c>
      <c r="AU5" s="92">
        <f>'[1]4403Exp'!AS$263</f>
        <v>12.301302057329998</v>
      </c>
      <c r="AV5" s="92">
        <f>'[1]4403Exp'!AT$263</f>
        <v>13.216183313130001</v>
      </c>
      <c r="AW5" s="92">
        <f>'[1]4403Exp'!AU$263</f>
        <v>10.170835691575002</v>
      </c>
      <c r="AX5" s="92">
        <f>'[1]4403Exp'!AV$263</f>
        <v>0</v>
      </c>
      <c r="AY5" s="92">
        <f>'[1]4403Exp'!AW$263</f>
        <v>0</v>
      </c>
      <c r="AZ5" s="92">
        <f>'[1]4403Exp'!AX$263</f>
        <v>0</v>
      </c>
      <c r="BA5" s="92">
        <f>'[1]4403Exp'!AY$263</f>
        <v>0</v>
      </c>
      <c r="BB5" s="92">
        <f>'[1]4403Exp'!AZ$263</f>
        <v>0</v>
      </c>
      <c r="BC5" s="92">
        <f>'[1]4403Exp'!BA$263</f>
        <v>0</v>
      </c>
      <c r="BD5" s="168"/>
    </row>
    <row r="6" spans="1:56" ht="17.149999999999999" customHeight="1" thickTop="1">
      <c r="B6" s="95" t="s">
        <v>67</v>
      </c>
      <c r="C6" s="174">
        <f>1000/$A$1*'[1]4403Exp'!$B$266</f>
        <v>1.0975139999999999</v>
      </c>
      <c r="D6" s="124">
        <f>1000/$A$1*'[1]4403Exp'!$C$266</f>
        <v>0</v>
      </c>
      <c r="E6" s="124">
        <f>1000/$A$1*'[1]4403Exp'!$D$266</f>
        <v>0</v>
      </c>
      <c r="F6" s="124">
        <f>1000/$A$1*'[1]4403Exp'!$E$266</f>
        <v>0</v>
      </c>
      <c r="G6" s="124">
        <f>1000/$A$1*'[1]4403Exp'!$F$266</f>
        <v>0</v>
      </c>
      <c r="H6" s="124">
        <f>1000/$A$1*'[1]4403Exp'!$G$266</f>
        <v>0</v>
      </c>
      <c r="I6" s="124">
        <f>1000/$A$1*'[1]4403Exp'!$H$266</f>
        <v>9.7500000000000003E-2</v>
      </c>
      <c r="J6" s="175">
        <f>1000/$A$1*'[1]4403Exp'!$I$266</f>
        <v>0.31947799999999998</v>
      </c>
      <c r="K6" s="175">
        <f>1000/$A$1*'[1]4403Exp'!$J$266</f>
        <v>0</v>
      </c>
      <c r="L6" s="175">
        <f>1000/$A$1*'[1]4403Exp'!K$266</f>
        <v>0</v>
      </c>
      <c r="M6" s="175">
        <f>1000/$A$1*'[1]4403Exp'!L$266</f>
        <v>6.4299000000000009E-2</v>
      </c>
      <c r="N6" s="124">
        <f>1000/$A$1*'[1]4403Exp'!M$266</f>
        <v>0</v>
      </c>
      <c r="O6" s="124">
        <f>1000/$A$1*'[1]4403Exp'!N$266</f>
        <v>0</v>
      </c>
      <c r="P6" s="124">
        <f>1000/$A$1*'[1]4403Exp'!O$266</f>
        <v>0</v>
      </c>
      <c r="Q6" s="124">
        <f>1000/$A$1*'[1]4403Exp'!P$266</f>
        <v>0.62199000000000004</v>
      </c>
      <c r="R6" s="124">
        <f>1000/$A$1*'[1]4403Exp'!Q$266</f>
        <v>0.40220156265321627</v>
      </c>
      <c r="S6" s="124">
        <f>1000/$A$1*'[1]4403Exp'!R$266</f>
        <v>9.8609999999999989E-2</v>
      </c>
      <c r="T6" s="124">
        <f>1000/$A$1*'[1]4403Exp'!S$266</f>
        <v>0</v>
      </c>
      <c r="U6" s="124">
        <f>1000/$A$1*'[1]4403Exp'!T$266</f>
        <v>0</v>
      </c>
      <c r="V6" s="124">
        <f>1000/$A$1*'[1]4403Exp'!U$266</f>
        <v>0</v>
      </c>
      <c r="W6" s="124">
        <f>1000/$A$1*'[1]4403Exp'!V$266</f>
        <v>0</v>
      </c>
      <c r="X6" s="124">
        <f>1000/$A$1*'[1]4403Exp'!W$266</f>
        <v>0</v>
      </c>
      <c r="Y6" s="124">
        <f>1000/$A$1*'[1]4403Exp'!X$266</f>
        <v>0</v>
      </c>
      <c r="Z6" s="124">
        <f>1000/$A$1*'[1]4403Exp'!Y$266</f>
        <v>0</v>
      </c>
      <c r="AA6" s="124">
        <f>1000/$A$1*'[1]4403Exp'!Z$266</f>
        <v>0</v>
      </c>
      <c r="AB6" s="124">
        <f>1000/$A$1*'[1]4403Exp'!AA$266</f>
        <v>0</v>
      </c>
      <c r="AC6" s="176"/>
      <c r="AD6" s="123">
        <f>'[1]4403Exp'!AB$266</f>
        <v>0.68148880337138995</v>
      </c>
      <c r="AE6" s="124">
        <f>'[1]4403Exp'!AC$266</f>
        <v>0</v>
      </c>
      <c r="AF6" s="124">
        <f>'[1]4403Exp'!AD$266</f>
        <v>0</v>
      </c>
      <c r="AG6" s="124">
        <f>'[1]4403Exp'!AE$266</f>
        <v>0</v>
      </c>
      <c r="AH6" s="124">
        <f>'[1]4403Exp'!AF$266</f>
        <v>0</v>
      </c>
      <c r="AI6" s="124">
        <f>'[1]4403Exp'!AG$266</f>
        <v>0</v>
      </c>
      <c r="AJ6" s="124">
        <f>'[1]4403Exp'!AH$266</f>
        <v>4.5026845591999994E-2</v>
      </c>
      <c r="AK6" s="124">
        <f>'[1]4403Exp'!AI$266</f>
        <v>0.107271926755</v>
      </c>
      <c r="AL6" s="124">
        <f>'[1]4403Exp'!AJ$266</f>
        <v>0</v>
      </c>
      <c r="AM6" s="124">
        <f>'[1]4403Exp'!AK$266</f>
        <v>0</v>
      </c>
      <c r="AN6" s="124">
        <f>'[1]4403Exp'!AL$266</f>
        <v>2.5251681717000003E-2</v>
      </c>
      <c r="AO6" s="124">
        <f>'[1]4403Exp'!AM$266</f>
        <v>0</v>
      </c>
      <c r="AP6" s="124">
        <f>'[1]4403Exp'!AN$266</f>
        <v>0</v>
      </c>
      <c r="AQ6" s="124">
        <f>'[1]4403Exp'!AO$266</f>
        <v>0</v>
      </c>
      <c r="AR6" s="124">
        <f>'[1]4403Exp'!AP$266</f>
        <v>6.6646021932499994E-2</v>
      </c>
      <c r="AS6" s="124">
        <f>'[1]4403Exp'!AQ$266</f>
        <v>7.7660267764188037E-2</v>
      </c>
      <c r="AT6" s="124">
        <f>'[1]4403Exp'!AR$266</f>
        <v>1.8173715133E-2</v>
      </c>
      <c r="AU6" s="124">
        <f>'[1]4403Exp'!AS$266</f>
        <v>0</v>
      </c>
      <c r="AV6" s="124">
        <f>'[1]4403Exp'!AT$266</f>
        <v>0</v>
      </c>
      <c r="AW6" s="124">
        <f>'[1]4403Exp'!AU$266</f>
        <v>0</v>
      </c>
      <c r="AX6" s="124">
        <f>'[1]4403Exp'!AV$266</f>
        <v>0</v>
      </c>
      <c r="AY6" s="124">
        <f>'[1]4403Exp'!AW$266</f>
        <v>0</v>
      </c>
      <c r="AZ6" s="124">
        <f>'[1]4403Exp'!AX$266</f>
        <v>0</v>
      </c>
      <c r="BA6" s="124">
        <f>'[1]4403Exp'!AY$266</f>
        <v>0</v>
      </c>
      <c r="BB6" s="124">
        <f>'[1]4403Exp'!AZ$266</f>
        <v>0</v>
      </c>
      <c r="BC6" s="124">
        <f>'[1]4403Exp'!BA$266</f>
        <v>0</v>
      </c>
      <c r="BD6" s="168"/>
    </row>
    <row r="7" spans="1:56" ht="17.149999999999999" customHeight="1">
      <c r="B7" s="17" t="s">
        <v>68</v>
      </c>
      <c r="C7" s="109">
        <f>1000/$A$1*'[1]4403Exp'!$B$268</f>
        <v>6.9269999999999998E-2</v>
      </c>
      <c r="D7" s="110">
        <f>1000/$A$1*'[1]4403Exp'!$C$268</f>
        <v>0.14594499999999999</v>
      </c>
      <c r="E7" s="110">
        <f>1000/$A$1*'[1]4403Exp'!$D$268</f>
        <v>0.180372</v>
      </c>
      <c r="F7" s="110">
        <f>1000/$A$1*'[1]4403Exp'!$E$268</f>
        <v>6.7628999999999995E-2</v>
      </c>
      <c r="G7" s="110">
        <f>1000/$A$1*'[1]4403Exp'!$F$268</f>
        <v>0</v>
      </c>
      <c r="H7" s="110">
        <f>1000/$A$1*'[1]4403Exp'!$G$268</f>
        <v>8.3014999999999992E-2</v>
      </c>
      <c r="I7" s="110">
        <f>1000/$A$1*'[1]4403Exp'!$H$268</f>
        <v>0</v>
      </c>
      <c r="J7" s="177">
        <f>1000/$A$1*'[1]4403Exp'!$I$268</f>
        <v>0.11794499999999998</v>
      </c>
      <c r="K7" s="177">
        <f>1000/$A$1*'[1]4403Exp'!$J$268</f>
        <v>0</v>
      </c>
      <c r="L7" s="177">
        <f>1000/$A$1*'[1]4403Exp'!K$268</f>
        <v>0</v>
      </c>
      <c r="M7" s="177">
        <f>1000/$A$1*'[1]4403Exp'!L$268</f>
        <v>5.0160999999999997E-2</v>
      </c>
      <c r="N7" s="110">
        <f>1000/$A$1*'[1]4403Exp'!M$268</f>
        <v>2.7199999999999998E-2</v>
      </c>
      <c r="O7" s="110">
        <f>1000/$A$1*'[1]4403Exp'!N$268</f>
        <v>0</v>
      </c>
      <c r="P7" s="110">
        <f>1000/$A$1*'[1]4403Exp'!O$268</f>
        <v>0</v>
      </c>
      <c r="Q7" s="110">
        <f>1000/$A$1*'[1]4403Exp'!P$268</f>
        <v>0</v>
      </c>
      <c r="R7" s="110">
        <f>1000/$A$1*'[1]4403Exp'!Q$268</f>
        <v>0</v>
      </c>
      <c r="S7" s="110">
        <f>1000/$A$1*'[1]4403Exp'!R$268</f>
        <v>0</v>
      </c>
      <c r="T7" s="110">
        <f>1000/$A$1*'[1]4403Exp'!S$268</f>
        <v>0</v>
      </c>
      <c r="U7" s="110">
        <f>1000/$A$1*'[1]4403Exp'!T$268</f>
        <v>0</v>
      </c>
      <c r="V7" s="110">
        <f>1000/$A$1*'[1]4403Exp'!U$268</f>
        <v>0</v>
      </c>
      <c r="W7" s="110">
        <f>1000/$A$1*'[1]4403Exp'!V$268</f>
        <v>0</v>
      </c>
      <c r="X7" s="110">
        <f>1000/$A$1*'[1]4403Exp'!W$268</f>
        <v>0</v>
      </c>
      <c r="Y7" s="110">
        <f>1000/$A$1*'[1]4403Exp'!X$268</f>
        <v>0</v>
      </c>
      <c r="Z7" s="110">
        <f>1000/$A$1*'[1]4403Exp'!Y$268</f>
        <v>0</v>
      </c>
      <c r="AA7" s="110">
        <f>1000/$A$1*'[1]4403Exp'!Z$268</f>
        <v>0</v>
      </c>
      <c r="AB7" s="110">
        <f>1000/$A$1*'[1]4403Exp'!AA$268</f>
        <v>0</v>
      </c>
      <c r="AC7" s="176"/>
      <c r="AD7" s="109">
        <f>'[1]4403Exp'!AB$268</f>
        <v>2.0473175203199998E-2</v>
      </c>
      <c r="AE7" s="110">
        <f>'[1]4403Exp'!AC$268</f>
        <v>3.5126345511999994E-2</v>
      </c>
      <c r="AF7" s="110">
        <f>'[1]4403Exp'!AD$268</f>
        <v>6.3987437615999995E-2</v>
      </c>
      <c r="AG7" s="110">
        <f>'[1]4403Exp'!AE$268</f>
        <v>4.2076058639999997E-2</v>
      </c>
      <c r="AH7" s="110">
        <f>'[1]4403Exp'!AF$268</f>
        <v>0</v>
      </c>
      <c r="AI7" s="110">
        <f>'[1]4403Exp'!AG$268</f>
        <v>5.2672270365000003E-2</v>
      </c>
      <c r="AJ7" s="110">
        <f>'[1]4403Exp'!AH$268</f>
        <v>0</v>
      </c>
      <c r="AK7" s="110">
        <f>'[1]4403Exp'!AI$268</f>
        <v>3.1357588200000001E-2</v>
      </c>
      <c r="AL7" s="110">
        <f>'[1]4403Exp'!AJ$268</f>
        <v>0</v>
      </c>
      <c r="AM7" s="110">
        <f>'[1]4403Exp'!AK$268</f>
        <v>0</v>
      </c>
      <c r="AN7" s="110">
        <f>'[1]4403Exp'!AL$268</f>
        <v>3.1254265718999995E-2</v>
      </c>
      <c r="AO7" s="110">
        <f>'[1]4403Exp'!AM$268</f>
        <v>1.7038079999999997E-2</v>
      </c>
      <c r="AP7" s="110">
        <f>'[1]4403Exp'!AN$268</f>
        <v>0</v>
      </c>
      <c r="AQ7" s="110">
        <f>'[1]4403Exp'!AO$268</f>
        <v>0</v>
      </c>
      <c r="AR7" s="110">
        <f>'[1]4403Exp'!AP$268</f>
        <v>0</v>
      </c>
      <c r="AS7" s="110">
        <f>'[1]4403Exp'!AQ$268</f>
        <v>0</v>
      </c>
      <c r="AT7" s="110">
        <f>'[1]4403Exp'!AR$268</f>
        <v>0</v>
      </c>
      <c r="AU7" s="110">
        <f>'[1]4403Exp'!AS$268</f>
        <v>0</v>
      </c>
      <c r="AV7" s="110">
        <f>'[1]4403Exp'!AT$268</f>
        <v>0</v>
      </c>
      <c r="AW7" s="110">
        <f>'[1]4403Exp'!AU$268</f>
        <v>0</v>
      </c>
      <c r="AX7" s="110">
        <f>'[1]4403Exp'!AV$268</f>
        <v>0</v>
      </c>
      <c r="AY7" s="110">
        <f>'[1]4403Exp'!AW$268</f>
        <v>0</v>
      </c>
      <c r="AZ7" s="110">
        <f>'[1]4403Exp'!AX$268</f>
        <v>0</v>
      </c>
      <c r="BA7" s="110">
        <f>'[1]4403Exp'!AY$268</f>
        <v>0</v>
      </c>
      <c r="BB7" s="110">
        <f>'[1]4403Exp'!AZ$268</f>
        <v>0</v>
      </c>
      <c r="BC7" s="110">
        <f>'[1]4403Exp'!BA$268</f>
        <v>0</v>
      </c>
      <c r="BD7" s="168"/>
    </row>
    <row r="8" spans="1:56" ht="17.149999999999999" customHeight="1">
      <c r="B8" s="17" t="s">
        <v>65</v>
      </c>
      <c r="C8" s="109">
        <f>1000/$A$1*'[1]4403Exp'!$B$269</f>
        <v>0</v>
      </c>
      <c r="D8" s="110">
        <f>1000/$A$1*'[1]4403Exp'!$C$269</f>
        <v>0</v>
      </c>
      <c r="E8" s="110">
        <f>1000/$A$1*'[1]4403Exp'!$C$269</f>
        <v>0</v>
      </c>
      <c r="F8" s="110">
        <f>1000/$A$1*'[1]4403Exp'!$E$269</f>
        <v>0</v>
      </c>
      <c r="G8" s="110">
        <f>1000/$A$1*'[1]4403Exp'!$F$269</f>
        <v>0</v>
      </c>
      <c r="H8" s="110">
        <f>1000/$A$1*'[1]4403Exp'!$G$269</f>
        <v>0</v>
      </c>
      <c r="I8" s="110">
        <f>1000/$A$1*'[1]4403Exp'!$H$269</f>
        <v>0</v>
      </c>
      <c r="J8" s="177">
        <f>1000/$A$1*'[1]4403Exp'!$I$269</f>
        <v>0</v>
      </c>
      <c r="K8" s="177">
        <f>1000/$A$1*'[1]4403Exp'!$J$269</f>
        <v>0</v>
      </c>
      <c r="L8" s="177">
        <f>1000/$A$1*'[1]4403Exp'!K$269</f>
        <v>0</v>
      </c>
      <c r="M8" s="177">
        <f>1000/$A$1*'[1]4403Exp'!L$269</f>
        <v>0</v>
      </c>
      <c r="N8" s="110">
        <f>1000/$A$1*'[1]4403Exp'!M$269</f>
        <v>0</v>
      </c>
      <c r="O8" s="110">
        <f>1000/$A$1*'[1]4403Exp'!N$269</f>
        <v>0</v>
      </c>
      <c r="P8" s="110">
        <f>1000/$A$1*'[1]4403Exp'!O$269</f>
        <v>0</v>
      </c>
      <c r="Q8" s="110">
        <f>1000/$A$1*'[1]4403Exp'!P$269</f>
        <v>0</v>
      </c>
      <c r="R8" s="110">
        <f>1000/$A$1*'[1]4403Exp'!Q$269</f>
        <v>0</v>
      </c>
      <c r="S8" s="110">
        <f>1000/$A$1*'[1]4403Exp'!R$269</f>
        <v>0.27800999999999998</v>
      </c>
      <c r="T8" s="110">
        <f>1000/$A$1*'[1]4403Exp'!S$269</f>
        <v>0</v>
      </c>
      <c r="U8" s="110">
        <f>1000/$A$1*'[1]4403Exp'!T$269</f>
        <v>0</v>
      </c>
      <c r="V8" s="110">
        <f>1000/$A$1*'[1]4403Exp'!U$269</f>
        <v>0</v>
      </c>
      <c r="W8" s="110">
        <f>1000/$A$1*'[1]4403Exp'!V$269</f>
        <v>0</v>
      </c>
      <c r="X8" s="110">
        <f>1000/$A$1*'[1]4403Exp'!W$269</f>
        <v>0</v>
      </c>
      <c r="Y8" s="110">
        <f>1000/$A$1*'[1]4403Exp'!X$269</f>
        <v>0</v>
      </c>
      <c r="Z8" s="110">
        <f>1000/$A$1*'[1]4403Exp'!Y$269</f>
        <v>0</v>
      </c>
      <c r="AA8" s="110">
        <f>1000/$A$1*'[1]4403Exp'!Z$269</f>
        <v>0</v>
      </c>
      <c r="AB8" s="110">
        <f>1000/$A$1*'[1]4403Exp'!AA$269</f>
        <v>0</v>
      </c>
      <c r="AC8" s="176"/>
      <c r="AD8" s="109">
        <f>'[1]4403Exp'!AB$269</f>
        <v>0</v>
      </c>
      <c r="AE8" s="110">
        <f>'[1]4403Exp'!AC$269</f>
        <v>0</v>
      </c>
      <c r="AF8" s="110">
        <f>'[1]4403Exp'!AD$269</f>
        <v>0</v>
      </c>
      <c r="AG8" s="110">
        <f>'[1]4403Exp'!AE$269</f>
        <v>0</v>
      </c>
      <c r="AH8" s="110">
        <f>'[1]4403Exp'!AF$269</f>
        <v>0</v>
      </c>
      <c r="AI8" s="110">
        <f>'[1]4403Exp'!AG$269</f>
        <v>0</v>
      </c>
      <c r="AJ8" s="110">
        <f>'[1]4403Exp'!AH$269</f>
        <v>0</v>
      </c>
      <c r="AK8" s="110">
        <f>'[1]4403Exp'!AI$269</f>
        <v>0</v>
      </c>
      <c r="AL8" s="110">
        <f>'[1]4403Exp'!AJ$269</f>
        <v>0</v>
      </c>
      <c r="AM8" s="110">
        <f>'[1]4403Exp'!AK$269</f>
        <v>0</v>
      </c>
      <c r="AN8" s="110">
        <f>'[1]4403Exp'!AL$269</f>
        <v>0</v>
      </c>
      <c r="AO8" s="110">
        <f>'[1]4403Exp'!AM$269</f>
        <v>0</v>
      </c>
      <c r="AP8" s="110">
        <f>'[1]4403Exp'!AN$269</f>
        <v>0</v>
      </c>
      <c r="AQ8" s="110">
        <f>'[1]4403Exp'!AO$269</f>
        <v>0</v>
      </c>
      <c r="AR8" s="110">
        <f>'[1]4403Exp'!AP$269</f>
        <v>0</v>
      </c>
      <c r="AS8" s="110">
        <f>'[1]4403Exp'!AQ$269</f>
        <v>0</v>
      </c>
      <c r="AT8" s="110">
        <f>'[1]4403Exp'!AR$269</f>
        <v>0.11912013933100001</v>
      </c>
      <c r="AU8" s="110">
        <f>'[1]4403Exp'!AS$269</f>
        <v>0</v>
      </c>
      <c r="AV8" s="110">
        <f>'[1]4403Exp'!AT$269</f>
        <v>0</v>
      </c>
      <c r="AW8" s="110">
        <f>'[1]4403Exp'!AU$269</f>
        <v>0</v>
      </c>
      <c r="AX8" s="110">
        <f>'[1]4403Exp'!AV$269</f>
        <v>0</v>
      </c>
      <c r="AY8" s="110">
        <f>'[1]4403Exp'!AW$269</f>
        <v>0</v>
      </c>
      <c r="AZ8" s="110">
        <f>'[1]4403Exp'!AX$269</f>
        <v>0</v>
      </c>
      <c r="BA8" s="110">
        <f>'[1]4403Exp'!AY$269</f>
        <v>0</v>
      </c>
      <c r="BB8" s="110">
        <f>'[1]4403Exp'!AZ$269</f>
        <v>0</v>
      </c>
      <c r="BC8" s="110">
        <f>'[1]4403Exp'!BA$269</f>
        <v>0</v>
      </c>
      <c r="BD8" s="168"/>
    </row>
    <row r="9" spans="1:56" ht="17.149999999999999" customHeight="1">
      <c r="B9" s="17" t="s">
        <v>69</v>
      </c>
      <c r="C9" s="109">
        <f>1000/$A$1*'[1]4403Exp'!$B$267</f>
        <v>1.8289E-2</v>
      </c>
      <c r="D9" s="110">
        <f>1000/$A$1*'[1]4403Exp'!$C$267</f>
        <v>1.3195E-2</v>
      </c>
      <c r="E9" s="110">
        <f>1000/$A$1*'[1]4403Exp'!$D$267</f>
        <v>1.6364999999999998E-2</v>
      </c>
      <c r="F9" s="110">
        <f>1000/$A$1*'[1]4403Exp'!$E$267</f>
        <v>1.3728999999999998E-2</v>
      </c>
      <c r="G9" s="110">
        <f>1000/$A$1*'[1]4403Exp'!$F$267</f>
        <v>0</v>
      </c>
      <c r="H9" s="110">
        <f>1000/$A$1*'[1]4403Exp'!$G$267</f>
        <v>0</v>
      </c>
      <c r="I9" s="110">
        <f>1000/$A$1*'[1]4403Exp'!$H$267</f>
        <v>2.6528809999999998</v>
      </c>
      <c r="J9" s="177">
        <f>1000/$A$1*'[1]4403Exp'!$I$267</f>
        <v>9.0003390000000003</v>
      </c>
      <c r="K9" s="177">
        <f>1000/$A$1*'[1]4403Exp'!$J$267</f>
        <v>8.530130999999999</v>
      </c>
      <c r="L9" s="177">
        <f>1000/$A$1*'[1]4403Exp'!K$267</f>
        <v>0.52198800000000001</v>
      </c>
      <c r="M9" s="177">
        <f>1000/$A$1*'[1]4403Exp'!L$267</f>
        <v>0.11073000000000001</v>
      </c>
      <c r="N9" s="110">
        <f>1000/$A$1*'[1]4403Exp'!M$267</f>
        <v>0.36657699999999999</v>
      </c>
      <c r="O9" s="110">
        <f>1000/$A$1*'[1]4403Exp'!N$267</f>
        <v>3.3701000000000002E-2</v>
      </c>
      <c r="P9" s="110">
        <f>1000/$A$1*'[1]4403Exp'!O$267</f>
        <v>0.53340100000000001</v>
      </c>
      <c r="Q9" s="110">
        <f>1000/$A$1*'[1]4403Exp'!P$267</f>
        <v>0.36917299999999997</v>
      </c>
      <c r="R9" s="110">
        <f>1000/$A$1*'[1]4403Exp'!Q$267</f>
        <v>0.92008286974873743</v>
      </c>
      <c r="S9" s="110">
        <f>1000/$A$1*'[1]4403Exp'!R$267</f>
        <v>1.1465289999999999</v>
      </c>
      <c r="T9" s="110">
        <f>1000/$A$1*'[1]4403Exp'!S$267</f>
        <v>0.18419999999999997</v>
      </c>
      <c r="U9" s="110">
        <f>1000/$A$1*'[1]4403Exp'!T$267</f>
        <v>7.7620000000000008E-2</v>
      </c>
      <c r="V9" s="110">
        <f>1000/$A$1*'[1]4403Exp'!U$267</f>
        <v>0.434583</v>
      </c>
      <c r="W9" s="110">
        <f>1000/$A$1*'[1]4403Exp'!V$267</f>
        <v>0</v>
      </c>
      <c r="X9" s="110">
        <f>1000/$A$1*'[1]4403Exp'!W$267</f>
        <v>0</v>
      </c>
      <c r="Y9" s="110">
        <f>1000/$A$1*'[1]4403Exp'!X$267</f>
        <v>0</v>
      </c>
      <c r="Z9" s="110">
        <f>1000/$A$1*'[1]4403Exp'!Y$267</f>
        <v>0</v>
      </c>
      <c r="AA9" s="110">
        <f>1000/$A$1*'[1]4403Exp'!Z$267</f>
        <v>0</v>
      </c>
      <c r="AB9" s="110">
        <f>1000/$A$1*'[1]4403Exp'!AA$267</f>
        <v>0</v>
      </c>
      <c r="AC9" s="176"/>
      <c r="AD9" s="109">
        <f>'[1]4403Exp'!AB$267</f>
        <v>1.1824370709900001E-2</v>
      </c>
      <c r="AE9" s="110">
        <f>'[1]4403Exp'!AC$267</f>
        <v>9.1284925599999997E-3</v>
      </c>
      <c r="AF9" s="110">
        <f>'[1]4403Exp'!AD$267</f>
        <v>9.1459566719999993E-3</v>
      </c>
      <c r="AG9" s="110">
        <f>'[1]4403Exp'!AE$267</f>
        <v>1.2475190335999999E-2</v>
      </c>
      <c r="AH9" s="110">
        <f>'[1]4403Exp'!AF$267</f>
        <v>0</v>
      </c>
      <c r="AI9" s="110">
        <f>'[1]4403Exp'!AG$267</f>
        <v>0</v>
      </c>
      <c r="AJ9" s="110">
        <f>'[1]4403Exp'!AH$267</f>
        <v>0.65675180058399996</v>
      </c>
      <c r="AK9" s="110">
        <f>'[1]4403Exp'!AI$267</f>
        <v>2.3452314778299996</v>
      </c>
      <c r="AL9" s="110">
        <f>'[1]4403Exp'!AJ$267</f>
        <v>2.4736996173399999</v>
      </c>
      <c r="AM9" s="110">
        <f>'[1]4403Exp'!AK$267</f>
        <v>0.15843775895200002</v>
      </c>
      <c r="AN9" s="110">
        <f>'[1]4403Exp'!AL$267</f>
        <v>3.1520890502999999E-2</v>
      </c>
      <c r="AO9" s="110">
        <f>'[1]4403Exp'!AM$267</f>
        <v>0.11176709039999999</v>
      </c>
      <c r="AP9" s="110">
        <f>'[1]4403Exp'!AN$267</f>
        <v>6.9870507519999986E-3</v>
      </c>
      <c r="AQ9" s="110">
        <f>'[1]4403Exp'!AO$267</f>
        <v>0.27085863732600002</v>
      </c>
      <c r="AR9" s="110">
        <f>'[1]4403Exp'!AP$267</f>
        <v>5.3784497504749992E-2</v>
      </c>
      <c r="AS9" s="110">
        <f>'[1]4403Exp'!AQ$267</f>
        <v>0.38384143865792664</v>
      </c>
      <c r="AT9" s="110">
        <f>'[1]4403Exp'!AR$267</f>
        <v>0.49400724513099997</v>
      </c>
      <c r="AU9" s="110">
        <f>'[1]4403Exp'!AS$267</f>
        <v>3.5625134688E-2</v>
      </c>
      <c r="AV9" s="110">
        <f>'[1]4403Exp'!AT$267</f>
        <v>3.8324642809999997E-2</v>
      </c>
      <c r="AW9" s="110">
        <f>'[1]4403Exp'!AU$267</f>
        <v>0.18138302408333332</v>
      </c>
      <c r="AX9" s="110">
        <f>'[1]4403Exp'!AV$267</f>
        <v>0</v>
      </c>
      <c r="AY9" s="110">
        <f>'[1]4403Exp'!AW$267</f>
        <v>0</v>
      </c>
      <c r="AZ9" s="110">
        <f>'[1]4403Exp'!AX$267</f>
        <v>0</v>
      </c>
      <c r="BA9" s="110">
        <f>'[1]4403Exp'!AY$267</f>
        <v>0</v>
      </c>
      <c r="BB9" s="110">
        <f>'[1]4403Exp'!AZ$267</f>
        <v>0</v>
      </c>
      <c r="BC9" s="110">
        <f>'[1]4403Exp'!BA$267</f>
        <v>0</v>
      </c>
      <c r="BD9" s="168"/>
    </row>
    <row r="10" spans="1:56" ht="17.149999999999999" customHeight="1">
      <c r="B10" s="10" t="s">
        <v>130</v>
      </c>
      <c r="C10" s="113">
        <f>1000/$A$1*'[1]4403Exp'!$B$264</f>
        <v>27.845748</v>
      </c>
      <c r="D10" s="67">
        <f>1000/$A$1*'[1]4403Exp'!$C$264</f>
        <v>14.489552</v>
      </c>
      <c r="E10" s="67">
        <f>1000/$A$1*'[1]4403Exp'!$D$264</f>
        <v>11.568454999999998</v>
      </c>
      <c r="F10" s="67">
        <f>1000/$A$1*'[1]4403Exp'!$E$264</f>
        <v>11.868272000000001</v>
      </c>
      <c r="G10" s="67">
        <f>1000/$A$1*'[1]4403Exp'!$F$264</f>
        <v>15.289208</v>
      </c>
      <c r="H10" s="67">
        <f>1000/$A$1*'[1]4403Exp'!$G$264</f>
        <v>13.592018999999999</v>
      </c>
      <c r="I10" s="67">
        <f>1000/$A$1*'[1]4403Exp'!$H$264</f>
        <v>7.710939999999999</v>
      </c>
      <c r="J10" s="178">
        <f>1000/$A$1*'[1]4403Exp'!$I$264</f>
        <v>7.481412999999999</v>
      </c>
      <c r="K10" s="178">
        <f>1000/$A$1*'[1]4403Exp'!$J$264</f>
        <v>5.5001100000000003</v>
      </c>
      <c r="L10" s="178">
        <f>1000/$A$1*'[1]4403Exp'!K$264</f>
        <v>2.5821649999999998</v>
      </c>
      <c r="M10" s="178">
        <f>1000/$A$1*'[1]4403Exp'!L$264</f>
        <v>5.0125450000000011</v>
      </c>
      <c r="N10" s="67">
        <f>1000/$A$1*'[1]4403Exp'!M$264</f>
        <v>3.2039969999999998</v>
      </c>
      <c r="O10" s="67">
        <f>1000/$A$1*'[1]4403Exp'!N$264</f>
        <v>1.234483</v>
      </c>
      <c r="P10" s="67">
        <f>1000/$A$1*'[1]4403Exp'!O$264</f>
        <v>1.5162320000000002</v>
      </c>
      <c r="Q10" s="67">
        <f>1000/$A$1*'[1]4403Exp'!P$264</f>
        <v>3.6332039999999997</v>
      </c>
      <c r="R10" s="67">
        <f>1000/$A$1*'[1]4403Exp'!Q$264</f>
        <v>1.9416307397976427</v>
      </c>
      <c r="S10" s="67">
        <f>1000/$A$1*'[1]4403Exp'!R$264</f>
        <v>0.4030649999999999</v>
      </c>
      <c r="T10" s="67">
        <f>1000/$A$1*'[1]4403Exp'!S$264</f>
        <v>0</v>
      </c>
      <c r="U10" s="67">
        <f>1000/$A$1*'[1]4403Exp'!T$264</f>
        <v>0</v>
      </c>
      <c r="V10" s="67">
        <f>1000/$A$1*'[1]4403Exp'!U$264</f>
        <v>5.8698999999999994E-2</v>
      </c>
      <c r="W10" s="67">
        <f>1000/$A$1*'[1]4403Exp'!V$264</f>
        <v>0</v>
      </c>
      <c r="X10" s="67">
        <f>1000/$A$1*'[1]4403Exp'!W$264</f>
        <v>0</v>
      </c>
      <c r="Y10" s="67">
        <f>1000/$A$1*'[1]4403Exp'!X$264</f>
        <v>0</v>
      </c>
      <c r="Z10" s="67">
        <f>1000/$A$1*'[1]4403Exp'!Y$264</f>
        <v>0</v>
      </c>
      <c r="AA10" s="67">
        <f>1000/$A$1*'[1]4403Exp'!Z$264</f>
        <v>0</v>
      </c>
      <c r="AB10" s="67">
        <f>1000/$A$1*'[1]4403Exp'!AA$264</f>
        <v>0</v>
      </c>
      <c r="AC10" s="179"/>
      <c r="AD10" s="113">
        <f>'[1]4403Exp'!AB$264</f>
        <v>5.9356085316029397</v>
      </c>
      <c r="AE10" s="67">
        <f>'[1]4403Exp'!AC$264</f>
        <v>3.4374442292999996</v>
      </c>
      <c r="AF10" s="67">
        <f>'[1]4403Exp'!AD$264</f>
        <v>3.7742851444799994</v>
      </c>
      <c r="AG10" s="67">
        <f>'[1]4403Exp'!AE$264</f>
        <v>5.0417956391040004</v>
      </c>
      <c r="AH10" s="67">
        <f>'[1]4403Exp'!AF$264</f>
        <v>8.3717613086519993</v>
      </c>
      <c r="AI10" s="67">
        <f>'[1]4403Exp'!AG$264</f>
        <v>8.2682023838699976</v>
      </c>
      <c r="AJ10" s="67">
        <f>'[1]4403Exp'!AH$264</f>
        <v>5.020132461735999</v>
      </c>
      <c r="AK10" s="67">
        <f>'[1]4403Exp'!AI$264</f>
        <v>5.2643622290350001</v>
      </c>
      <c r="AL10" s="67">
        <f>'[1]4403Exp'!AJ$264</f>
        <v>4.2814085811279998</v>
      </c>
      <c r="AM10" s="67">
        <f>'[1]4403Exp'!AK$264</f>
        <v>1.7097579329160002</v>
      </c>
      <c r="AN10" s="67">
        <f>'[1]4403Exp'!AL$264</f>
        <v>3.0705982182720004</v>
      </c>
      <c r="AO10" s="67">
        <f>'[1]4403Exp'!AM$264</f>
        <v>2.1117735782400002</v>
      </c>
      <c r="AP10" s="67">
        <f>'[1]4403Exp'!AN$264</f>
        <v>0.75136307857599993</v>
      </c>
      <c r="AQ10" s="67">
        <f>'[1]4403Exp'!AO$264</f>
        <v>1.0366302069060001</v>
      </c>
      <c r="AR10" s="67">
        <f>'[1]4403Exp'!AP$264</f>
        <v>2.3583366336019997</v>
      </c>
      <c r="AS10" s="67">
        <f>'[1]4403Exp'!AQ$264</f>
        <v>1.1215854427591119</v>
      </c>
      <c r="AT10" s="67">
        <f>'[1]4403Exp'!AR$264</f>
        <v>0.29075488001700001</v>
      </c>
      <c r="AU10" s="67">
        <f>'[1]4403Exp'!AS$264</f>
        <v>0</v>
      </c>
      <c r="AV10" s="67">
        <f>'[1]4403Exp'!AT$264</f>
        <v>0</v>
      </c>
      <c r="AW10" s="67">
        <f>'[1]4403Exp'!AU$264</f>
        <v>3.6231575175000003E-2</v>
      </c>
      <c r="AX10" s="67">
        <f>'[1]4403Exp'!AV$264</f>
        <v>0</v>
      </c>
      <c r="AY10" s="67">
        <f>'[1]4403Exp'!AW$264</f>
        <v>0</v>
      </c>
      <c r="AZ10" s="67">
        <f>'[1]4403Exp'!AX$264</f>
        <v>0</v>
      </c>
      <c r="BA10" s="67">
        <f>'[1]4403Exp'!AY$264</f>
        <v>0</v>
      </c>
      <c r="BB10" s="67">
        <f>'[1]4403Exp'!AZ$264</f>
        <v>0</v>
      </c>
      <c r="BC10" s="67">
        <f>'[1]4403Exp'!BA$264</f>
        <v>0</v>
      </c>
      <c r="BD10" s="168"/>
    </row>
    <row r="11" spans="1:56">
      <c r="B11" s="5" t="s">
        <v>27</v>
      </c>
      <c r="C11" s="103">
        <f>1000/$A$1*'[1]4403Exp'!$B$91</f>
        <v>16.606033000000004</v>
      </c>
      <c r="D11" s="104">
        <f>1000/$A$1*'[1]4403Exp'!$C$91</f>
        <v>5.7408890000000001</v>
      </c>
      <c r="E11" s="104">
        <f>1000/$A$1*'[1]4403Exp'!$D$91</f>
        <v>1.695865</v>
      </c>
      <c r="F11" s="104">
        <f>1000/$A$1*'[1]4403Exp'!$E$91</f>
        <v>1.950375</v>
      </c>
      <c r="G11" s="104">
        <f>1000/$A$1*'[1]4403Exp'!$F$91</f>
        <v>1.1240160000000001</v>
      </c>
      <c r="H11" s="104">
        <f>1000/$A$1*'[1]4403Exp'!$G$91</f>
        <v>0.63465099999999997</v>
      </c>
      <c r="I11" s="104">
        <f>1000/$A$1*'[1]4403Exp'!$H$91</f>
        <v>0.59426599999999996</v>
      </c>
      <c r="J11" s="180">
        <f>1000/$A$1*'[1]4403Exp'!$I$91</f>
        <v>0.64107000000000003</v>
      </c>
      <c r="K11" s="180">
        <f>1000/$A$1*'[1]4403Exp'!$J$91</f>
        <v>0.71860699999999988</v>
      </c>
      <c r="L11" s="180">
        <f>1000/$A$1*'[1]4403Exp'!K$91</f>
        <v>0.46558900000000003</v>
      </c>
      <c r="M11" s="180">
        <f>1000/$A$1*'[1]4403Exp'!L$91</f>
        <v>0.34307100000000001</v>
      </c>
      <c r="N11" s="104">
        <f>1000/$A$1*'[1]4403Exp'!M$91</f>
        <v>0.32713900000000001</v>
      </c>
      <c r="O11" s="104">
        <f>1000/$A$1*'[1]4403Exp'!N$91</f>
        <v>0.11217499999999998</v>
      </c>
      <c r="P11" s="104">
        <f>1000/$A$1*'[1]4403Exp'!O$91</f>
        <v>8.5385000000000003E-2</v>
      </c>
      <c r="Q11" s="104">
        <f>1000/$A$1*'[1]4403Exp'!P$91</f>
        <v>0.13576500000000002</v>
      </c>
      <c r="R11" s="104">
        <f>1000/$A$1*'[1]4403Exp'!Q$91</f>
        <v>6.4692403755025199E-3</v>
      </c>
      <c r="S11" s="104">
        <f>1000/$A$1*'[1]4403Exp'!R$91</f>
        <v>1.865E-2</v>
      </c>
      <c r="T11" s="104">
        <f>1000/$A$1*'[1]4403Exp'!S$91</f>
        <v>0</v>
      </c>
      <c r="U11" s="104">
        <f>1000/$A$1*'[1]4403Exp'!T$91</f>
        <v>0</v>
      </c>
      <c r="V11" s="104">
        <f>1000/$A$1*'[1]4403Exp'!U$91</f>
        <v>1.1084999999999999E-2</v>
      </c>
      <c r="W11" s="104">
        <f>1000/$A$1*'[1]4403Exp'!V$91</f>
        <v>0</v>
      </c>
      <c r="X11" s="104">
        <f>1000/$A$1*'[1]4403Exp'!W$91</f>
        <v>0</v>
      </c>
      <c r="Y11" s="104">
        <f>1000/$A$1*'[1]4403Exp'!X$91</f>
        <v>0</v>
      </c>
      <c r="Z11" s="104">
        <f>1000/$A$1*'[1]4403Exp'!Y$91</f>
        <v>0</v>
      </c>
      <c r="AA11" s="104">
        <f>1000/$A$1*'[1]4403Exp'!Z$91</f>
        <v>0</v>
      </c>
      <c r="AB11" s="104">
        <f>1000/$A$1*'[1]4403Exp'!AA$91</f>
        <v>0</v>
      </c>
      <c r="AC11" s="179"/>
      <c r="AD11" s="103">
        <f>'[1]4403Exp'!AB$91</f>
        <v>3.3511138482528602</v>
      </c>
      <c r="AE11" s="104">
        <f>'[1]4403Exp'!AC$91</f>
        <v>1.3125829503159998</v>
      </c>
      <c r="AF11" s="104">
        <f>'[1]4403Exp'!AD$91</f>
        <v>0.69163210420799992</v>
      </c>
      <c r="AG11" s="104">
        <f>'[1]4403Exp'!AE$91</f>
        <v>0.92720228787199999</v>
      </c>
      <c r="AH11" s="104">
        <f>'[1]4403Exp'!AF$91</f>
        <v>0.49762714572200001</v>
      </c>
      <c r="AI11" s="104">
        <f>'[1]4403Exp'!AG$91</f>
        <v>0.36716900606099989</v>
      </c>
      <c r="AJ11" s="104">
        <f>'[1]4403Exp'!AH$91</f>
        <v>0.38664136537999999</v>
      </c>
      <c r="AK11" s="104">
        <f>'[1]4403Exp'!AI$91</f>
        <v>0.43258109781499998</v>
      </c>
      <c r="AL11" s="104">
        <f>'[1]4403Exp'!AJ$91</f>
        <v>0.50509657637600003</v>
      </c>
      <c r="AM11" s="104">
        <f>'[1]4403Exp'!AK$91</f>
        <v>0.28812451945200002</v>
      </c>
      <c r="AN11" s="104">
        <f>'[1]4403Exp'!AL$91</f>
        <v>0.184922754705</v>
      </c>
      <c r="AO11" s="104">
        <f>'[1]4403Exp'!AM$91</f>
        <v>0.18823038815999996</v>
      </c>
      <c r="AP11" s="104">
        <f>'[1]4403Exp'!AN$91</f>
        <v>7.6471938399999995E-2</v>
      </c>
      <c r="AQ11" s="104">
        <f>'[1]4403Exp'!AO$91</f>
        <v>4.7142423534E-2</v>
      </c>
      <c r="AR11" s="104">
        <f>'[1]4403Exp'!AP$91</f>
        <v>9.1930545249749987E-2</v>
      </c>
      <c r="AS11" s="104">
        <f>'[1]4403Exp'!AQ$91</f>
        <v>7.2645001271639713E-3</v>
      </c>
      <c r="AT11" s="104">
        <f>'[1]4403Exp'!AR$91</f>
        <v>8.463910849999999E-3</v>
      </c>
      <c r="AU11" s="104">
        <f>'[1]4403Exp'!AS$91</f>
        <v>0</v>
      </c>
      <c r="AV11" s="104">
        <f>'[1]4403Exp'!AT$91</f>
        <v>0</v>
      </c>
      <c r="AW11" s="104">
        <f>'[1]4403Exp'!AU$91</f>
        <v>4.8908773999999993E-3</v>
      </c>
      <c r="AX11" s="104">
        <f>'[1]4403Exp'!AV$91</f>
        <v>0</v>
      </c>
      <c r="AY11" s="104">
        <f>'[1]4403Exp'!AW$91</f>
        <v>0</v>
      </c>
      <c r="AZ11" s="104">
        <f>'[1]4403Exp'!AX$91</f>
        <v>0</v>
      </c>
      <c r="BA11" s="104">
        <f>'[1]4403Exp'!AY$91</f>
        <v>0</v>
      </c>
      <c r="BB11" s="104">
        <f>'[1]4403Exp'!AZ$91</f>
        <v>0</v>
      </c>
      <c r="BC11" s="104">
        <f>'[1]4403Exp'!BA$91</f>
        <v>0</v>
      </c>
      <c r="BD11" s="168"/>
    </row>
    <row r="12" spans="1:56">
      <c r="B12" s="5" t="s">
        <v>31</v>
      </c>
      <c r="C12" s="103">
        <f>1000/$A$1*'[1]4403Exp'!$B$114</f>
        <v>6.4048630000000006</v>
      </c>
      <c r="D12" s="104">
        <f>1000/$A$1*'[1]4403Exp'!$C$114</f>
        <v>5.4867929999999996</v>
      </c>
      <c r="E12" s="104">
        <f>1000/$A$1*'[1]4403Exp'!$D$114</f>
        <v>8.2121429999999993</v>
      </c>
      <c r="F12" s="104">
        <f>1000/$A$1*'[1]4403Exp'!$E$114</f>
        <v>6.6050620000000002</v>
      </c>
      <c r="G12" s="104">
        <f>1000/$A$1*'[1]4403Exp'!$F$114</f>
        <v>8.9818920000000002</v>
      </c>
      <c r="H12" s="104">
        <f>1000/$A$1*'[1]4403Exp'!$G$114</f>
        <v>6.6928539999999987</v>
      </c>
      <c r="I12" s="104">
        <f>1000/$A$1*'[1]4403Exp'!$H$114</f>
        <v>4.3224079999999994</v>
      </c>
      <c r="J12" s="180">
        <f>1000/$A$1*'[1]4403Exp'!$I$114</f>
        <v>2.8657859999999999</v>
      </c>
      <c r="K12" s="180">
        <f>1000/$A$1*'[1]4403Exp'!$J$114</f>
        <v>1.162056</v>
      </c>
      <c r="L12" s="180">
        <f>1000/$A$1*'[1]4403Exp'!K$114</f>
        <v>0.29530299999999998</v>
      </c>
      <c r="M12" s="180">
        <f>1000/$A$1*'[1]4403Exp'!L$114</f>
        <v>0.61276499999999989</v>
      </c>
      <c r="N12" s="104">
        <f>1000/$A$1*'[1]4403Exp'!M$114</f>
        <v>0.80410499999999996</v>
      </c>
      <c r="O12" s="104">
        <f>1000/$A$1*'[1]4403Exp'!N$114</f>
        <v>0.14992</v>
      </c>
      <c r="P12" s="104">
        <f>1000/$A$1*'[1]4403Exp'!O$114</f>
        <v>0.134385</v>
      </c>
      <c r="Q12" s="104">
        <f>1000/$A$1*'[1]4403Exp'!P$114</f>
        <v>0.92169899999999994</v>
      </c>
      <c r="R12" s="104">
        <f>1000/$A$1*'[1]4403Exp'!Q$114</f>
        <v>0.28599153008499412</v>
      </c>
      <c r="S12" s="104">
        <f>1000/$A$1*'[1]4403Exp'!R$114</f>
        <v>0.24063999999999997</v>
      </c>
      <c r="T12" s="104">
        <f>1000/$A$1*'[1]4403Exp'!S$114</f>
        <v>0</v>
      </c>
      <c r="U12" s="104">
        <f>1000/$A$1*'[1]4403Exp'!T$114</f>
        <v>0</v>
      </c>
      <c r="V12" s="104">
        <f>1000/$A$1*'[1]4403Exp'!U$114</f>
        <v>4.7613999999999997E-2</v>
      </c>
      <c r="W12" s="104">
        <f>1000/$A$1*'[1]4403Exp'!V$114</f>
        <v>0</v>
      </c>
      <c r="X12" s="104">
        <f>1000/$A$1*'[1]4403Exp'!W$114</f>
        <v>0</v>
      </c>
      <c r="Y12" s="104">
        <f>1000/$A$1*'[1]4403Exp'!X$114</f>
        <v>0</v>
      </c>
      <c r="Z12" s="104">
        <f>1000/$A$1*'[1]4403Exp'!Y$114</f>
        <v>0</v>
      </c>
      <c r="AA12" s="104">
        <f>1000/$A$1*'[1]4403Exp'!Z$114</f>
        <v>0</v>
      </c>
      <c r="AB12" s="104">
        <f>1000/$A$1*'[1]4403Exp'!AA$114</f>
        <v>0</v>
      </c>
      <c r="AC12" s="179"/>
      <c r="AD12" s="103">
        <f>'[1]4403Exp'!AB$114</f>
        <v>1.3519100722334698</v>
      </c>
      <c r="AE12" s="104">
        <f>'[1]4403Exp'!AC$114</f>
        <v>1.129207085984</v>
      </c>
      <c r="AF12" s="104">
        <f>'[1]4403Exp'!AD$114</f>
        <v>2.3408359110239996</v>
      </c>
      <c r="AG12" s="104">
        <f>'[1]4403Exp'!AE$114</f>
        <v>2.4991214503359998</v>
      </c>
      <c r="AH12" s="104">
        <f>'[1]4403Exp'!AF$114</f>
        <v>4.9457867023600004</v>
      </c>
      <c r="AI12" s="104">
        <f>'[1]4403Exp'!AG$114</f>
        <v>4.0870404719429994</v>
      </c>
      <c r="AJ12" s="104">
        <f>'[1]4403Exp'!AH$114</f>
        <v>2.7382384206959998</v>
      </c>
      <c r="AK12" s="104">
        <f>'[1]4403Exp'!AI$114</f>
        <v>1.9454780898599999</v>
      </c>
      <c r="AL12" s="104">
        <f>'[1]4403Exp'!AJ$114</f>
        <v>0.85708968255600004</v>
      </c>
      <c r="AM12" s="104">
        <f>'[1]4403Exp'!AK$114</f>
        <v>0.16892777079200003</v>
      </c>
      <c r="AN12" s="104">
        <f>'[1]4403Exp'!AL$114</f>
        <v>0.406800391185</v>
      </c>
      <c r="AO12" s="104">
        <f>'[1]4403Exp'!AM$114</f>
        <v>0.54546363551999999</v>
      </c>
      <c r="AP12" s="104">
        <f>'[1]4403Exp'!AN$114</f>
        <v>9.4413836352E-2</v>
      </c>
      <c r="AQ12" s="104">
        <f>'[1]4403Exp'!AO$114</f>
        <v>0.11488346557199999</v>
      </c>
      <c r="AR12" s="104">
        <f>'[1]4403Exp'!AP$114</f>
        <v>0.61172480136199991</v>
      </c>
      <c r="AS12" s="104">
        <f>'[1]4403Exp'!AQ$114</f>
        <v>0.16313885930082608</v>
      </c>
      <c r="AT12" s="104">
        <f>'[1]4403Exp'!AR$114</f>
        <v>0.14683719205599999</v>
      </c>
      <c r="AU12" s="104">
        <f>'[1]4403Exp'!AS$114</f>
        <v>0</v>
      </c>
      <c r="AV12" s="104">
        <f>'[1]4403Exp'!AT$114</f>
        <v>0</v>
      </c>
      <c r="AW12" s="104">
        <f>'[1]4403Exp'!AU$114</f>
        <v>3.1340697775000002E-2</v>
      </c>
      <c r="AX12" s="104">
        <f>'[1]4403Exp'!AV$114</f>
        <v>0</v>
      </c>
      <c r="AY12" s="104">
        <f>'[1]4403Exp'!AW$114</f>
        <v>0</v>
      </c>
      <c r="AZ12" s="104">
        <f>'[1]4403Exp'!AX$114</f>
        <v>0</v>
      </c>
      <c r="BA12" s="104">
        <f>'[1]4403Exp'!AY$114</f>
        <v>0</v>
      </c>
      <c r="BB12" s="104">
        <f>'[1]4403Exp'!AZ$114</f>
        <v>0</v>
      </c>
      <c r="BC12" s="104">
        <f>'[1]4403Exp'!BA$114</f>
        <v>0</v>
      </c>
      <c r="BD12" s="168"/>
    </row>
    <row r="13" spans="1:56">
      <c r="B13" s="5" t="s">
        <v>17</v>
      </c>
      <c r="C13" s="103">
        <f t="shared" ref="C13:M13" si="2">SUM(C10:C10)-SUM(C11:C12)</f>
        <v>4.8348519999999979</v>
      </c>
      <c r="D13" s="104">
        <f t="shared" si="2"/>
        <v>3.26187</v>
      </c>
      <c r="E13" s="104">
        <f t="shared" si="2"/>
        <v>1.6604469999999996</v>
      </c>
      <c r="F13" s="104">
        <f t="shared" si="2"/>
        <v>3.3128350000000015</v>
      </c>
      <c r="G13" s="104">
        <f t="shared" si="2"/>
        <v>5.1833000000000009</v>
      </c>
      <c r="H13" s="104">
        <f t="shared" si="2"/>
        <v>6.2645140000000001</v>
      </c>
      <c r="I13" s="104">
        <f t="shared" si="2"/>
        <v>2.7942659999999995</v>
      </c>
      <c r="J13" s="180">
        <f t="shared" si="2"/>
        <v>3.974556999999999</v>
      </c>
      <c r="K13" s="180">
        <f t="shared" si="2"/>
        <v>3.6194470000000005</v>
      </c>
      <c r="L13" s="180">
        <f t="shared" si="2"/>
        <v>1.8212729999999997</v>
      </c>
      <c r="M13" s="180">
        <f t="shared" si="2"/>
        <v>4.0567090000000015</v>
      </c>
      <c r="N13" s="104">
        <f>SUM(N10:N10)-SUM(N11:N12)</f>
        <v>2.0727529999999996</v>
      </c>
      <c r="O13" s="104">
        <f t="shared" ref="O13:AB13" si="3">SUM(O10:O10)-SUM(O11:O12)</f>
        <v>0.97238800000000003</v>
      </c>
      <c r="P13" s="104">
        <f t="shared" si="3"/>
        <v>1.2964620000000002</v>
      </c>
      <c r="Q13" s="104">
        <f t="shared" si="3"/>
        <v>2.5757399999999997</v>
      </c>
      <c r="R13" s="104">
        <f t="shared" si="3"/>
        <v>1.649169969337146</v>
      </c>
      <c r="S13" s="104">
        <f t="shared" si="3"/>
        <v>0.14377499999999993</v>
      </c>
      <c r="T13" s="104">
        <f t="shared" si="3"/>
        <v>0</v>
      </c>
      <c r="U13" s="104">
        <f t="shared" si="3"/>
        <v>0</v>
      </c>
      <c r="V13" s="104">
        <f t="shared" si="3"/>
        <v>0</v>
      </c>
      <c r="W13" s="104">
        <f t="shared" si="3"/>
        <v>0</v>
      </c>
      <c r="X13" s="104">
        <f t="shared" si="3"/>
        <v>0</v>
      </c>
      <c r="Y13" s="104">
        <f t="shared" si="3"/>
        <v>0</v>
      </c>
      <c r="Z13" s="104">
        <f t="shared" si="3"/>
        <v>0</v>
      </c>
      <c r="AA13" s="104">
        <f t="shared" si="3"/>
        <v>0</v>
      </c>
      <c r="AB13" s="104">
        <f t="shared" si="3"/>
        <v>0</v>
      </c>
      <c r="AC13" s="179"/>
      <c r="AD13" s="103">
        <f t="shared" ref="AD13:BC13" si="4">SUM(AD10:AD10)-SUM(AD11:AD12)</f>
        <v>1.2325846111166099</v>
      </c>
      <c r="AE13" s="104">
        <f t="shared" si="4"/>
        <v>0.99565419300000002</v>
      </c>
      <c r="AF13" s="104">
        <f t="shared" si="4"/>
        <v>0.74181712924800003</v>
      </c>
      <c r="AG13" s="104">
        <f t="shared" si="4"/>
        <v>1.6154719008960008</v>
      </c>
      <c r="AH13" s="104">
        <f t="shared" si="4"/>
        <v>2.9283474605699986</v>
      </c>
      <c r="AI13" s="104">
        <f t="shared" si="4"/>
        <v>3.813992905865998</v>
      </c>
      <c r="AJ13" s="104">
        <f t="shared" si="4"/>
        <v>1.8952526756599992</v>
      </c>
      <c r="AK13" s="104">
        <f t="shared" si="4"/>
        <v>2.8863030413600002</v>
      </c>
      <c r="AL13" s="104">
        <f t="shared" si="4"/>
        <v>2.9192223221959996</v>
      </c>
      <c r="AM13" s="104">
        <f t="shared" si="4"/>
        <v>1.2527056426720002</v>
      </c>
      <c r="AN13" s="104">
        <f t="shared" si="4"/>
        <v>2.4788750723820003</v>
      </c>
      <c r="AO13" s="104">
        <f t="shared" si="4"/>
        <v>1.3780795545600002</v>
      </c>
      <c r="AP13" s="104">
        <f t="shared" si="4"/>
        <v>0.58047730382399987</v>
      </c>
      <c r="AQ13" s="104">
        <f t="shared" si="4"/>
        <v>0.87460431780000003</v>
      </c>
      <c r="AR13" s="104">
        <f t="shared" si="4"/>
        <v>1.6546812869902499</v>
      </c>
      <c r="AS13" s="104">
        <f t="shared" si="4"/>
        <v>0.95118208333112175</v>
      </c>
      <c r="AT13" s="104">
        <f t="shared" si="4"/>
        <v>0.13545377711100001</v>
      </c>
      <c r="AU13" s="104">
        <f t="shared" si="4"/>
        <v>0</v>
      </c>
      <c r="AV13" s="104">
        <f t="shared" si="4"/>
        <v>0</v>
      </c>
      <c r="AW13" s="104">
        <f t="shared" si="4"/>
        <v>0</v>
      </c>
      <c r="AX13" s="104">
        <f t="shared" si="4"/>
        <v>0</v>
      </c>
      <c r="AY13" s="104">
        <f t="shared" si="4"/>
        <v>0</v>
      </c>
      <c r="AZ13" s="104">
        <f t="shared" si="4"/>
        <v>0</v>
      </c>
      <c r="BA13" s="104">
        <f t="shared" si="4"/>
        <v>0</v>
      </c>
      <c r="BB13" s="104">
        <f t="shared" si="4"/>
        <v>0</v>
      </c>
      <c r="BC13" s="104">
        <f t="shared" si="4"/>
        <v>0</v>
      </c>
      <c r="BD13" s="168"/>
    </row>
    <row r="14" spans="1:56" ht="17.149999999999999" customHeight="1">
      <c r="B14" s="10" t="s">
        <v>61</v>
      </c>
      <c r="C14" s="66">
        <f t="shared" ref="C14:J14" si="5">C5-SUM(C6,C7,C8,C9,C10)</f>
        <v>41.63561399999999</v>
      </c>
      <c r="D14" s="67">
        <f t="shared" si="5"/>
        <v>15.09872</v>
      </c>
      <c r="E14" s="67">
        <f t="shared" si="5"/>
        <v>0</v>
      </c>
      <c r="F14" s="67">
        <f t="shared" si="5"/>
        <v>3.2010000000001426E-2</v>
      </c>
      <c r="G14" s="67">
        <f t="shared" si="5"/>
        <v>5.3259999999999863E-2</v>
      </c>
      <c r="H14" s="67">
        <f t="shared" si="5"/>
        <v>0.43716099999999969</v>
      </c>
      <c r="I14" s="67">
        <f t="shared" si="5"/>
        <v>21.224876000000002</v>
      </c>
      <c r="J14" s="178">
        <f t="shared" si="5"/>
        <v>76.283283999999995</v>
      </c>
      <c r="K14" s="178">
        <f>K5-SUM(K6,K7,K8,K9,K10)</f>
        <v>103.21260499999998</v>
      </c>
      <c r="L14" s="178">
        <f>L5-SUM(L6,L7,L8,L9,L10)</f>
        <v>63.622304</v>
      </c>
      <c r="M14" s="178">
        <f>M5-SUM(M6,M7,M8,M9,M10)</f>
        <v>35.006582000000002</v>
      </c>
      <c r="N14" s="67">
        <f>N5-SUM(N6,N7,N8,N9,N10)</f>
        <v>27.158308999999999</v>
      </c>
      <c r="O14" s="67">
        <f t="shared" ref="O14:AB14" si="6">O5-SUM(O6,O7,O8,O9,O10)</f>
        <v>10.863313</v>
      </c>
      <c r="P14" s="67">
        <f t="shared" si="6"/>
        <v>8.563308000000001</v>
      </c>
      <c r="Q14" s="67">
        <f t="shared" si="6"/>
        <v>58.355795999999991</v>
      </c>
      <c r="R14" s="67">
        <f t="shared" si="6"/>
        <v>60.102863060469673</v>
      </c>
      <c r="S14" s="67">
        <f t="shared" si="6"/>
        <v>33.636971000000003</v>
      </c>
      <c r="T14" s="67">
        <f t="shared" si="6"/>
        <v>32.089538000000005</v>
      </c>
      <c r="U14" s="67">
        <f t="shared" si="6"/>
        <v>29.117033999999997</v>
      </c>
      <c r="V14" s="67">
        <f t="shared" si="6"/>
        <v>24.241206999999999</v>
      </c>
      <c r="W14" s="67">
        <f t="shared" si="6"/>
        <v>0</v>
      </c>
      <c r="X14" s="67">
        <f t="shared" si="6"/>
        <v>0</v>
      </c>
      <c r="Y14" s="67">
        <f t="shared" si="6"/>
        <v>0</v>
      </c>
      <c r="Z14" s="67">
        <f t="shared" si="6"/>
        <v>0</v>
      </c>
      <c r="AA14" s="67">
        <f t="shared" si="6"/>
        <v>0</v>
      </c>
      <c r="AB14" s="67">
        <f t="shared" si="6"/>
        <v>0</v>
      </c>
      <c r="AC14" s="179"/>
      <c r="AD14" s="66">
        <f>AD5-SUM(AD6,AD7,AD8,AD9,AD10)</f>
        <v>12.464114902621345</v>
      </c>
      <c r="AE14" s="67">
        <f>AE5-SUM(AE6,AE7,AE8,AE9,AE10)</f>
        <v>4.2187034877920002</v>
      </c>
      <c r="AF14" s="67">
        <f t="shared" ref="AF14:BC14" si="7">AF5-SUM(AF6,AF7,AF8,AF9,AF10)</f>
        <v>0</v>
      </c>
      <c r="AG14" s="67">
        <f t="shared" si="7"/>
        <v>6.3658958720003156E-3</v>
      </c>
      <c r="AH14" s="67">
        <f t="shared" si="7"/>
        <v>1.2926857580000117E-2</v>
      </c>
      <c r="AI14" s="67">
        <f t="shared" si="7"/>
        <v>0.11714830026900103</v>
      </c>
      <c r="AJ14" s="67">
        <f t="shared" si="7"/>
        <v>5.4048897742040003</v>
      </c>
      <c r="AK14" s="67">
        <f t="shared" si="7"/>
        <v>20.508824499700005</v>
      </c>
      <c r="AL14" s="67">
        <f t="shared" si="7"/>
        <v>27.802956666968015</v>
      </c>
      <c r="AM14" s="67">
        <f t="shared" si="7"/>
        <v>17.393029324263999</v>
      </c>
      <c r="AN14" s="67">
        <f t="shared" si="7"/>
        <v>8.8996972339710005</v>
      </c>
      <c r="AO14" s="67">
        <f t="shared" si="7"/>
        <v>6.6312206524800033</v>
      </c>
      <c r="AP14" s="67">
        <f t="shared" si="7"/>
        <v>3.3596812332159995</v>
      </c>
      <c r="AQ14" s="67">
        <f t="shared" si="7"/>
        <v>2.8627950259229999</v>
      </c>
      <c r="AR14" s="67">
        <f t="shared" si="7"/>
        <v>12.308843985313748</v>
      </c>
      <c r="AS14" s="67">
        <f t="shared" si="7"/>
        <v>18.869434949121629</v>
      </c>
      <c r="AT14" s="67">
        <f t="shared" si="7"/>
        <v>12.107342410666998</v>
      </c>
      <c r="AU14" s="67">
        <f t="shared" si="7"/>
        <v>12.265676922641997</v>
      </c>
      <c r="AV14" s="67">
        <f t="shared" si="7"/>
        <v>13.177858670320001</v>
      </c>
      <c r="AW14" s="67">
        <f t="shared" si="7"/>
        <v>9.9532210923166691</v>
      </c>
      <c r="AX14" s="67">
        <f t="shared" si="7"/>
        <v>0</v>
      </c>
      <c r="AY14" s="67">
        <f t="shared" si="7"/>
        <v>0</v>
      </c>
      <c r="AZ14" s="67">
        <f t="shared" si="7"/>
        <v>0</v>
      </c>
      <c r="BA14" s="67">
        <f t="shared" si="7"/>
        <v>0</v>
      </c>
      <c r="BB14" s="67">
        <f t="shared" si="7"/>
        <v>0</v>
      </c>
      <c r="BC14" s="67">
        <f t="shared" si="7"/>
        <v>0</v>
      </c>
      <c r="BD14" s="168"/>
    </row>
    <row r="15" spans="1:56">
      <c r="B15" s="5" t="s">
        <v>40</v>
      </c>
      <c r="C15" s="103">
        <f>1000/$A$1*'[1]4403Exp'!$B$108</f>
        <v>41.616906</v>
      </c>
      <c r="D15" s="104">
        <f>1000/$A$1*'[1]4403Exp'!$C$108</f>
        <v>15.098720000000002</v>
      </c>
      <c r="E15" s="104">
        <f>1000/$A$1*'[1]4403Exp'!$D$108</f>
        <v>0</v>
      </c>
      <c r="F15" s="104">
        <f>1000/$A$1*'[1]4403Exp'!$E$108</f>
        <v>0</v>
      </c>
      <c r="G15" s="104">
        <f>1000/$A$1*'[1]4403Exp'!$F$108</f>
        <v>0</v>
      </c>
      <c r="H15" s="104">
        <f>1000/$A$1*'[1]4403Exp'!$G$108</f>
        <v>0.119768</v>
      </c>
      <c r="I15" s="104">
        <f>1000/$A$1*'[1]4403Exp'!$H$108</f>
        <v>20.916604999999997</v>
      </c>
      <c r="J15" s="180">
        <f>1000/$A$1*'[1]4403Exp'!$I$108</f>
        <v>75.770912999999993</v>
      </c>
      <c r="K15" s="180">
        <f>1000/$A$1*'[1]4403Exp'!$J$108</f>
        <v>102.827783</v>
      </c>
      <c r="L15" s="180">
        <f>1000/$A$1*'[1]4403Exp'!K$108</f>
        <v>63.622304000000007</v>
      </c>
      <c r="M15" s="180">
        <f>1000/$A$1*'[1]4403Exp'!L$108</f>
        <v>34.461233999999997</v>
      </c>
      <c r="N15" s="104">
        <f>1000/$A$1*'[1]4403Exp'!M$108</f>
        <v>27.158308999999999</v>
      </c>
      <c r="O15" s="104">
        <f>1000/$A$1*'[1]4403Exp'!N$108</f>
        <v>10.666123000000001</v>
      </c>
      <c r="P15" s="104">
        <f>1000/$A$1*'[1]4403Exp'!O$108</f>
        <v>8.563308000000001</v>
      </c>
      <c r="Q15" s="104">
        <f>1000/$A$1*'[1]4403Exp'!P$108</f>
        <v>57.217709999999997</v>
      </c>
      <c r="R15" s="104">
        <f>1000/$A$1*'[1]4403Exp'!Q$108</f>
        <v>58.277298103879581</v>
      </c>
      <c r="S15" s="104">
        <f>1000/$A$1*'[1]4403Exp'!R$108</f>
        <v>33.460099</v>
      </c>
      <c r="T15" s="104">
        <f>1000/$A$1*'[1]4403Exp'!S$108</f>
        <v>32.089537999999997</v>
      </c>
      <c r="U15" s="104">
        <f>1000/$A$1*'[1]4403Exp'!T$108</f>
        <v>28.869746999999997</v>
      </c>
      <c r="V15" s="104">
        <f>1000/$A$1*'[1]4403Exp'!U$108</f>
        <v>24.241206999999996</v>
      </c>
      <c r="W15" s="104">
        <f>1000/$A$1*'[1]4403Exp'!V$108</f>
        <v>0</v>
      </c>
      <c r="X15" s="104">
        <f>1000/$A$1*'[1]4403Exp'!W$108</f>
        <v>0</v>
      </c>
      <c r="Y15" s="104">
        <f>1000/$A$1*'[1]4403Exp'!X$108</f>
        <v>0</v>
      </c>
      <c r="Z15" s="104">
        <f>1000/$A$1*'[1]4403Exp'!Y$108</f>
        <v>0</v>
      </c>
      <c r="AA15" s="104">
        <f>1000/$A$1*'[1]4403Exp'!Z$108</f>
        <v>0</v>
      </c>
      <c r="AB15" s="104">
        <f>1000/$A$1*'[1]4403Exp'!AA$108</f>
        <v>0</v>
      </c>
      <c r="AC15" s="179"/>
      <c r="AD15" s="103">
        <f>'[1]4403Exp'!AB$108</f>
        <v>12.45858563798007</v>
      </c>
      <c r="AE15" s="104">
        <f>'[1]4403Exp'!AC$108</f>
        <v>4.2187034877920002</v>
      </c>
      <c r="AF15" s="104">
        <f>'[1]4403Exp'!AD$108</f>
        <v>0</v>
      </c>
      <c r="AG15" s="104">
        <f>'[1]4403Exp'!AE$108</f>
        <v>0</v>
      </c>
      <c r="AH15" s="104">
        <f>'[1]4403Exp'!AF$108</f>
        <v>0</v>
      </c>
      <c r="AI15" s="104">
        <f>'[1]4403Exp'!AG$108</f>
        <v>4.2572392862999998E-2</v>
      </c>
      <c r="AJ15" s="104">
        <f>'[1]4403Exp'!AH$108</f>
        <v>5.3608523916359996</v>
      </c>
      <c r="AK15" s="104">
        <f>'[1]4403Exp'!AI$108</f>
        <v>20.404899224305002</v>
      </c>
      <c r="AL15" s="104">
        <f>'[1]4403Exp'!AJ$108</f>
        <v>27.676740126756005</v>
      </c>
      <c r="AM15" s="104">
        <f>'[1]4403Exp'!AK$108</f>
        <v>17.393029324263999</v>
      </c>
      <c r="AN15" s="104">
        <f>'[1]4403Exp'!AL$108</f>
        <v>8.8300022551740014</v>
      </c>
      <c r="AO15" s="104">
        <f>'[1]4403Exp'!AM$108</f>
        <v>6.6312206524799997</v>
      </c>
      <c r="AP15" s="104">
        <f>'[1]4403Exp'!AN$108</f>
        <v>3.3319626111199998</v>
      </c>
      <c r="AQ15" s="104">
        <f>'[1]4403Exp'!AO$108</f>
        <v>2.8627950259229999</v>
      </c>
      <c r="AR15" s="104">
        <f>'[1]4403Exp'!AP$108</f>
        <v>12.121442506366748</v>
      </c>
      <c r="AS15" s="104">
        <f>'[1]4403Exp'!AQ$108</f>
        <v>18.493888523669003</v>
      </c>
      <c r="AT15" s="104">
        <f>'[1]4403Exp'!AR$108</f>
        <v>12.064896049952999</v>
      </c>
      <c r="AU15" s="104">
        <f>'[1]4403Exp'!AS$108</f>
        <v>12.265676922641997</v>
      </c>
      <c r="AV15" s="104">
        <f>'[1]4403Exp'!AT$108</f>
        <v>13.09249749019</v>
      </c>
      <c r="AW15" s="104">
        <f>'[1]4403Exp'!AU$108</f>
        <v>9.9532210923166673</v>
      </c>
      <c r="AX15" s="104">
        <f>'[1]4403Exp'!AV$108</f>
        <v>0</v>
      </c>
      <c r="AY15" s="104">
        <f>'[1]4403Exp'!AW$108</f>
        <v>0</v>
      </c>
      <c r="AZ15" s="104">
        <f>'[1]4403Exp'!AX$108</f>
        <v>0</v>
      </c>
      <c r="BA15" s="104">
        <f>'[1]4403Exp'!AY$108</f>
        <v>0</v>
      </c>
      <c r="BB15" s="104">
        <f>'[1]4403Exp'!AZ$108</f>
        <v>0</v>
      </c>
      <c r="BC15" s="104">
        <f>'[1]4403Exp'!BA$108</f>
        <v>0</v>
      </c>
      <c r="BD15" s="168"/>
    </row>
    <row r="16" spans="1:56" ht="13" thickBot="1">
      <c r="B16" s="6" t="s">
        <v>17</v>
      </c>
      <c r="C16" s="159">
        <f t="shared" ref="C16:M16" si="8">SUM(C14:C14)-SUM(C15:C15)</f>
        <v>1.8707999999989511E-2</v>
      </c>
      <c r="D16" s="115">
        <f t="shared" si="8"/>
        <v>0</v>
      </c>
      <c r="E16" s="115">
        <f t="shared" si="8"/>
        <v>0</v>
      </c>
      <c r="F16" s="115">
        <f t="shared" si="8"/>
        <v>3.2010000000001426E-2</v>
      </c>
      <c r="G16" s="115">
        <f t="shared" si="8"/>
        <v>5.3259999999999863E-2</v>
      </c>
      <c r="H16" s="115">
        <f t="shared" si="8"/>
        <v>0.3173929999999997</v>
      </c>
      <c r="I16" s="115">
        <f t="shared" si="8"/>
        <v>0.30827100000000485</v>
      </c>
      <c r="J16" s="181">
        <f t="shared" si="8"/>
        <v>0.51237100000000169</v>
      </c>
      <c r="K16" s="181">
        <f t="shared" si="8"/>
        <v>0.38482199999998556</v>
      </c>
      <c r="L16" s="181">
        <f t="shared" si="8"/>
        <v>0</v>
      </c>
      <c r="M16" s="181">
        <f t="shared" si="8"/>
        <v>0.54534800000000416</v>
      </c>
      <c r="N16" s="115">
        <f>SUM(N14:N14)-SUM(N15:N15)</f>
        <v>0</v>
      </c>
      <c r="O16" s="115">
        <f t="shared" ref="O16:AB16" si="9">SUM(O14:O14)-SUM(O15:O15)</f>
        <v>0.19718999999999909</v>
      </c>
      <c r="P16" s="115">
        <f t="shared" si="9"/>
        <v>0</v>
      </c>
      <c r="Q16" s="115">
        <f t="shared" si="9"/>
        <v>1.1380859999999942</v>
      </c>
      <c r="R16" s="115">
        <f t="shared" si="9"/>
        <v>1.8255649565900924</v>
      </c>
      <c r="S16" s="115">
        <f t="shared" si="9"/>
        <v>0.17687200000000303</v>
      </c>
      <c r="T16" s="115">
        <f t="shared" si="9"/>
        <v>0</v>
      </c>
      <c r="U16" s="115">
        <f t="shared" si="9"/>
        <v>0.24728700000000003</v>
      </c>
      <c r="V16" s="115">
        <f t="shared" si="9"/>
        <v>0</v>
      </c>
      <c r="W16" s="115">
        <f t="shared" si="9"/>
        <v>0</v>
      </c>
      <c r="X16" s="115">
        <f t="shared" si="9"/>
        <v>0</v>
      </c>
      <c r="Y16" s="115">
        <f t="shared" si="9"/>
        <v>0</v>
      </c>
      <c r="Z16" s="115">
        <f t="shared" si="9"/>
        <v>0</v>
      </c>
      <c r="AA16" s="115">
        <f t="shared" si="9"/>
        <v>0</v>
      </c>
      <c r="AB16" s="115">
        <f t="shared" si="9"/>
        <v>0</v>
      </c>
      <c r="AC16" s="182"/>
      <c r="AD16" s="114">
        <f t="shared" ref="AD16:BC16" si="10">SUM(AD14:AD14)-SUM(AD15:AD15)</f>
        <v>5.5292646412752333E-3</v>
      </c>
      <c r="AE16" s="115">
        <f t="shared" si="10"/>
        <v>0</v>
      </c>
      <c r="AF16" s="115">
        <f t="shared" si="10"/>
        <v>0</v>
      </c>
      <c r="AG16" s="115">
        <f t="shared" si="10"/>
        <v>6.3658958720003156E-3</v>
      </c>
      <c r="AH16" s="115">
        <f t="shared" si="10"/>
        <v>1.2926857580000117E-2</v>
      </c>
      <c r="AI16" s="115">
        <f t="shared" si="10"/>
        <v>7.4575907406001035E-2</v>
      </c>
      <c r="AJ16" s="115">
        <f t="shared" si="10"/>
        <v>4.4037382568000716E-2</v>
      </c>
      <c r="AK16" s="115">
        <f t="shared" si="10"/>
        <v>0.10392527539500307</v>
      </c>
      <c r="AL16" s="115">
        <f t="shared" si="10"/>
        <v>0.12621654021200968</v>
      </c>
      <c r="AM16" s="115">
        <f t="shared" si="10"/>
        <v>0</v>
      </c>
      <c r="AN16" s="115">
        <f t="shared" si="10"/>
        <v>6.9694978796999152E-2</v>
      </c>
      <c r="AO16" s="115">
        <f t="shared" si="10"/>
        <v>0</v>
      </c>
      <c r="AP16" s="115">
        <f t="shared" si="10"/>
        <v>2.7718622095999734E-2</v>
      </c>
      <c r="AQ16" s="115">
        <f t="shared" si="10"/>
        <v>0</v>
      </c>
      <c r="AR16" s="115">
        <f t="shared" si="10"/>
        <v>0.18740147894700065</v>
      </c>
      <c r="AS16" s="115">
        <f t="shared" si="10"/>
        <v>0.37554642545262595</v>
      </c>
      <c r="AT16" s="115">
        <f t="shared" si="10"/>
        <v>4.2446360713999098E-2</v>
      </c>
      <c r="AU16" s="115">
        <f t="shared" si="10"/>
        <v>0</v>
      </c>
      <c r="AV16" s="115">
        <f t="shared" si="10"/>
        <v>8.5361180130000491E-2</v>
      </c>
      <c r="AW16" s="115">
        <f t="shared" si="10"/>
        <v>0</v>
      </c>
      <c r="AX16" s="115">
        <f t="shared" si="10"/>
        <v>0</v>
      </c>
      <c r="AY16" s="115">
        <f t="shared" si="10"/>
        <v>0</v>
      </c>
      <c r="AZ16" s="115">
        <f t="shared" si="10"/>
        <v>0</v>
      </c>
      <c r="BA16" s="115">
        <f t="shared" si="10"/>
        <v>0</v>
      </c>
      <c r="BB16" s="115">
        <f t="shared" si="10"/>
        <v>0</v>
      </c>
      <c r="BC16" s="115">
        <f t="shared" si="10"/>
        <v>0</v>
      </c>
      <c r="BD16" s="168"/>
    </row>
    <row r="17" spans="2:56" ht="9" customHeight="1" thickTop="1">
      <c r="C17" s="26"/>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149"/>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row>
    <row r="18" spans="2:56" ht="13" thickBot="1">
      <c r="C18" s="149"/>
      <c r="D18" s="149"/>
      <c r="E18" s="149"/>
      <c r="F18" s="149"/>
      <c r="G18" s="149"/>
      <c r="H18" s="149"/>
      <c r="I18" s="149"/>
      <c r="J18" s="149"/>
      <c r="K18" s="149"/>
      <c r="L18" s="149"/>
      <c r="M18" s="149"/>
      <c r="N18" s="149"/>
      <c r="O18" s="149"/>
      <c r="P18" s="149"/>
      <c r="Q18" s="149"/>
      <c r="R18" s="149"/>
      <c r="S18" s="149"/>
      <c r="T18" s="149"/>
      <c r="U18" s="149"/>
      <c r="V18" s="149"/>
      <c r="W18" s="149"/>
      <c r="X18" s="149"/>
      <c r="Y18" s="149"/>
      <c r="Z18" s="149"/>
      <c r="AA18" s="149"/>
      <c r="AB18" s="149"/>
      <c r="AC18" s="149"/>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row>
    <row r="19" spans="2:56" ht="16" thickTop="1">
      <c r="B19" s="265" t="s">
        <v>116</v>
      </c>
      <c r="C19" s="271" t="s">
        <v>120</v>
      </c>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269"/>
      <c r="AB19" s="270"/>
      <c r="AC19" s="189"/>
      <c r="AD19" s="271" t="s">
        <v>118</v>
      </c>
      <c r="AE19" s="269"/>
      <c r="AF19" s="269"/>
      <c r="AG19" s="269"/>
      <c r="AH19" s="269"/>
      <c r="AI19" s="269"/>
      <c r="AJ19" s="269"/>
      <c r="AK19" s="269"/>
      <c r="AL19" s="269"/>
      <c r="AM19" s="269"/>
      <c r="AN19" s="269"/>
      <c r="AO19" s="269"/>
      <c r="AP19" s="269"/>
      <c r="AQ19" s="269"/>
      <c r="AR19" s="269"/>
      <c r="AS19" s="269"/>
      <c r="AT19" s="269"/>
      <c r="AU19" s="269"/>
      <c r="AV19" s="269"/>
      <c r="AW19" s="269"/>
      <c r="AX19" s="269"/>
      <c r="AY19" s="269"/>
      <c r="AZ19" s="269"/>
      <c r="BA19" s="269"/>
      <c r="BB19" s="269"/>
      <c r="BC19" s="270"/>
      <c r="BD19" s="168"/>
    </row>
    <row r="20" spans="2:56" ht="13" thickBot="1">
      <c r="B20" s="266"/>
      <c r="C20" s="272" t="s">
        <v>115</v>
      </c>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4"/>
      <c r="AC20" s="190"/>
      <c r="AD20" s="272" t="s">
        <v>119</v>
      </c>
      <c r="AE20" s="273"/>
      <c r="AF20" s="273"/>
      <c r="AG20" s="273"/>
      <c r="AH20" s="273"/>
      <c r="AI20" s="273"/>
      <c r="AJ20" s="273"/>
      <c r="AK20" s="273"/>
      <c r="AL20" s="273"/>
      <c r="AM20" s="273"/>
      <c r="AN20" s="273"/>
      <c r="AO20" s="273"/>
      <c r="AP20" s="273"/>
      <c r="AQ20" s="273"/>
      <c r="AR20" s="273"/>
      <c r="AS20" s="273"/>
      <c r="AT20" s="273"/>
      <c r="AU20" s="273"/>
      <c r="AV20" s="273"/>
      <c r="AW20" s="273"/>
      <c r="AX20" s="273"/>
      <c r="AY20" s="273"/>
      <c r="AZ20" s="273"/>
      <c r="BA20" s="273"/>
      <c r="BB20" s="273"/>
      <c r="BC20" s="274"/>
      <c r="BD20" s="168"/>
    </row>
    <row r="21" spans="2:56" s="191" customFormat="1" ht="20" customHeight="1" thickTop="1" thickBot="1">
      <c r="B21" s="267"/>
      <c r="C21" s="192">
        <v>2000</v>
      </c>
      <c r="D21" s="193">
        <v>2001</v>
      </c>
      <c r="E21" s="193">
        <v>2002</v>
      </c>
      <c r="F21" s="193">
        <v>2003</v>
      </c>
      <c r="G21" s="193">
        <v>2004</v>
      </c>
      <c r="H21" s="193">
        <v>2005</v>
      </c>
      <c r="I21" s="193">
        <v>2006</v>
      </c>
      <c r="J21" s="194">
        <v>2007</v>
      </c>
      <c r="K21" s="194">
        <f>1+J21</f>
        <v>2008</v>
      </c>
      <c r="L21" s="194">
        <f>1+K21</f>
        <v>2009</v>
      </c>
      <c r="M21" s="194">
        <f>1+L21</f>
        <v>2010</v>
      </c>
      <c r="N21" s="193">
        <f>1+M21</f>
        <v>2011</v>
      </c>
      <c r="O21" s="193">
        <f t="shared" ref="O21:AB21" si="11">1+N21</f>
        <v>2012</v>
      </c>
      <c r="P21" s="193">
        <f t="shared" si="11"/>
        <v>2013</v>
      </c>
      <c r="Q21" s="193">
        <f t="shared" si="11"/>
        <v>2014</v>
      </c>
      <c r="R21" s="193">
        <f t="shared" si="11"/>
        <v>2015</v>
      </c>
      <c r="S21" s="193">
        <f t="shared" si="11"/>
        <v>2016</v>
      </c>
      <c r="T21" s="193">
        <f t="shared" si="11"/>
        <v>2017</v>
      </c>
      <c r="U21" s="193">
        <f t="shared" si="11"/>
        <v>2018</v>
      </c>
      <c r="V21" s="193">
        <f t="shared" si="11"/>
        <v>2019</v>
      </c>
      <c r="W21" s="193">
        <f t="shared" si="11"/>
        <v>2020</v>
      </c>
      <c r="X21" s="193">
        <f t="shared" si="11"/>
        <v>2021</v>
      </c>
      <c r="Y21" s="193">
        <f t="shared" si="11"/>
        <v>2022</v>
      </c>
      <c r="Z21" s="193">
        <f t="shared" si="11"/>
        <v>2023</v>
      </c>
      <c r="AA21" s="193">
        <f t="shared" si="11"/>
        <v>2024</v>
      </c>
      <c r="AB21" s="193">
        <f t="shared" si="11"/>
        <v>2025</v>
      </c>
      <c r="AC21" s="195"/>
      <c r="AD21" s="196">
        <v>2000</v>
      </c>
      <c r="AE21" s="197">
        <f>1+AD21</f>
        <v>2001</v>
      </c>
      <c r="AF21" s="197">
        <f t="shared" ref="AF21:BC21" si="12">1+AE21</f>
        <v>2002</v>
      </c>
      <c r="AG21" s="197">
        <f t="shared" si="12"/>
        <v>2003</v>
      </c>
      <c r="AH21" s="197">
        <f t="shared" si="12"/>
        <v>2004</v>
      </c>
      <c r="AI21" s="197">
        <f t="shared" si="12"/>
        <v>2005</v>
      </c>
      <c r="AJ21" s="197">
        <f t="shared" si="12"/>
        <v>2006</v>
      </c>
      <c r="AK21" s="197">
        <f t="shared" si="12"/>
        <v>2007</v>
      </c>
      <c r="AL21" s="197">
        <f t="shared" si="12"/>
        <v>2008</v>
      </c>
      <c r="AM21" s="197">
        <f t="shared" si="12"/>
        <v>2009</v>
      </c>
      <c r="AN21" s="197">
        <f t="shared" si="12"/>
        <v>2010</v>
      </c>
      <c r="AO21" s="197">
        <f t="shared" si="12"/>
        <v>2011</v>
      </c>
      <c r="AP21" s="197">
        <f t="shared" si="12"/>
        <v>2012</v>
      </c>
      <c r="AQ21" s="197">
        <f t="shared" si="12"/>
        <v>2013</v>
      </c>
      <c r="AR21" s="197">
        <f t="shared" si="12"/>
        <v>2014</v>
      </c>
      <c r="AS21" s="197">
        <f t="shared" si="12"/>
        <v>2015</v>
      </c>
      <c r="AT21" s="197">
        <f t="shared" si="12"/>
        <v>2016</v>
      </c>
      <c r="AU21" s="197">
        <f t="shared" si="12"/>
        <v>2017</v>
      </c>
      <c r="AV21" s="197">
        <f t="shared" si="12"/>
        <v>2018</v>
      </c>
      <c r="AW21" s="197">
        <f t="shared" si="12"/>
        <v>2019</v>
      </c>
      <c r="AX21" s="197">
        <f t="shared" si="12"/>
        <v>2020</v>
      </c>
      <c r="AY21" s="197">
        <f t="shared" si="12"/>
        <v>2021</v>
      </c>
      <c r="AZ21" s="197">
        <f t="shared" si="12"/>
        <v>2022</v>
      </c>
      <c r="BA21" s="197">
        <f t="shared" si="12"/>
        <v>2023</v>
      </c>
      <c r="BB21" s="197">
        <f t="shared" si="12"/>
        <v>2024</v>
      </c>
      <c r="BC21" s="197">
        <f t="shared" si="12"/>
        <v>2025</v>
      </c>
      <c r="BD21" s="187"/>
    </row>
    <row r="22" spans="2:56" ht="13" thickTop="1">
      <c r="B22" s="188" t="s">
        <v>29</v>
      </c>
      <c r="C22" s="183">
        <f>1000/$A$1*'[2]4403Imp'!$B$92</f>
        <v>0.106</v>
      </c>
      <c r="D22" s="184">
        <f>1000/$A$1*'[2]4403Imp'!$C$92</f>
        <v>0</v>
      </c>
      <c r="E22" s="184">
        <f>1000/$A$1*'[2]4403Imp'!$D$92</f>
        <v>0.12299999999999998</v>
      </c>
      <c r="F22" s="184">
        <f>1000/$A$1*'[2]4403Imp'!$E$92</f>
        <v>0</v>
      </c>
      <c r="G22" s="184">
        <f>1000/$A$1*'[2]4403Imp'!$F$92</f>
        <v>0</v>
      </c>
      <c r="H22" s="184">
        <f>1000/$A$1*'[2]4403Imp'!$G$92</f>
        <v>3.6000000000000004E-2</v>
      </c>
      <c r="I22" s="184">
        <f>1000/$A$1*'[2]4403Imp'!$H$92</f>
        <v>1.6E-2</v>
      </c>
      <c r="J22" s="185">
        <f>1000/$A$1*'[2]4403Imp'!$I$92</f>
        <v>0.6150000000000001</v>
      </c>
      <c r="K22" s="185">
        <f>1000/$A$1*'[2]4403Imp'!$J$92</f>
        <v>1.3999999999999997</v>
      </c>
      <c r="L22" s="185">
        <f>1000/$A$1*'[2]4403Imp'!K$92</f>
        <v>2.4699999999999998</v>
      </c>
      <c r="M22" s="185">
        <f>1000/$A$1*'[2]4403Imp'!L$92</f>
        <v>18.126000000000005</v>
      </c>
      <c r="N22" s="184">
        <f>1000/$A$1*'[2]4403Imp'!M$92</f>
        <v>39.747</v>
      </c>
      <c r="O22" s="184">
        <f>1000/$A$1*'[2]4403Imp'!N$92</f>
        <v>125.03100000000001</v>
      </c>
      <c r="P22" s="184">
        <f>1000/$A$1*'[2]4403Imp'!O$92</f>
        <v>132.434</v>
      </c>
      <c r="Q22" s="184">
        <f>1000/$A$1*'[2]4403Imp'!P$92</f>
        <v>257.34632270577055</v>
      </c>
      <c r="R22" s="184">
        <f>1000/$A$1*'[2]4403Imp'!Q$92</f>
        <v>68.323024563553773</v>
      </c>
      <c r="S22" s="184">
        <f>1000/$A$1*'[2]4403Imp'!R$92</f>
        <v>151.39237034480874</v>
      </c>
      <c r="T22" s="184">
        <f>1000/$A$1*'[2]4403Imp'!S$92</f>
        <v>132.58799999999999</v>
      </c>
      <c r="U22" s="184">
        <f>1000/$A$1*'[2]4403Imp'!T$92</f>
        <v>109.13626498550232</v>
      </c>
      <c r="V22" s="184">
        <f>1000/$A$1*'[2]4403Imp'!U$92</f>
        <v>102.28840544072924</v>
      </c>
      <c r="W22" s="184">
        <f>1000/$A$1*'[2]4403Imp'!V$92</f>
        <v>0</v>
      </c>
      <c r="X22" s="184">
        <f>1000/$A$1*'[2]4403Imp'!W$92</f>
        <v>0</v>
      </c>
      <c r="Y22" s="184">
        <f>1000/$A$1*'[2]4403Imp'!X$92</f>
        <v>0</v>
      </c>
      <c r="Z22" s="184">
        <f>1000/$A$1*'[2]4403Imp'!Y$92</f>
        <v>0</v>
      </c>
      <c r="AA22" s="184">
        <f>1000/$A$1*'[2]4403Imp'!Z$92</f>
        <v>0</v>
      </c>
      <c r="AB22" s="184">
        <f>1000/$A$1*'[2]4403Imp'!AA$92</f>
        <v>0</v>
      </c>
      <c r="AC22" s="186"/>
      <c r="AD22" s="183">
        <f>'[2]4403Imp'!AB$92</f>
        <v>5.9553999999999996E-2</v>
      </c>
      <c r="AE22" s="184">
        <f>'[2]4403Imp'!AC$92</f>
        <v>0</v>
      </c>
      <c r="AF22" s="184">
        <f>'[2]4403Imp'!AD$92</f>
        <v>4.7724999999999997E-2</v>
      </c>
      <c r="AG22" s="184">
        <f>'[2]4403Imp'!AE$92</f>
        <v>0</v>
      </c>
      <c r="AH22" s="184">
        <f>'[2]4403Imp'!AF$92</f>
        <v>0</v>
      </c>
      <c r="AI22" s="184">
        <f>'[2]4403Imp'!AG$92</f>
        <v>1.8000000000000002E-2</v>
      </c>
      <c r="AJ22" s="184">
        <f>'[2]4403Imp'!AH$92</f>
        <v>6.4050000000000001E-3</v>
      </c>
      <c r="AK22" s="184">
        <f>'[2]4403Imp'!AI$92</f>
        <v>0.227024</v>
      </c>
      <c r="AL22" s="184">
        <f>'[2]4403Imp'!AJ$92</f>
        <v>0.64867499999999989</v>
      </c>
      <c r="AM22" s="184">
        <f>'[2]4403Imp'!AK$92</f>
        <v>1.0086589999999998</v>
      </c>
      <c r="AN22" s="184">
        <f>'[2]4403Imp'!AL$92</f>
        <v>6.5266979999999988</v>
      </c>
      <c r="AO22" s="184">
        <f>'[2]4403Imp'!AM$92</f>
        <v>16.819407999999999</v>
      </c>
      <c r="AP22" s="184">
        <f>'[2]4403Imp'!AN$92</f>
        <v>60.355597000000003</v>
      </c>
      <c r="AQ22" s="184">
        <f>'[2]4403Imp'!AO$92</f>
        <v>76.41127800000001</v>
      </c>
      <c r="AR22" s="184">
        <f>'[2]4403Imp'!AP$92</f>
        <v>172.19671299999999</v>
      </c>
      <c r="AS22" s="184">
        <f>'[2]4403Imp'!AQ$92</f>
        <v>41.638095999999997</v>
      </c>
      <c r="AT22" s="184">
        <f>'[2]4403Imp'!AR$92</f>
        <v>101.98541799999998</v>
      </c>
      <c r="AU22" s="184">
        <f>'[2]4403Imp'!AS$92</f>
        <v>83.238500999999985</v>
      </c>
      <c r="AV22" s="184">
        <f>'[2]4403Imp'!AT$92</f>
        <v>79.793482999999995</v>
      </c>
      <c r="AW22" s="184">
        <f>'[2]4403Imp'!AU$92</f>
        <v>76.521255999999994</v>
      </c>
      <c r="AX22" s="184">
        <f>'[2]4403Imp'!AV$92</f>
        <v>0</v>
      </c>
      <c r="AY22" s="184">
        <f>'[2]4403Imp'!AW$92</f>
        <v>0</v>
      </c>
      <c r="AZ22" s="184">
        <f>'[2]4403Imp'!AX$92</f>
        <v>0</v>
      </c>
      <c r="BA22" s="184">
        <f>'[2]4403Imp'!AY$92</f>
        <v>0</v>
      </c>
      <c r="BB22" s="184">
        <f>'[2]4403Imp'!AZ$92</f>
        <v>0</v>
      </c>
      <c r="BC22" s="184">
        <f>'[2]4403Imp'!BA$92</f>
        <v>0</v>
      </c>
      <c r="BD22" s="187"/>
    </row>
    <row r="23" spans="2:56">
      <c r="B23" s="188" t="s">
        <v>40</v>
      </c>
      <c r="C23" s="183">
        <f>1000/$A$1*'[3]4403Imp'!$B$92</f>
        <v>34.381636800000003</v>
      </c>
      <c r="D23" s="184">
        <f>1000/$A$1*'[3]4403Imp'!$C$92</f>
        <v>31.370849999999997</v>
      </c>
      <c r="E23" s="184">
        <f>1000/$A$1*'[3]4403Imp'!$D$92</f>
        <v>17.600941399999996</v>
      </c>
      <c r="F23" s="184">
        <f>1000/$A$1*'[3]4403Imp'!$E$92</f>
        <v>9.9659999999999993</v>
      </c>
      <c r="G23" s="184">
        <f>1000/$A$1*'[3]4403Imp'!$F$92</f>
        <v>27.884803448275861</v>
      </c>
      <c r="H23" s="184">
        <f>1000/$A$1*'[3]4403Imp'!$G$92</f>
        <v>78.069000000000003</v>
      </c>
      <c r="I23" s="184">
        <f>1000/$A$1*'[3]4403Imp'!$H$92</f>
        <v>80.021999999999991</v>
      </c>
      <c r="J23" s="185">
        <f>1000/$A$1*'[3]4403Imp'!$I$92</f>
        <v>171.30200000000002</v>
      </c>
      <c r="K23" s="185">
        <f>1000/$A$1*'[3]4403Imp'!$J$92</f>
        <v>191.40799999999999</v>
      </c>
      <c r="L23" s="185">
        <f>1000/$A$1*'[3]4403Imp'!K$92</f>
        <v>139.309</v>
      </c>
      <c r="M23" s="185">
        <f>1000/$A$1*'[3]4403Imp'!L$92</f>
        <v>128.071</v>
      </c>
      <c r="N23" s="184">
        <f>1000/$A$1*'[3]4403Imp'!M$92</f>
        <v>124.17099999999999</v>
      </c>
      <c r="O23" s="184">
        <f>1000/$A$1*'[3]4403Imp'!N$92</f>
        <v>147.66299999999998</v>
      </c>
      <c r="P23" s="184">
        <f>1000/$A$1*'[3]4403Imp'!O$92</f>
        <v>115.10899999999999</v>
      </c>
      <c r="Q23" s="184">
        <f>1000/$A$1*'[3]4403Imp'!P$92</f>
        <v>131.86799999999999</v>
      </c>
      <c r="R23" s="184">
        <f>1000/$A$1*'[3]4403Imp'!Q$92</f>
        <v>183.86199999999999</v>
      </c>
      <c r="S23" s="184">
        <f>1000/$A$1*'[3]4403Imp'!R$92</f>
        <v>163.77000000000001</v>
      </c>
      <c r="T23" s="184">
        <f>1000/$A$1*'[3]4403Imp'!S$92</f>
        <v>132.21199999999999</v>
      </c>
      <c r="U23" s="184">
        <f>1000/$A$1*'[3]4403Imp'!T$92</f>
        <v>253.923</v>
      </c>
      <c r="V23" s="184">
        <f>1000/$A$1*'[3]4403Imp'!U$92</f>
        <v>247.66200000000001</v>
      </c>
      <c r="W23" s="184">
        <f>1000/$A$1*'[3]4403Imp'!V$92</f>
        <v>0</v>
      </c>
      <c r="X23" s="184">
        <f>1000/$A$1*'[3]4403Imp'!W$92</f>
        <v>0</v>
      </c>
      <c r="Y23" s="184">
        <f>1000/$A$1*'[3]4403Imp'!X$92</f>
        <v>0</v>
      </c>
      <c r="Z23" s="184">
        <f>1000/$A$1*'[3]4403Imp'!Y$92</f>
        <v>0</v>
      </c>
      <c r="AA23" s="184">
        <f>1000/$A$1*'[3]4403Imp'!Z$92</f>
        <v>0</v>
      </c>
      <c r="AB23" s="184">
        <f>1000/$A$1*'[3]4403Imp'!AA$92</f>
        <v>0</v>
      </c>
      <c r="AC23" s="186"/>
      <c r="AD23" s="183">
        <f>'[3]4403Imp'!AB$92</f>
        <v>11.737399999999999</v>
      </c>
      <c r="AE23" s="184">
        <f>'[3]4403Imp'!AC$92</f>
        <v>8.5554069999999989</v>
      </c>
      <c r="AF23" s="184">
        <f>'[3]4403Imp'!AD$92</f>
        <v>5.7623379999999997</v>
      </c>
      <c r="AG23" s="184">
        <f>'[3]4403Imp'!AE$92</f>
        <v>2.7537780000000001</v>
      </c>
      <c r="AH23" s="184">
        <f>'[3]4403Imp'!AF$92</f>
        <v>7.9920109999999998</v>
      </c>
      <c r="AI23" s="184">
        <f>'[3]4403Imp'!AG$92</f>
        <v>23.501985999999999</v>
      </c>
      <c r="AJ23" s="184">
        <f>'[3]4403Imp'!AH$92</f>
        <v>28.366037000000002</v>
      </c>
      <c r="AK23" s="184">
        <f>'[3]4403Imp'!AI$92</f>
        <v>58.660955999999999</v>
      </c>
      <c r="AL23" s="184">
        <f>'[3]4403Imp'!AJ$92</f>
        <v>84.20621899999999</v>
      </c>
      <c r="AM23" s="184">
        <f>'[3]4403Imp'!AK$92</f>
        <v>48.906335999999996</v>
      </c>
      <c r="AN23" s="184">
        <f>'[3]4403Imp'!AL$92</f>
        <v>46.763295999999997</v>
      </c>
      <c r="AO23" s="184">
        <f>'[3]4403Imp'!AM$92</f>
        <v>46.848723</v>
      </c>
      <c r="AP23" s="184">
        <f>'[3]4403Imp'!AN$92</f>
        <v>55.813415999999997</v>
      </c>
      <c r="AQ23" s="184">
        <f>'[3]4403Imp'!AO$92</f>
        <v>44.074013999999998</v>
      </c>
      <c r="AR23" s="184">
        <f>'[3]4403Imp'!AP$92</f>
        <v>48.136117999999996</v>
      </c>
      <c r="AS23" s="184">
        <f>'[3]4403Imp'!AQ$92</f>
        <v>65.141944999999993</v>
      </c>
      <c r="AT23" s="184">
        <f>'[3]4403Imp'!AR$92</f>
        <v>57.145789999999998</v>
      </c>
      <c r="AU23" s="184">
        <f>'[3]4403Imp'!AS$92</f>
        <v>44.038722999999997</v>
      </c>
      <c r="AV23" s="184">
        <f>'[3]4403Imp'!AT$92</f>
        <v>78.993551999999994</v>
      </c>
      <c r="AW23" s="184">
        <f>'[3]4403Imp'!AU$92</f>
        <v>73.96588899999999</v>
      </c>
      <c r="AX23" s="184">
        <f>'[3]4403Imp'!AV$92</f>
        <v>0</v>
      </c>
      <c r="AY23" s="184">
        <f>'[3]4403Imp'!AW$92</f>
        <v>0</v>
      </c>
      <c r="AZ23" s="184">
        <f>'[3]4403Imp'!AX$92</f>
        <v>0</v>
      </c>
      <c r="BA23" s="184">
        <f>'[3]4403Imp'!AY$92</f>
        <v>0</v>
      </c>
      <c r="BB23" s="184">
        <f>'[3]4403Imp'!AZ$92</f>
        <v>0</v>
      </c>
      <c r="BC23" s="184">
        <f>'[3]4403Imp'!BA$92</f>
        <v>0</v>
      </c>
      <c r="BD23" s="187"/>
    </row>
    <row r="24" spans="2:56" ht="13" thickBot="1">
      <c r="B24" s="198" t="s">
        <v>131</v>
      </c>
      <c r="C24" s="199">
        <f>1000/$A$1*'[4]4403Imp'!$B$92</f>
        <v>5.4022912000000014</v>
      </c>
      <c r="D24" s="200">
        <f>1000/$A$1*'[4]4403Imp'!$C$92</f>
        <v>6.8518575999999989</v>
      </c>
      <c r="E24" s="200">
        <f>1000/$A$1*'[4]4403Imp'!$D$92</f>
        <v>4.8567599999999995</v>
      </c>
      <c r="F24" s="200">
        <f>1000/$A$1*'[4]4403Imp'!$E$92</f>
        <v>5.04772</v>
      </c>
      <c r="G24" s="200">
        <f>1000/$A$1*'[4]4403Imp'!$F$92</f>
        <v>3.1747799999999997</v>
      </c>
      <c r="H24" s="200">
        <f>1000/$A$1*'[4]4403Imp'!$G$92</f>
        <v>2.1832800000000003</v>
      </c>
      <c r="I24" s="200">
        <f>1000/$A$1*'[4]4403Imp'!$H$92</f>
        <v>1.2785</v>
      </c>
      <c r="J24" s="201">
        <f>1000/$A$1*'[4]4403Imp'!$I$92</f>
        <v>2.22112</v>
      </c>
      <c r="K24" s="201">
        <f>1000/$A$1*'[4]4403Imp'!$J$92</f>
        <v>2.7980799999999997</v>
      </c>
      <c r="L24" s="201">
        <f>1000/$A$1*'[4]4403Imp'!K$92</f>
        <v>0.91287999999999991</v>
      </c>
      <c r="M24" s="201">
        <f>1000/$A$1*'[4]4403Imp'!L$92</f>
        <v>1.6769999999999998</v>
      </c>
      <c r="N24" s="200">
        <f>1000/$A$1*'[4]4403Imp'!M$92</f>
        <v>1.085</v>
      </c>
      <c r="O24" s="200">
        <f>1000/$A$1*'[4]4403Imp'!N$92</f>
        <v>0.40489999999999998</v>
      </c>
      <c r="P24" s="200">
        <f>1000/$A$1*'[4]4403Imp'!O$92</f>
        <v>0.31099999999999994</v>
      </c>
      <c r="Q24" s="200">
        <f>1000/$A$1*'[4]4403Imp'!P$92</f>
        <v>0.44028</v>
      </c>
      <c r="R24" s="200">
        <f>1000/$A$1*'[4]4403Imp'!Q$92</f>
        <v>0.44078000000000001</v>
      </c>
      <c r="S24" s="200">
        <f>1000/$A$1*'[4]4403Imp'!R$92</f>
        <v>0.183</v>
      </c>
      <c r="T24" s="200">
        <f>1000/$A$1*'[4]4403Imp'!S$92</f>
        <v>0.17361424242424239</v>
      </c>
      <c r="U24" s="200">
        <f>1000/$A$1*'[4]4403Imp'!T$92</f>
        <v>0</v>
      </c>
      <c r="V24" s="200">
        <f>1000/$A$1*'[4]4403Imp'!U$92</f>
        <v>0</v>
      </c>
      <c r="W24" s="200">
        <f>1000/$A$1*'[4]4403Imp'!V$92</f>
        <v>0</v>
      </c>
      <c r="X24" s="200">
        <f>1000/$A$1*'[4]4403Imp'!W$92</f>
        <v>0</v>
      </c>
      <c r="Y24" s="200">
        <f>1000/$A$1*'[4]4403Imp'!X$92</f>
        <v>0</v>
      </c>
      <c r="Z24" s="200">
        <f>1000/$A$1*'[4]4403Imp'!Y$92</f>
        <v>0</v>
      </c>
      <c r="AA24" s="200">
        <f>1000/$A$1*'[4]4403Imp'!Z$92</f>
        <v>0</v>
      </c>
      <c r="AB24" s="200">
        <f>1000/$A$1*'[4]4403Imp'!AA$92</f>
        <v>0</v>
      </c>
      <c r="AC24" s="202"/>
      <c r="AD24" s="199">
        <f>'[4]4403Imp'!AB$92</f>
        <v>2.8653116175629996</v>
      </c>
      <c r="AE24" s="200">
        <f>'[4]4403Imp'!AC$92</f>
        <v>2.9420226187999994</v>
      </c>
      <c r="AF24" s="200">
        <f>'[4]4403Imp'!AD$92</f>
        <v>2.1898658688000001</v>
      </c>
      <c r="AG24" s="200">
        <f>'[4]4403Imp'!AE$92</f>
        <v>3.3652532592000002</v>
      </c>
      <c r="AH24" s="200">
        <f>'[4]4403Imp'!AF$92</f>
        <v>2.3216873024000004</v>
      </c>
      <c r="AI24" s="200">
        <f>'[4]4403Imp'!AG$92</f>
        <v>1.9017125985000001</v>
      </c>
      <c r="AJ24" s="200">
        <f>'[4]4403Imp'!AH$92</f>
        <v>1.1577159352000002</v>
      </c>
      <c r="AK24" s="200">
        <f>'[4]4403Imp'!AI$92</f>
        <v>2.1208528615000004</v>
      </c>
      <c r="AL24" s="200">
        <f>'[4]4403Imp'!AJ$92</f>
        <v>1.9237402140000002</v>
      </c>
      <c r="AM24" s="200">
        <f>'[4]4403Imp'!AK$92</f>
        <v>0.52649515599999996</v>
      </c>
      <c r="AN24" s="200">
        <f>'[4]4403Imp'!AL$92</f>
        <v>1.1808712521000002</v>
      </c>
      <c r="AO24" s="200">
        <f>'[4]4403Imp'!AM$92</f>
        <v>0.83973652799999998</v>
      </c>
      <c r="AP24" s="200">
        <f>'[4]4403Imp'!AN$92</f>
        <v>0.26436687199999997</v>
      </c>
      <c r="AQ24" s="200">
        <f>'[4]4403Imp'!AO$92</f>
        <v>0.22725783150000001</v>
      </c>
      <c r="AR24" s="200">
        <f>'[4]4403Imp'!AP$92</f>
        <v>0.23257783799999998</v>
      </c>
      <c r="AS24" s="200">
        <f>'[4]4403Imp'!AQ$92</f>
        <v>0.1540773745</v>
      </c>
      <c r="AT24" s="200">
        <f>'[4]4403Imp'!AR$92</f>
        <v>0.1068036741</v>
      </c>
      <c r="AU24" s="200">
        <f>'[4]4403Imp'!AS$92</f>
        <v>7.5589356699999999E-2</v>
      </c>
      <c r="AV24" s="200">
        <f>'[4]4403Imp'!AT$92</f>
        <v>0</v>
      </c>
      <c r="AW24" s="200">
        <f>'[4]4403Imp'!AU$92</f>
        <v>0</v>
      </c>
      <c r="AX24" s="200">
        <f>'[4]4403Imp'!AV$92</f>
        <v>0</v>
      </c>
      <c r="AY24" s="200">
        <f>'[4]4403Imp'!AW$92</f>
        <v>0</v>
      </c>
      <c r="AZ24" s="200">
        <f>'[4]4403Imp'!AX$92</f>
        <v>0</v>
      </c>
      <c r="BA24" s="200">
        <f>'[4]4403Imp'!AY$92</f>
        <v>0</v>
      </c>
      <c r="BB24" s="200">
        <f>'[4]4403Imp'!AZ$92</f>
        <v>0</v>
      </c>
      <c r="BC24" s="200">
        <f>'[4]4403Imp'!BA$92</f>
        <v>0</v>
      </c>
      <c r="BD24" s="187"/>
    </row>
    <row r="25" spans="2:56" ht="13" thickTop="1">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c r="BB25" s="26"/>
      <c r="BC25" s="26"/>
    </row>
    <row r="26" spans="2:5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row>
    <row r="27" spans="2:5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row>
    <row r="28" spans="2:5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row>
    <row r="29" spans="2:5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row>
    <row r="30" spans="2:5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row>
    <row r="31" spans="2:5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row>
    <row r="32" spans="2:5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row>
    <row r="33" spans="30:55">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row>
    <row r="34" spans="30:55">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row>
    <row r="35" spans="30:55">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row>
    <row r="36" spans="30:55">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row>
    <row r="37" spans="30:55">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row>
    <row r="38" spans="30:55">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row>
    <row r="39" spans="30:55">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row>
    <row r="40" spans="30:55">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row>
    <row r="41" spans="30:55">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row>
    <row r="42" spans="30:55">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row>
    <row r="43" spans="30:55">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row>
    <row r="44" spans="30:55">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row>
    <row r="45" spans="30:55">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row>
    <row r="46" spans="30:55">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row>
    <row r="47" spans="30:55">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row>
    <row r="48" spans="30:55">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row>
    <row r="49" spans="30:55">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row>
    <row r="50" spans="30:55">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row>
    <row r="51" spans="30:55">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row>
    <row r="52" spans="30:55">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row>
    <row r="53" spans="30:55">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row>
    <row r="54" spans="30:55">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row>
    <row r="55" spans="30:55">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row>
    <row r="56" spans="30:55">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row>
    <row r="57" spans="30:55">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row>
  </sheetData>
  <mergeCells count="10">
    <mergeCell ref="B19:B21"/>
    <mergeCell ref="C19:AB19"/>
    <mergeCell ref="AD19:BC19"/>
    <mergeCell ref="C20:AB20"/>
    <mergeCell ref="AD20:BC20"/>
    <mergeCell ref="B2:B4"/>
    <mergeCell ref="C2:AB2"/>
    <mergeCell ref="C3:AB3"/>
    <mergeCell ref="AD2:BC2"/>
    <mergeCell ref="AD3:BC3"/>
  </mergeCells>
  <phoneticPr fontId="1" type="noConversion"/>
  <pageMargins left="0.75" right="0.75" top="1" bottom="1" header="0.5" footer="0.5"/>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D78"/>
  <sheetViews>
    <sheetView tabSelected="1" workbookViewId="0">
      <pane xSplit="2" ySplit="5" topLeftCell="C6" activePane="bottomRight" state="frozen"/>
      <selection activeCell="B4" sqref="B4"/>
      <selection pane="topRight" activeCell="B4" sqref="B4"/>
      <selection pane="bottomLeft" activeCell="B4" sqref="B4"/>
      <selection pane="bottomRight" activeCell="C11" sqref="C11"/>
    </sheetView>
  </sheetViews>
  <sheetFormatPr defaultRowHeight="12.5"/>
  <cols>
    <col min="1" max="1" width="1.7265625" customWidth="1"/>
    <col min="2" max="2" width="20.7265625" customWidth="1"/>
    <col min="3" max="22" width="5.7265625" customWidth="1"/>
    <col min="23" max="28" width="5.7265625" hidden="1" customWidth="1"/>
    <col min="29" max="29" width="1.7265625" customWidth="1"/>
    <col min="30" max="49" width="5.7265625" customWidth="1"/>
    <col min="50" max="55" width="5.7265625" hidden="1" customWidth="1"/>
    <col min="56" max="56" width="1.7265625" customWidth="1"/>
  </cols>
  <sheetData>
    <row r="1" spans="1:56" ht="9" customHeight="1" thickBot="1">
      <c r="A1" s="49">
        <f>[8]RWE!$A$7</f>
        <v>1.82</v>
      </c>
      <c r="B1" s="24"/>
    </row>
    <row r="2" spans="1:56" ht="16" thickTop="1">
      <c r="B2" s="262" t="s">
        <v>112</v>
      </c>
      <c r="C2" s="256" t="s">
        <v>19</v>
      </c>
      <c r="D2" s="257"/>
      <c r="E2" s="257"/>
      <c r="F2" s="257"/>
      <c r="G2" s="257"/>
      <c r="H2" s="257"/>
      <c r="I2" s="257"/>
      <c r="J2" s="257"/>
      <c r="K2" s="257"/>
      <c r="L2" s="257"/>
      <c r="M2" s="257"/>
      <c r="N2" s="257"/>
      <c r="O2" s="257"/>
      <c r="P2" s="257"/>
      <c r="Q2" s="257"/>
      <c r="R2" s="257"/>
      <c r="S2" s="257"/>
      <c r="T2" s="257"/>
      <c r="U2" s="257"/>
      <c r="V2" s="257"/>
      <c r="W2" s="257"/>
      <c r="X2" s="257"/>
      <c r="Y2" s="257"/>
      <c r="Z2" s="257"/>
      <c r="AA2" s="257"/>
      <c r="AB2" s="258"/>
      <c r="AC2" s="3"/>
      <c r="AD2" s="256" t="s">
        <v>63</v>
      </c>
      <c r="AE2" s="257"/>
      <c r="AF2" s="257"/>
      <c r="AG2" s="257"/>
      <c r="AH2" s="257"/>
      <c r="AI2" s="257"/>
      <c r="AJ2" s="257"/>
      <c r="AK2" s="257"/>
      <c r="AL2" s="257"/>
      <c r="AM2" s="257"/>
      <c r="AN2" s="257"/>
      <c r="AO2" s="257"/>
      <c r="AP2" s="257"/>
      <c r="AQ2" s="257"/>
      <c r="AR2" s="257"/>
      <c r="AS2" s="257"/>
      <c r="AT2" s="257"/>
      <c r="AU2" s="257"/>
      <c r="AV2" s="257"/>
      <c r="AW2" s="257"/>
      <c r="AX2" s="257"/>
      <c r="AY2" s="257"/>
      <c r="AZ2" s="257"/>
      <c r="BA2" s="257"/>
      <c r="BB2" s="257"/>
      <c r="BC2" s="258"/>
      <c r="BD2" s="168"/>
    </row>
    <row r="3" spans="1:56" ht="13" thickBot="1">
      <c r="B3" s="263"/>
      <c r="C3" s="253" t="s">
        <v>115</v>
      </c>
      <c r="D3" s="254"/>
      <c r="E3" s="254"/>
      <c r="F3" s="254"/>
      <c r="G3" s="254"/>
      <c r="H3" s="254"/>
      <c r="I3" s="254"/>
      <c r="J3" s="254"/>
      <c r="K3" s="254"/>
      <c r="L3" s="254"/>
      <c r="M3" s="254"/>
      <c r="N3" s="254"/>
      <c r="O3" s="254"/>
      <c r="P3" s="254"/>
      <c r="Q3" s="254"/>
      <c r="R3" s="254"/>
      <c r="S3" s="254"/>
      <c r="T3" s="254"/>
      <c r="U3" s="254"/>
      <c r="V3" s="254"/>
      <c r="W3" s="254"/>
      <c r="X3" s="254"/>
      <c r="Y3" s="254"/>
      <c r="Z3" s="254"/>
      <c r="AA3" s="254"/>
      <c r="AB3" s="255"/>
      <c r="AC3" s="4"/>
      <c r="AD3" s="259" t="s">
        <v>70</v>
      </c>
      <c r="AE3" s="260"/>
      <c r="AF3" s="260"/>
      <c r="AG3" s="260"/>
      <c r="AH3" s="260"/>
      <c r="AI3" s="260"/>
      <c r="AJ3" s="260"/>
      <c r="AK3" s="260"/>
      <c r="AL3" s="260"/>
      <c r="AM3" s="260"/>
      <c r="AN3" s="260"/>
      <c r="AO3" s="260"/>
      <c r="AP3" s="260"/>
      <c r="AQ3" s="260"/>
      <c r="AR3" s="260"/>
      <c r="AS3" s="260"/>
      <c r="AT3" s="260"/>
      <c r="AU3" s="260"/>
      <c r="AV3" s="260"/>
      <c r="AW3" s="260"/>
      <c r="AX3" s="260"/>
      <c r="AY3" s="260"/>
      <c r="AZ3" s="260"/>
      <c r="BA3" s="260"/>
      <c r="BB3" s="260"/>
      <c r="BC3" s="261"/>
      <c r="BD3" s="168"/>
    </row>
    <row r="4" spans="1:56" ht="20" customHeight="1" thickTop="1" thickBot="1">
      <c r="B4" s="264"/>
      <c r="C4" s="50">
        <v>2000</v>
      </c>
      <c r="D4" s="51">
        <v>2001</v>
      </c>
      <c r="E4" s="51">
        <v>2002</v>
      </c>
      <c r="F4" s="51">
        <v>2003</v>
      </c>
      <c r="G4" s="51">
        <v>2004</v>
      </c>
      <c r="H4" s="51">
        <v>2005</v>
      </c>
      <c r="I4" s="51">
        <v>2006</v>
      </c>
      <c r="J4" s="52">
        <v>2007</v>
      </c>
      <c r="K4" s="52">
        <f>1+J4</f>
        <v>2008</v>
      </c>
      <c r="L4" s="52">
        <f>1+K4</f>
        <v>2009</v>
      </c>
      <c r="M4" s="52">
        <f>1+L4</f>
        <v>2010</v>
      </c>
      <c r="N4" s="51">
        <f>1+M4</f>
        <v>2011</v>
      </c>
      <c r="O4" s="51">
        <f t="shared" ref="O4:AB4" si="0">1+N4</f>
        <v>2012</v>
      </c>
      <c r="P4" s="51">
        <f t="shared" si="0"/>
        <v>2013</v>
      </c>
      <c r="Q4" s="51">
        <f t="shared" si="0"/>
        <v>2014</v>
      </c>
      <c r="R4" s="51">
        <f t="shared" si="0"/>
        <v>2015</v>
      </c>
      <c r="S4" s="51">
        <f t="shared" si="0"/>
        <v>2016</v>
      </c>
      <c r="T4" s="51">
        <f t="shared" si="0"/>
        <v>2017</v>
      </c>
      <c r="U4" s="51">
        <f t="shared" si="0"/>
        <v>2018</v>
      </c>
      <c r="V4" s="51">
        <f t="shared" si="0"/>
        <v>2019</v>
      </c>
      <c r="W4" s="51">
        <f t="shared" si="0"/>
        <v>2020</v>
      </c>
      <c r="X4" s="51">
        <f t="shared" si="0"/>
        <v>2021</v>
      </c>
      <c r="Y4" s="51">
        <f t="shared" si="0"/>
        <v>2022</v>
      </c>
      <c r="Z4" s="51">
        <f t="shared" si="0"/>
        <v>2023</v>
      </c>
      <c r="AA4" s="51">
        <f t="shared" si="0"/>
        <v>2024</v>
      </c>
      <c r="AB4" s="51">
        <f t="shared" si="0"/>
        <v>2025</v>
      </c>
      <c r="AC4" s="53"/>
      <c r="AD4" s="54">
        <v>2000</v>
      </c>
      <c r="AE4" s="55">
        <f>1+AD4</f>
        <v>2001</v>
      </c>
      <c r="AF4" s="55">
        <f t="shared" ref="AF4:BC4" si="1">1+AE4</f>
        <v>2002</v>
      </c>
      <c r="AG4" s="55">
        <f t="shared" si="1"/>
        <v>2003</v>
      </c>
      <c r="AH4" s="55">
        <f t="shared" si="1"/>
        <v>2004</v>
      </c>
      <c r="AI4" s="55">
        <f t="shared" si="1"/>
        <v>2005</v>
      </c>
      <c r="AJ4" s="55">
        <f t="shared" si="1"/>
        <v>2006</v>
      </c>
      <c r="AK4" s="55">
        <f t="shared" si="1"/>
        <v>2007</v>
      </c>
      <c r="AL4" s="55">
        <f t="shared" si="1"/>
        <v>2008</v>
      </c>
      <c r="AM4" s="55">
        <f t="shared" si="1"/>
        <v>2009</v>
      </c>
      <c r="AN4" s="55">
        <f t="shared" si="1"/>
        <v>2010</v>
      </c>
      <c r="AO4" s="55">
        <f t="shared" si="1"/>
        <v>2011</v>
      </c>
      <c r="AP4" s="55">
        <f t="shared" si="1"/>
        <v>2012</v>
      </c>
      <c r="AQ4" s="55">
        <f t="shared" si="1"/>
        <v>2013</v>
      </c>
      <c r="AR4" s="55">
        <f t="shared" si="1"/>
        <v>2014</v>
      </c>
      <c r="AS4" s="55">
        <f t="shared" si="1"/>
        <v>2015</v>
      </c>
      <c r="AT4" s="55">
        <f t="shared" si="1"/>
        <v>2016</v>
      </c>
      <c r="AU4" s="55">
        <f t="shared" si="1"/>
        <v>2017</v>
      </c>
      <c r="AV4" s="55">
        <f t="shared" si="1"/>
        <v>2018</v>
      </c>
      <c r="AW4" s="55">
        <f t="shared" si="1"/>
        <v>2019</v>
      </c>
      <c r="AX4" s="55">
        <f t="shared" si="1"/>
        <v>2020</v>
      </c>
      <c r="AY4" s="55">
        <f t="shared" si="1"/>
        <v>2021</v>
      </c>
      <c r="AZ4" s="55">
        <f t="shared" si="1"/>
        <v>2022</v>
      </c>
      <c r="BA4" s="55">
        <f t="shared" si="1"/>
        <v>2023</v>
      </c>
      <c r="BB4" s="55">
        <f t="shared" si="1"/>
        <v>2024</v>
      </c>
      <c r="BC4" s="55">
        <f t="shared" si="1"/>
        <v>2025</v>
      </c>
      <c r="BD4" s="168"/>
    </row>
    <row r="5" spans="1:56" ht="20" customHeight="1" thickTop="1" thickBot="1">
      <c r="B5" s="22" t="s">
        <v>14</v>
      </c>
      <c r="C5" s="171">
        <f>1000/$A$1*'[1]4407Exp'!$B$263</f>
        <v>242.51615900000007</v>
      </c>
      <c r="D5" s="92">
        <f>1000/$A$1*'[1]4407Exp'!$C$263</f>
        <v>239.38906900000009</v>
      </c>
      <c r="E5" s="92">
        <f>1000/$A$1*'[1]4407Exp'!$D$263</f>
        <v>207.37259299999997</v>
      </c>
      <c r="F5" s="92">
        <f>1000/$A$1*'[1]4407Exp'!$E$263</f>
        <v>198.98006400000003</v>
      </c>
      <c r="G5" s="92">
        <f>1000/$A$1*'[1]4407Exp'!$F$263</f>
        <v>209.82561900000005</v>
      </c>
      <c r="H5" s="92">
        <f>1000/$A$1*'[1]4407Exp'!$G$263</f>
        <v>253.48585299999988</v>
      </c>
      <c r="I5" s="92">
        <f>1000/$A$1*'[1]4407Exp'!$H$263</f>
        <v>209.55957699999999</v>
      </c>
      <c r="J5" s="172">
        <f>1000/$A$1*'[1]4407Exp'!$I$263</f>
        <v>205.64323399999998</v>
      </c>
      <c r="K5" s="172">
        <f>1000/$A$1*'[1]4407Exp'!$J$263</f>
        <v>191.38218200000003</v>
      </c>
      <c r="L5" s="173">
        <f>1000/$A$1*'[1]4407Exp'!K$263</f>
        <v>155.45253400000007</v>
      </c>
      <c r="M5" s="173">
        <f>1000/$A$1*'[1]4407Exp'!L$263</f>
        <v>159.66182499999999</v>
      </c>
      <c r="N5" s="122">
        <f>1000/$A$1*'[1]4407Exp'!M$263</f>
        <v>129.526341</v>
      </c>
      <c r="O5" s="122">
        <f>1000/$A$1*'[1]4407Exp'!N$263</f>
        <v>127.84024599999998</v>
      </c>
      <c r="P5" s="122">
        <f>1000/$A$1*'[1]4407Exp'!O$263</f>
        <v>159.67049700000004</v>
      </c>
      <c r="Q5" s="122">
        <f>1000/$A$1*'[1]4407Exp'!P$263</f>
        <v>191.78451300000003</v>
      </c>
      <c r="R5" s="122">
        <f>1000/$A$1*'[1]4407Exp'!Q$263</f>
        <v>207.46185941006476</v>
      </c>
      <c r="S5" s="122">
        <f>1000/$A$1*'[1]4407Exp'!R$263</f>
        <v>297.07499700000005</v>
      </c>
      <c r="T5" s="122">
        <f>1000/$A$1*'[1]4407Exp'!S$263</f>
        <v>257.34246999999993</v>
      </c>
      <c r="U5" s="122">
        <f>1000/$A$1*'[1]4407Exp'!T$263</f>
        <v>253.32419900000008</v>
      </c>
      <c r="V5" s="122">
        <f>1000/$A$1*'[1]4407Exp'!U$263</f>
        <v>224.34893199999996</v>
      </c>
      <c r="W5" s="122">
        <f>1000/$A$1*'[1]4407Exp'!V$263</f>
        <v>0</v>
      </c>
      <c r="X5" s="122">
        <f>1000/$A$1*'[1]4407Exp'!W$263</f>
        <v>0</v>
      </c>
      <c r="Y5" s="122">
        <f>1000/$A$1*'[1]4407Exp'!X$263</f>
        <v>0</v>
      </c>
      <c r="Z5" s="122">
        <f>1000/$A$1*'[1]4407Exp'!Y$263</f>
        <v>0</v>
      </c>
      <c r="AA5" s="122">
        <f>1000/$A$1*'[1]4407Exp'!Z$263</f>
        <v>0</v>
      </c>
      <c r="AB5" s="122">
        <f>1000/$A$1*'[1]4407Exp'!AA$263</f>
        <v>0</v>
      </c>
      <c r="AC5" s="16"/>
      <c r="AD5" s="100">
        <f>'[1]4407Exp'!AB$263</f>
        <v>70.755634694137541</v>
      </c>
      <c r="AE5" s="92">
        <f>'[1]4407Exp'!AC$263</f>
        <v>67.519049496096002</v>
      </c>
      <c r="AF5" s="92">
        <f>'[1]4407Exp'!AD$263</f>
        <v>71.147978874096012</v>
      </c>
      <c r="AG5" s="92">
        <f>'[1]4407Exp'!AE$263</f>
        <v>77.426509536319983</v>
      </c>
      <c r="AH5" s="92">
        <f>'[1]4407Exp'!AF$263</f>
        <v>89.174672629552973</v>
      </c>
      <c r="AI5" s="92">
        <f>'[1]4407Exp'!AG$263</f>
        <v>113.148056946639</v>
      </c>
      <c r="AJ5" s="92">
        <f>'[1]4407Exp'!AH$263</f>
        <v>93.717083935695996</v>
      </c>
      <c r="AK5" s="92">
        <f>'[1]4407Exp'!AI$263</f>
        <v>99.80423198677498</v>
      </c>
      <c r="AL5" s="92">
        <f>'[1]4407Exp'!AJ$263</f>
        <v>99.073468451836007</v>
      </c>
      <c r="AM5" s="92">
        <f>'[1]4407Exp'!AK$263</f>
        <v>58.543691693212004</v>
      </c>
      <c r="AN5" s="92">
        <f>'[1]4407Exp'!AL$263</f>
        <v>64.301595890147993</v>
      </c>
      <c r="AO5" s="92">
        <f>'[1]4407Exp'!AM$263</f>
        <v>52.957935119039988</v>
      </c>
      <c r="AP5" s="92">
        <f>'[1]4407Exp'!AN$263</f>
        <v>67.179147512223977</v>
      </c>
      <c r="AQ5" s="92">
        <f>'[1]4407Exp'!AO$263</f>
        <v>92.644559273493016</v>
      </c>
      <c r="AR5" s="92">
        <f>'[1]4407Exp'!AP$263</f>
        <v>105.74246804040749</v>
      </c>
      <c r="AS5" s="92">
        <f>'[1]4407Exp'!AQ$263</f>
        <v>132.96496682617988</v>
      </c>
      <c r="AT5" s="92">
        <f>'[1]4407Exp'!AR$263</f>
        <v>195.87304638805699</v>
      </c>
      <c r="AU5" s="92">
        <f>'[1]4407Exp'!AS$263</f>
        <v>168.89560019246204</v>
      </c>
      <c r="AV5" s="92">
        <f>'[1]4407Exp'!AT$263</f>
        <v>173.66280657245997</v>
      </c>
      <c r="AW5" s="92">
        <f>'[1]4407Exp'!AU$263</f>
        <v>128.79568508080825</v>
      </c>
      <c r="AX5" s="92">
        <f>'[1]4407Exp'!AV$263</f>
        <v>0</v>
      </c>
      <c r="AY5" s="92">
        <f>'[1]4407Exp'!AW$263</f>
        <v>0</v>
      </c>
      <c r="AZ5" s="92">
        <f>'[1]4407Exp'!AX$263</f>
        <v>0</v>
      </c>
      <c r="BA5" s="92">
        <f>'[1]4407Exp'!AY$263</f>
        <v>0</v>
      </c>
      <c r="BB5" s="92">
        <f>'[1]4407Exp'!AZ$263</f>
        <v>0</v>
      </c>
      <c r="BC5" s="92">
        <f>'[1]4407Exp'!BA$263</f>
        <v>0</v>
      </c>
      <c r="BD5" s="168"/>
    </row>
    <row r="6" spans="1:56" ht="17.149999999999999" customHeight="1" thickTop="1">
      <c r="B6" s="45" t="s">
        <v>18</v>
      </c>
      <c r="C6" s="203">
        <f>1000/$A$1*'[1]4407Exp'!$B$266</f>
        <v>26.331334000000005</v>
      </c>
      <c r="D6" s="102">
        <f>1000/$A$1*'[1]4407Exp'!$C$266</f>
        <v>29.763757000000005</v>
      </c>
      <c r="E6" s="102">
        <f>1000/$A$1*'[1]4407Exp'!$D$266</f>
        <v>28.352028999999998</v>
      </c>
      <c r="F6" s="102">
        <f>1000/$A$1*'[1]4407Exp'!$E$266</f>
        <v>28.261205</v>
      </c>
      <c r="G6" s="102">
        <f>1000/$A$1*'[1]4407Exp'!$F$266</f>
        <v>32.611426999999999</v>
      </c>
      <c r="H6" s="102">
        <f>1000/$A$1*'[1]4407Exp'!$G$266</f>
        <v>30.180259000000007</v>
      </c>
      <c r="I6" s="102">
        <f>1000/$A$1*'[1]4407Exp'!$H$266</f>
        <v>26.041739</v>
      </c>
      <c r="J6" s="204">
        <f>1000/$A$1*'[1]4407Exp'!$I$266</f>
        <v>24.867922</v>
      </c>
      <c r="K6" s="204">
        <f>1000/$A$1*'[1]4407Exp'!$J$266</f>
        <v>27.424006000000002</v>
      </c>
      <c r="L6" s="204">
        <f>1000/$A$1*'[1]4407Exp'!K$266</f>
        <v>54.109515000000002</v>
      </c>
      <c r="M6" s="204">
        <f>1000/$A$1*'[1]4407Exp'!L$266</f>
        <v>45.894129000000007</v>
      </c>
      <c r="N6" s="102">
        <f>1000/$A$1*'[1]4407Exp'!M$266</f>
        <v>36.936765000000001</v>
      </c>
      <c r="O6" s="102">
        <f>1000/$A$1*'[1]4407Exp'!N$266</f>
        <v>12.501796000000002</v>
      </c>
      <c r="P6" s="102">
        <f>1000/$A$1*'[1]4407Exp'!O$266</f>
        <v>12.250365</v>
      </c>
      <c r="Q6" s="102">
        <f>1000/$A$1*'[1]4407Exp'!P$266</f>
        <v>12.686525000000001</v>
      </c>
      <c r="R6" s="102">
        <f>1000/$A$1*'[1]4407Exp'!Q$266</f>
        <v>10.59748672645093</v>
      </c>
      <c r="S6" s="102">
        <f>1000/$A$1*'[1]4407Exp'!R$266</f>
        <v>5.7704499999999994</v>
      </c>
      <c r="T6" s="102">
        <f>1000/$A$1*'[1]4407Exp'!S$266</f>
        <v>4.1420160000000008</v>
      </c>
      <c r="U6" s="102">
        <f>1000/$A$1*'[1]4407Exp'!T$266</f>
        <v>5.7992539999999995</v>
      </c>
      <c r="V6" s="102">
        <f>1000/$A$1*'[1]4407Exp'!U$266</f>
        <v>5.6606190000000005</v>
      </c>
      <c r="W6" s="102">
        <f>1000/$A$1*'[1]4407Exp'!V$266</f>
        <v>0</v>
      </c>
      <c r="X6" s="102">
        <f>1000/$A$1*'[1]4407Exp'!W$266</f>
        <v>0</v>
      </c>
      <c r="Y6" s="102">
        <f>1000/$A$1*'[1]4407Exp'!X$266</f>
        <v>0</v>
      </c>
      <c r="Z6" s="102">
        <f>1000/$A$1*'[1]4407Exp'!Y$266</f>
        <v>0</v>
      </c>
      <c r="AA6" s="102">
        <f>1000/$A$1*'[1]4407Exp'!Z$266</f>
        <v>0</v>
      </c>
      <c r="AB6" s="102">
        <f>1000/$A$1*'[1]4407Exp'!AA$266</f>
        <v>0</v>
      </c>
      <c r="AC6" s="16"/>
      <c r="AD6" s="101">
        <f>'[1]4407Exp'!AB$266</f>
        <v>4.896011813153641</v>
      </c>
      <c r="AE6" s="102">
        <f>'[1]4407Exp'!AC$266</f>
        <v>5.0752641942319991</v>
      </c>
      <c r="AF6" s="102">
        <f>'[1]4407Exp'!AD$266</f>
        <v>6.1518020615040001</v>
      </c>
      <c r="AG6" s="102">
        <f>'[1]4407Exp'!AE$266</f>
        <v>7.5923808524479997</v>
      </c>
      <c r="AH6" s="102">
        <f>'[1]4407Exp'!AF$266</f>
        <v>10.312818808747</v>
      </c>
      <c r="AI6" s="102">
        <f>'[1]4407Exp'!AG$266</f>
        <v>9.7985618689529979</v>
      </c>
      <c r="AJ6" s="102">
        <f>'[1]4407Exp'!AH$266</f>
        <v>7.9823029612839997</v>
      </c>
      <c r="AK6" s="102">
        <f>'[1]4407Exp'!AI$266</f>
        <v>8.6541165541050002</v>
      </c>
      <c r="AL6" s="102">
        <f>'[1]4407Exp'!AJ$266</f>
        <v>10.024715218796</v>
      </c>
      <c r="AM6" s="102">
        <f>'[1]4407Exp'!AK$266</f>
        <v>10.601638967216003</v>
      </c>
      <c r="AN6" s="102">
        <f>'[1]4407Exp'!AL$266</f>
        <v>9.1936472403150002</v>
      </c>
      <c r="AO6" s="102">
        <f>'[1]4407Exp'!AM$266</f>
        <v>6.5284359710399986</v>
      </c>
      <c r="AP6" s="102">
        <f>'[1]4407Exp'!AN$266</f>
        <v>3.9493939749439999</v>
      </c>
      <c r="AQ6" s="102">
        <f>'[1]4407Exp'!AO$266</f>
        <v>4.3590042106740006</v>
      </c>
      <c r="AR6" s="102">
        <f>'[1]4407Exp'!AP$266</f>
        <v>5.4654441892267496</v>
      </c>
      <c r="AS6" s="102">
        <f>'[1]4407Exp'!AQ$266</f>
        <v>4.6726116379623956</v>
      </c>
      <c r="AT6" s="102">
        <f>'[1]4407Exp'!AR$266</f>
        <v>2.520588426138</v>
      </c>
      <c r="AU6" s="102">
        <f>'[1]4407Exp'!AS$266</f>
        <v>1.8731536721039999</v>
      </c>
      <c r="AV6" s="102">
        <f>'[1]4407Exp'!AT$266</f>
        <v>2.8641572436500002</v>
      </c>
      <c r="AW6" s="102">
        <f>'[1]4407Exp'!AU$266</f>
        <v>3.2414878981291668</v>
      </c>
      <c r="AX6" s="102">
        <f>'[1]4407Exp'!AV$266</f>
        <v>0</v>
      </c>
      <c r="AY6" s="102">
        <f>'[1]4407Exp'!AW$266</f>
        <v>0</v>
      </c>
      <c r="AZ6" s="102">
        <f>'[1]4407Exp'!AX$266</f>
        <v>0</v>
      </c>
      <c r="BA6" s="102">
        <f>'[1]4407Exp'!AY$266</f>
        <v>0</v>
      </c>
      <c r="BB6" s="102">
        <f>'[1]4407Exp'!AZ$266</f>
        <v>0</v>
      </c>
      <c r="BC6" s="102">
        <f>'[1]4407Exp'!BA$266</f>
        <v>0</v>
      </c>
      <c r="BD6" s="168"/>
    </row>
    <row r="7" spans="1:56">
      <c r="B7" s="46" t="s">
        <v>54</v>
      </c>
      <c r="C7" s="103">
        <f>1000/$A$1*'[1]4407Exp'!$B$35</f>
        <v>2.8929400000000003</v>
      </c>
      <c r="D7" s="104">
        <f>1000/$A$1*'[1]4407Exp'!$C$35</f>
        <v>0.80192700000000017</v>
      </c>
      <c r="E7" s="104">
        <f>1000/$A$1*'[1]4407Exp'!$D$35</f>
        <v>0</v>
      </c>
      <c r="F7" s="104">
        <f>1000/$A$1*'[1]4407Exp'!$E$35</f>
        <v>0</v>
      </c>
      <c r="G7" s="104">
        <f>1000/$A$1*'[1]4407Exp'!$F$35</f>
        <v>0</v>
      </c>
      <c r="H7" s="104">
        <f>1000/$A$1*'[1]4407Exp'!$G$35</f>
        <v>5.2098000000000005E-2</v>
      </c>
      <c r="I7" s="104">
        <f>1000/$A$1*'[1]4407Exp'!$H$35</f>
        <v>0.17137500000000003</v>
      </c>
      <c r="J7" s="180">
        <f>1000/$A$1*'[1]4407Exp'!$I$35</f>
        <v>0.36468600000000001</v>
      </c>
      <c r="K7" s="180">
        <f>1000/$A$1*'[1]4407Exp'!$J$35</f>
        <v>8.7266999999999997E-2</v>
      </c>
      <c r="L7" s="207">
        <f>1000/$A$1*'[1]4407Exp'!K$35</f>
        <v>10.058735</v>
      </c>
      <c r="M7" s="207">
        <f>1000/$A$1*'[1]4407Exp'!L$35</f>
        <v>11.856497000000001</v>
      </c>
      <c r="N7" s="112">
        <f>1000/$A$1*'[1]4407Exp'!M$35</f>
        <v>8.1209199999999999</v>
      </c>
      <c r="O7" s="104">
        <f>1000/$A$1*'[1]4407Exp'!N$35</f>
        <v>0.98898900000000012</v>
      </c>
      <c r="P7" s="104">
        <f>1000/$A$1*'[1]4407Exp'!O$35</f>
        <v>0.56112200000000001</v>
      </c>
      <c r="Q7" s="104">
        <f>1000/$A$1*'[1]4407Exp'!P$35</f>
        <v>0.12150000000000001</v>
      </c>
      <c r="R7" s="104">
        <f>1000/$A$1*'[1]4407Exp'!Q$35</f>
        <v>0</v>
      </c>
      <c r="S7" s="104">
        <f>1000/$A$1*'[1]4407Exp'!R$35</f>
        <v>0</v>
      </c>
      <c r="T7" s="104">
        <f>1000/$A$1*'[1]4407Exp'!S$35</f>
        <v>0</v>
      </c>
      <c r="U7" s="104">
        <f>1000/$A$1*'[1]4407Exp'!T$35</f>
        <v>0</v>
      </c>
      <c r="V7" s="104">
        <f>1000/$A$1*'[1]4407Exp'!U$35</f>
        <v>0.10260000000000001</v>
      </c>
      <c r="W7" s="104">
        <f>1000/$A$1*'[1]4407Exp'!V$35</f>
        <v>0</v>
      </c>
      <c r="X7" s="104">
        <f>1000/$A$1*'[1]4407Exp'!W$35</f>
        <v>0</v>
      </c>
      <c r="Y7" s="104">
        <f>1000/$A$1*'[1]4407Exp'!X$35</f>
        <v>0</v>
      </c>
      <c r="Z7" s="104">
        <f>1000/$A$1*'[1]4407Exp'!Y$35</f>
        <v>0</v>
      </c>
      <c r="AA7" s="104">
        <f>1000/$A$1*'[1]4407Exp'!Z$35</f>
        <v>0</v>
      </c>
      <c r="AB7" s="104">
        <f>1000/$A$1*'[1]4407Exp'!AA$35</f>
        <v>0</v>
      </c>
      <c r="AC7" s="179"/>
      <c r="AD7" s="103">
        <f>'[1]4407Exp'!AB$35</f>
        <v>0.20793728025432001</v>
      </c>
      <c r="AE7" s="104">
        <f>'[1]4407Exp'!AC$35</f>
        <v>5.7152633395999998E-2</v>
      </c>
      <c r="AF7" s="104">
        <f>'[1]4407Exp'!AD$35</f>
        <v>0</v>
      </c>
      <c r="AG7" s="104">
        <f>'[1]4407Exp'!AE$35</f>
        <v>0</v>
      </c>
      <c r="AH7" s="104">
        <f>'[1]4407Exp'!AF$35</f>
        <v>0</v>
      </c>
      <c r="AI7" s="104">
        <f>'[1]4407Exp'!AG$35</f>
        <v>5.6257704359999995E-3</v>
      </c>
      <c r="AJ7" s="104">
        <f>'[1]4407Exp'!AH$35</f>
        <v>1.9382747424000001E-2</v>
      </c>
      <c r="AK7" s="104">
        <f>'[1]4407Exp'!AI$35</f>
        <v>4.124736289E-2</v>
      </c>
      <c r="AL7" s="104">
        <f>'[1]4407Exp'!AJ$35</f>
        <v>1.2426215588000002E-2</v>
      </c>
      <c r="AM7" s="104">
        <f>'[1]4407Exp'!AK$35</f>
        <v>1.1204431747520001</v>
      </c>
      <c r="AN7" s="104">
        <f>'[1]4407Exp'!AL$35</f>
        <v>1.3831984327410001</v>
      </c>
      <c r="AO7" s="104">
        <f>'[1]4407Exp'!AM$35</f>
        <v>0.93522924527999984</v>
      </c>
      <c r="AP7" s="104">
        <f>'[1]4407Exp'!AN$35</f>
        <v>0.16621207063999999</v>
      </c>
      <c r="AQ7" s="104">
        <f>'[1]4407Exp'!AO$35</f>
        <v>0.108148856406</v>
      </c>
      <c r="AR7" s="104">
        <f>'[1]4407Exp'!AP$35</f>
        <v>2.7034333365499999E-2</v>
      </c>
      <c r="AS7" s="104">
        <f>'[1]4407Exp'!AQ$35</f>
        <v>0</v>
      </c>
      <c r="AT7" s="104">
        <f>'[1]4407Exp'!AR$35</f>
        <v>0</v>
      </c>
      <c r="AU7" s="104">
        <f>'[1]4407Exp'!AS$35</f>
        <v>0</v>
      </c>
      <c r="AV7" s="104">
        <f>'[1]4407Exp'!AT$35</f>
        <v>0</v>
      </c>
      <c r="AW7" s="104">
        <f>'[1]4407Exp'!AU$35</f>
        <v>0.69109257102499988</v>
      </c>
      <c r="AX7" s="104">
        <f>'[1]4407Exp'!AV$35</f>
        <v>0</v>
      </c>
      <c r="AY7" s="104">
        <f>'[1]4407Exp'!AW$35</f>
        <v>0</v>
      </c>
      <c r="AZ7" s="104">
        <f>'[1]4407Exp'!AX$35</f>
        <v>0</v>
      </c>
      <c r="BA7" s="104">
        <f>'[1]4407Exp'!AY$35</f>
        <v>0</v>
      </c>
      <c r="BB7" s="104">
        <f>'[1]4407Exp'!AZ$35</f>
        <v>0</v>
      </c>
      <c r="BC7" s="104">
        <f>'[1]4407Exp'!BA$35</f>
        <v>0</v>
      </c>
      <c r="BD7" s="168"/>
    </row>
    <row r="8" spans="1:56">
      <c r="B8" s="5" t="s">
        <v>53</v>
      </c>
      <c r="C8" s="103">
        <f>1000/$A$1*'[1]4407Exp'!$B$165</f>
        <v>1.373135</v>
      </c>
      <c r="D8" s="104">
        <f>1000/$A$1*'[1]4407Exp'!$C$165</f>
        <v>1.7148830000000002</v>
      </c>
      <c r="E8" s="104">
        <f>1000/$A$1*'[1]4407Exp'!$D$165</f>
        <v>0</v>
      </c>
      <c r="F8" s="104">
        <f>1000/$A$1*'[1]4407Exp'!$E$165</f>
        <v>1.8622000000000003E-2</v>
      </c>
      <c r="G8" s="104">
        <f>1000/$A$1*'[1]4407Exp'!$F$165</f>
        <v>0</v>
      </c>
      <c r="H8" s="104">
        <f>1000/$A$1*'[1]4407Exp'!$G$165</f>
        <v>0.77076</v>
      </c>
      <c r="I8" s="104">
        <f>1000/$A$1*'[1]4407Exp'!$H$165</f>
        <v>2.5519720000000006</v>
      </c>
      <c r="J8" s="180">
        <f>1000/$A$1*'[1]4407Exp'!$I$165</f>
        <v>2.7590859999999999</v>
      </c>
      <c r="K8" s="180">
        <f>1000/$A$1*'[1]4407Exp'!$J$165</f>
        <v>3.6241090000000002</v>
      </c>
      <c r="L8" s="207">
        <f>1000/$A$1*'[1]4407Exp'!K$165</f>
        <v>25.700586000000001</v>
      </c>
      <c r="M8" s="207">
        <f>1000/$A$1*'[1]4407Exp'!L$165</f>
        <v>17.995777</v>
      </c>
      <c r="N8" s="112">
        <f>1000/$A$1*'[1]4407Exp'!M$165</f>
        <v>20.31878</v>
      </c>
      <c r="O8" s="104">
        <f>1000/$A$1*'[1]4407Exp'!N$165</f>
        <v>2.7256199999999997</v>
      </c>
      <c r="P8" s="104">
        <f>1000/$A$1*'[1]4407Exp'!O$165</f>
        <v>2.8858930000000003</v>
      </c>
      <c r="Q8" s="104">
        <f>1000/$A$1*'[1]4407Exp'!P$165</f>
        <v>2.1413099999999998</v>
      </c>
      <c r="R8" s="104">
        <f>1000/$A$1*'[1]4407Exp'!Q$165</f>
        <v>2.1076452682955935</v>
      </c>
      <c r="S8" s="104">
        <f>1000/$A$1*'[1]4407Exp'!R$165</f>
        <v>0</v>
      </c>
      <c r="T8" s="104">
        <f>1000/$A$1*'[1]4407Exp'!S$165</f>
        <v>0</v>
      </c>
      <c r="U8" s="104">
        <f>1000/$A$1*'[1]4407Exp'!T$165</f>
        <v>0</v>
      </c>
      <c r="V8" s="104">
        <f>1000/$A$1*'[1]4407Exp'!U$165</f>
        <v>0</v>
      </c>
      <c r="W8" s="104">
        <f>1000/$A$1*'[1]4407Exp'!V$165</f>
        <v>0</v>
      </c>
      <c r="X8" s="104">
        <f>1000/$A$1*'[1]4407Exp'!W$165</f>
        <v>0</v>
      </c>
      <c r="Y8" s="104">
        <f>1000/$A$1*'[1]4407Exp'!X$165</f>
        <v>0</v>
      </c>
      <c r="Z8" s="104">
        <f>1000/$A$1*'[1]4407Exp'!Y$165</f>
        <v>0</v>
      </c>
      <c r="AA8" s="104">
        <f>1000/$A$1*'[1]4407Exp'!Z$165</f>
        <v>0</v>
      </c>
      <c r="AB8" s="104">
        <f>1000/$A$1*'[1]4407Exp'!AA$165</f>
        <v>0</v>
      </c>
      <c r="AC8" s="179"/>
      <c r="AD8" s="103">
        <f>'[1]4407Exp'!AB$165</f>
        <v>0.10548589614677999</v>
      </c>
      <c r="AE8" s="104">
        <f>'[1]4407Exp'!AC$165</f>
        <v>0.12796313992399999</v>
      </c>
      <c r="AF8" s="104">
        <f>'[1]4407Exp'!AD$165</f>
        <v>0</v>
      </c>
      <c r="AG8" s="104">
        <f>'[1]4407Exp'!AE$165</f>
        <v>2.907003008E-3</v>
      </c>
      <c r="AH8" s="104">
        <f>'[1]4407Exp'!AF$165</f>
        <v>0</v>
      </c>
      <c r="AI8" s="104">
        <f>'[1]4407Exp'!AG$165</f>
        <v>8.2743585639E-2</v>
      </c>
      <c r="AJ8" s="104">
        <f>'[1]4407Exp'!AH$165</f>
        <v>0.27876095418400004</v>
      </c>
      <c r="AK8" s="104">
        <f>'[1]4407Exp'!AI$165</f>
        <v>0.33704230936499996</v>
      </c>
      <c r="AL8" s="104">
        <f>'[1]4407Exp'!AJ$165</f>
        <v>0.42035116891200008</v>
      </c>
      <c r="AM8" s="104">
        <f>'[1]4407Exp'!AK$165</f>
        <v>2.9288156714519999</v>
      </c>
      <c r="AN8" s="104">
        <f>'[1]4407Exp'!AL$165</f>
        <v>2.0719376568450003</v>
      </c>
      <c r="AO8" s="104">
        <f>'[1]4407Exp'!AM$165</f>
        <v>2.3225230324799995</v>
      </c>
      <c r="AP8" s="104">
        <f>'[1]4407Exp'!AN$165</f>
        <v>0.31140769123199996</v>
      </c>
      <c r="AQ8" s="104">
        <f>'[1]4407Exp'!AO$165</f>
        <v>0.35371363001700001</v>
      </c>
      <c r="AR8" s="104">
        <f>'[1]4407Exp'!AP$165</f>
        <v>0.25469117042125</v>
      </c>
      <c r="AS8" s="104">
        <f>'[1]4407Exp'!AQ$165</f>
        <v>0.42931205688858237</v>
      </c>
      <c r="AT8" s="104">
        <f>'[1]4407Exp'!AR$165</f>
        <v>0</v>
      </c>
      <c r="AU8" s="104">
        <f>'[1]4407Exp'!AS$165</f>
        <v>0</v>
      </c>
      <c r="AV8" s="104">
        <f>'[1]4407Exp'!AT$165</f>
        <v>0</v>
      </c>
      <c r="AW8" s="104">
        <f>'[1]4407Exp'!AU$165</f>
        <v>0</v>
      </c>
      <c r="AX8" s="104">
        <f>'[1]4407Exp'!AV$165</f>
        <v>0</v>
      </c>
      <c r="AY8" s="104">
        <f>'[1]4407Exp'!AW$165</f>
        <v>0</v>
      </c>
      <c r="AZ8" s="104">
        <f>'[1]4407Exp'!AX$165</f>
        <v>0</v>
      </c>
      <c r="BA8" s="104">
        <f>'[1]4407Exp'!AY$165</f>
        <v>0</v>
      </c>
      <c r="BB8" s="104">
        <f>'[1]4407Exp'!AZ$165</f>
        <v>0</v>
      </c>
      <c r="BC8" s="104">
        <f>'[1]4407Exp'!BA$165</f>
        <v>0</v>
      </c>
      <c r="BD8" s="168"/>
    </row>
    <row r="9" spans="1:56">
      <c r="B9" s="5" t="s">
        <v>55</v>
      </c>
      <c r="C9" s="103">
        <f>1000/$A$1*'[1]4407Exp'!$B$201</f>
        <v>14.678860000000002</v>
      </c>
      <c r="D9" s="104">
        <f>1000/$A$1*'[1]4407Exp'!$C$201</f>
        <v>21.345414000000002</v>
      </c>
      <c r="E9" s="104">
        <f>1000/$A$1*'[1]4407Exp'!$C$201</f>
        <v>21.345414000000002</v>
      </c>
      <c r="F9" s="104">
        <f>1000/$A$1*'[1]4407Exp'!$E$201</f>
        <v>22.693712999999999</v>
      </c>
      <c r="G9" s="104">
        <f>1000/$A$1*'[1]4407Exp'!$F$201</f>
        <v>22.726990000000001</v>
      </c>
      <c r="H9" s="104">
        <f>1000/$A$1*'[1]4407Exp'!$G$201</f>
        <v>20.067812000000004</v>
      </c>
      <c r="I9" s="104">
        <f>1000/$A$1*'[1]4407Exp'!$H$201</f>
        <v>14.427181000000001</v>
      </c>
      <c r="J9" s="180">
        <f>1000/$A$1*'[1]4407Exp'!$I$201</f>
        <v>12.504847999999999</v>
      </c>
      <c r="K9" s="180">
        <f>1000/$A$1*'[1]4407Exp'!$J$201</f>
        <v>14.909036000000002</v>
      </c>
      <c r="L9" s="180">
        <f>1000/$A$1*'[1]4407Exp'!K$201</f>
        <v>13.476011</v>
      </c>
      <c r="M9" s="180">
        <f>1000/$A$1*'[1]4407Exp'!L$201</f>
        <v>10.881262000000001</v>
      </c>
      <c r="N9" s="104">
        <f>1000/$A$1*'[1]4407Exp'!M$201</f>
        <v>5.7583490000000008</v>
      </c>
      <c r="O9" s="104">
        <f>1000/$A$1*'[1]4407Exp'!N$201</f>
        <v>6.0241890000000007</v>
      </c>
      <c r="P9" s="104">
        <f>1000/$A$1*'[1]4407Exp'!O$201</f>
        <v>4.4232120000000013</v>
      </c>
      <c r="Q9" s="104">
        <f>1000/$A$1*'[1]4407Exp'!P$201</f>
        <v>5.1249140000000004</v>
      </c>
      <c r="R9" s="104">
        <f>1000/$A$1*'[1]4407Exp'!Q$201</f>
        <v>2.2232260988905774</v>
      </c>
      <c r="S9" s="104">
        <f>1000/$A$1*'[1]4407Exp'!R$201</f>
        <v>2.340201</v>
      </c>
      <c r="T9" s="104">
        <f>1000/$A$1*'[1]4407Exp'!S$201</f>
        <v>1.2408619999999999</v>
      </c>
      <c r="U9" s="104">
        <f>1000/$A$1*'[1]4407Exp'!T$201</f>
        <v>2.3888620000000005</v>
      </c>
      <c r="V9" s="104">
        <f>1000/$A$1*'[1]4407Exp'!U$201</f>
        <v>3.0285500000000001</v>
      </c>
      <c r="W9" s="104">
        <f>1000/$A$1*'[1]4407Exp'!V$201</f>
        <v>0</v>
      </c>
      <c r="X9" s="104">
        <f>1000/$A$1*'[1]4407Exp'!W$201</f>
        <v>0</v>
      </c>
      <c r="Y9" s="104">
        <f>1000/$A$1*'[1]4407Exp'!X$201</f>
        <v>0</v>
      </c>
      <c r="Z9" s="104">
        <f>1000/$A$1*'[1]4407Exp'!Y$201</f>
        <v>0</v>
      </c>
      <c r="AA9" s="104">
        <f>1000/$A$1*'[1]4407Exp'!Z$201</f>
        <v>0</v>
      </c>
      <c r="AB9" s="104">
        <f>1000/$A$1*'[1]4407Exp'!AA$201</f>
        <v>0</v>
      </c>
      <c r="AC9" s="179"/>
      <c r="AD9" s="103">
        <f>'[1]4407Exp'!AB$201</f>
        <v>2.379124566957</v>
      </c>
      <c r="AE9" s="104">
        <f>'[1]4407Exp'!AC$201</f>
        <v>3.4635131660239997</v>
      </c>
      <c r="AF9" s="104">
        <f>'[1]4407Exp'!AD$201</f>
        <v>4.4065330013279995</v>
      </c>
      <c r="AG9" s="104">
        <f>'[1]4407Exp'!AE$201</f>
        <v>5.5829133942399993</v>
      </c>
      <c r="AH9" s="104">
        <f>'[1]4407Exp'!AF$201</f>
        <v>6.4814300381179999</v>
      </c>
      <c r="AI9" s="104">
        <f>'[1]4407Exp'!AG$201</f>
        <v>5.8659198179009993</v>
      </c>
      <c r="AJ9" s="104">
        <f>'[1]4407Exp'!AH$201</f>
        <v>4.2212516756599996</v>
      </c>
      <c r="AK9" s="104">
        <f>'[1]4407Exp'!AI$201</f>
        <v>4.05566624115</v>
      </c>
      <c r="AL9" s="104">
        <f>'[1]4407Exp'!AJ$201</f>
        <v>5.4720207398879994</v>
      </c>
      <c r="AM9" s="104">
        <f>'[1]4407Exp'!AK$201</f>
        <v>4.5194549087160008</v>
      </c>
      <c r="AN9" s="104">
        <f>'[1]4407Exp'!AL$201</f>
        <v>3.5543523790619997</v>
      </c>
      <c r="AO9" s="104">
        <f>'[1]4407Exp'!AM$201</f>
        <v>2.0791431911999996</v>
      </c>
      <c r="AP9" s="104">
        <f>'[1]4407Exp'!AN$201</f>
        <v>2.1550466375679997</v>
      </c>
      <c r="AQ9" s="104">
        <f>'[1]4407Exp'!AO$201</f>
        <v>1.703422706844</v>
      </c>
      <c r="AR9" s="104">
        <f>'[1]4407Exp'!AP$201</f>
        <v>2.313745518842</v>
      </c>
      <c r="AS9" s="104">
        <f>'[1]4407Exp'!AQ$201</f>
        <v>0.77306530265959394</v>
      </c>
      <c r="AT9" s="104">
        <f>'[1]4407Exp'!AR$201</f>
        <v>0.8368485001</v>
      </c>
      <c r="AU9" s="104">
        <f>'[1]4407Exp'!AS$201</f>
        <v>0.44654303736899997</v>
      </c>
      <c r="AV9" s="104">
        <f>'[1]4407Exp'!AT$201</f>
        <v>1.0161498906100002</v>
      </c>
      <c r="AW9" s="104">
        <f>'[1]4407Exp'!AU$201</f>
        <v>1.1169861798958334</v>
      </c>
      <c r="AX9" s="104">
        <f>'[1]4407Exp'!AV$201</f>
        <v>0</v>
      </c>
      <c r="AY9" s="104">
        <f>'[1]4407Exp'!AW$201</f>
        <v>0</v>
      </c>
      <c r="AZ9" s="104">
        <f>'[1]4407Exp'!AX$201</f>
        <v>0</v>
      </c>
      <c r="BA9" s="104">
        <f>'[1]4407Exp'!AY$201</f>
        <v>0</v>
      </c>
      <c r="BB9" s="104">
        <f>'[1]4407Exp'!AZ$201</f>
        <v>0</v>
      </c>
      <c r="BC9" s="104">
        <f>'[1]4407Exp'!BA$201</f>
        <v>0</v>
      </c>
      <c r="BD9" s="168"/>
    </row>
    <row r="10" spans="1:56">
      <c r="B10" s="5" t="s">
        <v>28</v>
      </c>
      <c r="C10" s="103">
        <f>1000/$A$1*'[1]4407Exp'!$B$211</f>
        <v>5.8386450000000014</v>
      </c>
      <c r="D10" s="104">
        <f>1000/$A$1*'[1]4407Exp'!$C$211</f>
        <v>4.4246829999999999</v>
      </c>
      <c r="E10" s="104">
        <f>1000/$A$1*'[1]4407Exp'!$D$211</f>
        <v>5.575006000000001</v>
      </c>
      <c r="F10" s="104">
        <f>1000/$A$1*'[1]4407Exp'!$E$211</f>
        <v>4.2400619999999991</v>
      </c>
      <c r="G10" s="104">
        <f>1000/$A$1*'[1]4407Exp'!$F$211</f>
        <v>8.7957660000000004</v>
      </c>
      <c r="H10" s="104">
        <f>1000/$A$1*'[1]4407Exp'!$G$211</f>
        <v>7.5555470000000007</v>
      </c>
      <c r="I10" s="104">
        <f>1000/$A$1*'[1]4407Exp'!$H$211</f>
        <v>7.2120970000000009</v>
      </c>
      <c r="J10" s="180">
        <f>1000/$A$1*'[1]4407Exp'!$I$211</f>
        <v>6.5460630000000011</v>
      </c>
      <c r="K10" s="180">
        <f>1000/$A$1*'[1]4407Exp'!$J$211</f>
        <v>6.0043360000000003</v>
      </c>
      <c r="L10" s="180">
        <f>1000/$A$1*'[1]4407Exp'!K$211</f>
        <v>2.443092</v>
      </c>
      <c r="M10" s="180">
        <f>1000/$A$1*'[1]4407Exp'!L$211</f>
        <v>2.8947580000000004</v>
      </c>
      <c r="N10" s="104">
        <f>1000/$A$1*'[1]4407Exp'!M$211</f>
        <v>1.9963040000000001</v>
      </c>
      <c r="O10" s="104">
        <f>1000/$A$1*'[1]4407Exp'!N$211</f>
        <v>1.584695</v>
      </c>
      <c r="P10" s="104">
        <f>1000/$A$1*'[1]4407Exp'!O$211</f>
        <v>3.0212220000000003</v>
      </c>
      <c r="Q10" s="104">
        <f>1000/$A$1*'[1]4407Exp'!P$211</f>
        <v>2.8662360000000007</v>
      </c>
      <c r="R10" s="104">
        <f>1000/$A$1*'[1]4407Exp'!Q$211</f>
        <v>3.7008080191939019</v>
      </c>
      <c r="S10" s="104">
        <f>1000/$A$1*'[1]4407Exp'!R$211</f>
        <v>1.9520299999999999</v>
      </c>
      <c r="T10" s="104">
        <f>1000/$A$1*'[1]4407Exp'!S$211</f>
        <v>1.6963760000000003</v>
      </c>
      <c r="U10" s="104">
        <f>1000/$A$1*'[1]4407Exp'!T$211</f>
        <v>2.1046290000000001</v>
      </c>
      <c r="V10" s="104">
        <f>1000/$A$1*'[1]4407Exp'!U$211</f>
        <v>1.642406</v>
      </c>
      <c r="W10" s="104">
        <f>1000/$A$1*'[1]4407Exp'!V$211</f>
        <v>0</v>
      </c>
      <c r="X10" s="104">
        <f>1000/$A$1*'[1]4407Exp'!W$211</f>
        <v>0</v>
      </c>
      <c r="Y10" s="104">
        <f>1000/$A$1*'[1]4407Exp'!X$211</f>
        <v>0</v>
      </c>
      <c r="Z10" s="104">
        <f>1000/$A$1*'[1]4407Exp'!Y$211</f>
        <v>0</v>
      </c>
      <c r="AA10" s="104">
        <f>1000/$A$1*'[1]4407Exp'!Z$211</f>
        <v>0</v>
      </c>
      <c r="AB10" s="104">
        <f>1000/$A$1*'[1]4407Exp'!AA$211</f>
        <v>0</v>
      </c>
      <c r="AC10" s="179"/>
      <c r="AD10" s="103">
        <f>'[1]4407Exp'!AB$211</f>
        <v>1.4681085214691401</v>
      </c>
      <c r="AE10" s="104">
        <f>'[1]4407Exp'!AC$211</f>
        <v>1.0547782927639999</v>
      </c>
      <c r="AF10" s="104">
        <f>'[1]4407Exp'!AD$211</f>
        <v>1.5271067528160001</v>
      </c>
      <c r="AG10" s="104">
        <f>'[1]4407Exp'!AE$211</f>
        <v>1.6770904236799999</v>
      </c>
      <c r="AH10" s="104">
        <f>'[1]4407Exp'!AF$211</f>
        <v>3.4352987314239996</v>
      </c>
      <c r="AI10" s="104">
        <f>'[1]4407Exp'!AG$211</f>
        <v>3.1828436082299998</v>
      </c>
      <c r="AJ10" s="104">
        <f>'[1]4407Exp'!AH$211</f>
        <v>2.9472332792600007</v>
      </c>
      <c r="AK10" s="104">
        <f>'[1]4407Exp'!AI$211</f>
        <v>2.8673401455199996</v>
      </c>
      <c r="AL10" s="104">
        <f>'[1]4407Exp'!AJ$211</f>
        <v>2.9464520809519996</v>
      </c>
      <c r="AM10" s="104">
        <f>'[1]4407Exp'!AK$211</f>
        <v>1.1592619511879998</v>
      </c>
      <c r="AN10" s="104">
        <f>'[1]4407Exp'!AL$211</f>
        <v>1.3198125265289999</v>
      </c>
      <c r="AO10" s="104">
        <f>'[1]4407Exp'!AM$211</f>
        <v>0.91460801807999992</v>
      </c>
      <c r="AP10" s="104">
        <f>'[1]4407Exp'!AN$211</f>
        <v>0.84242899593599985</v>
      </c>
      <c r="AQ10" s="104">
        <f>'[1]4407Exp'!AO$211</f>
        <v>1.5478664975160001</v>
      </c>
      <c r="AR10" s="104">
        <f>'[1]4407Exp'!AP$211</f>
        <v>1.3963252570837499</v>
      </c>
      <c r="AS10" s="104">
        <f>'[1]4407Exp'!AQ$211</f>
        <v>1.6454948977784429</v>
      </c>
      <c r="AT10" s="104">
        <f>'[1]4407Exp'!AR$211</f>
        <v>0.87512801324699996</v>
      </c>
      <c r="AU10" s="104">
        <f>'[1]4407Exp'!AS$211</f>
        <v>0.79734303949299989</v>
      </c>
      <c r="AV10" s="104">
        <f>'[1]4407Exp'!AT$211</f>
        <v>1.0830689999000001</v>
      </c>
      <c r="AW10" s="104">
        <f>'[1]4407Exp'!AU$211</f>
        <v>0.80411214620416671</v>
      </c>
      <c r="AX10" s="104">
        <f>'[1]4407Exp'!AV$211</f>
        <v>0</v>
      </c>
      <c r="AY10" s="104">
        <f>'[1]4407Exp'!AW$211</f>
        <v>0</v>
      </c>
      <c r="AZ10" s="104">
        <f>'[1]4407Exp'!AX$211</f>
        <v>0</v>
      </c>
      <c r="BA10" s="104">
        <f>'[1]4407Exp'!AY$211</f>
        <v>0</v>
      </c>
      <c r="BB10" s="104">
        <f>'[1]4407Exp'!AZ$211</f>
        <v>0</v>
      </c>
      <c r="BC10" s="104">
        <f>'[1]4407Exp'!BA$211</f>
        <v>0</v>
      </c>
      <c r="BD10" s="168"/>
    </row>
    <row r="11" spans="1:56">
      <c r="B11" s="8" t="s">
        <v>17</v>
      </c>
      <c r="C11" s="105">
        <f>SUM(C6:C6)-SUM(C7:C10)</f>
        <v>1.5477540000000047</v>
      </c>
      <c r="D11" s="106">
        <f>SUM(D6:D6)-SUM(D7:D10)</f>
        <v>1.476850000000006</v>
      </c>
      <c r="E11" s="106">
        <f>SUM(E6:E6)-SUM(E7:E10)</f>
        <v>1.4316089999999946</v>
      </c>
      <c r="F11" s="106">
        <f>SUM(F6:F6)-SUM(F7:F10)</f>
        <v>1.3088080000000026</v>
      </c>
      <c r="G11" s="106">
        <f>SUM(G6:G6)-SUM(G7:G10)</f>
        <v>1.0886709999999979</v>
      </c>
      <c r="H11" s="106">
        <f>SUM(H6:H6)-SUM(H7:H10)</f>
        <v>1.7340420000000023</v>
      </c>
      <c r="I11" s="106">
        <f>SUM(I6:I6)-SUM(I7:I10)</f>
        <v>1.6791139999999984</v>
      </c>
      <c r="J11" s="205">
        <f>SUM(J6:J6)-SUM(J7:J10)</f>
        <v>2.6932390000000019</v>
      </c>
      <c r="K11" s="205">
        <f>SUM(K6:K6)-SUM(K7:K10)</f>
        <v>2.7992579999999982</v>
      </c>
      <c r="L11" s="205">
        <f>SUM(L6:L6)-SUM(L7:L10)</f>
        <v>2.4310910000000021</v>
      </c>
      <c r="M11" s="205">
        <f>SUM(M6:M6)-SUM(M7:M10)</f>
        <v>2.2658350000000027</v>
      </c>
      <c r="N11" s="106">
        <f>SUM(N6:N6)-SUM(N7:N10)</f>
        <v>0.74241199999999452</v>
      </c>
      <c r="O11" s="106">
        <f>SUM(O6:O6)-SUM(O7:O10)</f>
        <v>1.1783030000000014</v>
      </c>
      <c r="P11" s="106">
        <f>SUM(P6:P6)-SUM(P7:P10)</f>
        <v>1.3589159999999989</v>
      </c>
      <c r="Q11" s="106">
        <f>SUM(Q6:Q6)-SUM(Q7:Q10)</f>
        <v>2.4325650000000003</v>
      </c>
      <c r="R11" s="106">
        <f>SUM(R6:R6)-SUM(R7:R10)</f>
        <v>2.5658073400708563</v>
      </c>
      <c r="S11" s="106">
        <f>SUM(S6:S6)-SUM(S7:S10)</f>
        <v>1.4782189999999993</v>
      </c>
      <c r="T11" s="106">
        <f>SUM(T6:T6)-SUM(T7:T10)</f>
        <v>1.2047780000000006</v>
      </c>
      <c r="U11" s="106">
        <f>SUM(U6:U6)-SUM(U7:U10)</f>
        <v>1.3057629999999989</v>
      </c>
      <c r="V11" s="106">
        <f>SUM(V6:V6)-SUM(V7:V10)</f>
        <v>0.88706300000000038</v>
      </c>
      <c r="W11" s="106">
        <f>SUM(W6:W6)-SUM(W7:W10)</f>
        <v>0</v>
      </c>
      <c r="X11" s="106">
        <f>SUM(X6:X6)-SUM(X7:X10)</f>
        <v>0</v>
      </c>
      <c r="Y11" s="106">
        <f>SUM(Y6:Y6)-SUM(Y7:Y10)</f>
        <v>0</v>
      </c>
      <c r="Z11" s="106">
        <f>SUM(Z6:Z6)-SUM(Z7:Z10)</f>
        <v>0</v>
      </c>
      <c r="AA11" s="106">
        <f>SUM(AA6:AA6)-SUM(AA7:AA10)</f>
        <v>0</v>
      </c>
      <c r="AB11" s="106">
        <f>SUM(AB6:AB6)-SUM(AB7:AB10)</f>
        <v>0</v>
      </c>
      <c r="AC11" s="179"/>
      <c r="AD11" s="105">
        <f>SUM(AD6:AD6)-SUM(AD7:AD10)</f>
        <v>0.73535554832640049</v>
      </c>
      <c r="AE11" s="106">
        <f>SUM(AE6:AE6)-SUM(AE7:AE10)</f>
        <v>0.37185696212399932</v>
      </c>
      <c r="AF11" s="106">
        <f>SUM(AF6:AF6)-SUM(AF7:AF10)</f>
        <v>0.21816230736000009</v>
      </c>
      <c r="AG11" s="106">
        <f>SUM(AG6:AG6)-SUM(AG7:AG10)</f>
        <v>0.32947003152000054</v>
      </c>
      <c r="AH11" s="106">
        <f>SUM(AH6:AH6)-SUM(AH7:AH10)</f>
        <v>0.39609003920500108</v>
      </c>
      <c r="AI11" s="106">
        <f>SUM(AI6:AI6)-SUM(AI7:AI10)</f>
        <v>0.66142908674699896</v>
      </c>
      <c r="AJ11" s="106">
        <f>SUM(AJ6:AJ6)-SUM(AJ7:AJ10)</f>
        <v>0.51567430475599974</v>
      </c>
      <c r="AK11" s="106">
        <f>SUM(AK6:AK6)-SUM(AK7:AK10)</f>
        <v>1.3528204951800014</v>
      </c>
      <c r="AL11" s="106">
        <f>SUM(AL6:AL6)-SUM(AL7:AL10)</f>
        <v>1.173465013456001</v>
      </c>
      <c r="AM11" s="106">
        <f>SUM(AM6:AM6)-SUM(AM7:AM10)</f>
        <v>0.87366326110800152</v>
      </c>
      <c r="AN11" s="106">
        <f>SUM(AN6:AN6)-SUM(AN7:AN10)</f>
        <v>0.86434624513799996</v>
      </c>
      <c r="AO11" s="106">
        <f>SUM(AO6:AO6)-SUM(AO7:AO10)</f>
        <v>0.27693248399999959</v>
      </c>
      <c r="AP11" s="106">
        <f>SUM(AP6:AP6)-SUM(AP7:AP10)</f>
        <v>0.47429857956800037</v>
      </c>
      <c r="AQ11" s="106">
        <f>SUM(AQ6:AQ6)-SUM(AQ7:AQ10)</f>
        <v>0.64585251989100012</v>
      </c>
      <c r="AR11" s="106">
        <f>SUM(AR6:AR6)-SUM(AR7:AR10)</f>
        <v>1.4736479095142498</v>
      </c>
      <c r="AS11" s="106">
        <f>SUM(AS6:AS6)-SUM(AS7:AS10)</f>
        <v>1.8247393806357763</v>
      </c>
      <c r="AT11" s="106">
        <f>SUM(AT6:AT6)-SUM(AT7:AT10)</f>
        <v>0.80861191279100009</v>
      </c>
      <c r="AU11" s="106">
        <f>SUM(AU6:AU6)-SUM(AU7:AU10)</f>
        <v>0.62926759524199993</v>
      </c>
      <c r="AV11" s="106">
        <f>SUM(AV6:AV6)-SUM(AV7:AV10)</f>
        <v>0.7649383531399998</v>
      </c>
      <c r="AW11" s="106">
        <f>SUM(AW6:AW6)-SUM(AW7:AW10)</f>
        <v>0.62929700100416675</v>
      </c>
      <c r="AX11" s="106">
        <f>SUM(AX6:AX6)-SUM(AX7:AX10)</f>
        <v>0</v>
      </c>
      <c r="AY11" s="106">
        <f>SUM(AY6:AY6)-SUM(AY7:AY10)</f>
        <v>0</v>
      </c>
      <c r="AZ11" s="106">
        <f>SUM(AZ6:AZ6)-SUM(AZ7:AZ10)</f>
        <v>0</v>
      </c>
      <c r="BA11" s="106">
        <f>SUM(BA6:BA6)-SUM(BA7:BA10)</f>
        <v>0</v>
      </c>
      <c r="BB11" s="106">
        <f>SUM(BB6:BB6)-SUM(BB7:BB10)</f>
        <v>0</v>
      </c>
      <c r="BC11" s="106">
        <f>SUM(BC6:BC6)-SUM(BC7:BC10)</f>
        <v>0</v>
      </c>
      <c r="BD11" s="168"/>
    </row>
    <row r="12" spans="1:56" ht="17.149999999999999" customHeight="1">
      <c r="B12" s="15" t="s">
        <v>46</v>
      </c>
      <c r="C12" s="107">
        <f>1000/$A$1*'[1]4407Exp'!$B$268</f>
        <v>13.542266000000001</v>
      </c>
      <c r="D12" s="108">
        <f>1000/$A$1*'[1]4407Exp'!$C$268</f>
        <v>14.247433000000001</v>
      </c>
      <c r="E12" s="108">
        <f>1000/$A$1*'[1]4407Exp'!$D$268</f>
        <v>13.713145000000003</v>
      </c>
      <c r="F12" s="108">
        <f>1000/$A$1*'[1]4407Exp'!$E$268</f>
        <v>14.419319000000002</v>
      </c>
      <c r="G12" s="108">
        <f>1000/$A$1*'[1]4407Exp'!$F$268</f>
        <v>18.417854000000002</v>
      </c>
      <c r="H12" s="108">
        <f>1000/$A$1*'[1]4407Exp'!$G$268</f>
        <v>23.286559</v>
      </c>
      <c r="I12" s="108">
        <f>1000/$A$1*'[1]4407Exp'!$H$268</f>
        <v>22.411057999999997</v>
      </c>
      <c r="J12" s="206">
        <f>1000/$A$1*'[1]4407Exp'!$I$268</f>
        <v>22.511216000000001</v>
      </c>
      <c r="K12" s="206">
        <f>1000/$A$1*'[1]4407Exp'!$J$268</f>
        <v>21.205588000000002</v>
      </c>
      <c r="L12" s="206">
        <f>1000/$A$1*'[1]4407Exp'!K$268</f>
        <v>9.7115190000000009</v>
      </c>
      <c r="M12" s="206">
        <f>1000/$A$1*'[1]4407Exp'!L$268</f>
        <v>12.496653</v>
      </c>
      <c r="N12" s="108">
        <f>1000/$A$1*'[1]4407Exp'!M$268</f>
        <v>8.4929680000000012</v>
      </c>
      <c r="O12" s="108">
        <f>1000/$A$1*'[1]4407Exp'!N$268</f>
        <v>9.0348739999999985</v>
      </c>
      <c r="P12" s="108">
        <f>1000/$A$1*'[1]4407Exp'!O$268</f>
        <v>11.968062000000002</v>
      </c>
      <c r="Q12" s="108">
        <f>1000/$A$1*'[1]4407Exp'!P$268</f>
        <v>12.227337000000002</v>
      </c>
      <c r="R12" s="108">
        <f>1000/$A$1*'[1]4407Exp'!Q$268</f>
        <v>11.920227261593309</v>
      </c>
      <c r="S12" s="108">
        <f>1000/$A$1*'[1]4407Exp'!R$268</f>
        <v>7.6085900000000004</v>
      </c>
      <c r="T12" s="108">
        <f>1000/$A$1*'[1]4407Exp'!S$268</f>
        <v>6.8198740000000004</v>
      </c>
      <c r="U12" s="108">
        <f>1000/$A$1*'[1]4407Exp'!T$268</f>
        <v>8.542561000000001</v>
      </c>
      <c r="V12" s="108">
        <f>1000/$A$1*'[1]4407Exp'!U$268</f>
        <v>7.5684600000000009</v>
      </c>
      <c r="W12" s="108">
        <f>1000/$A$1*'[1]4407Exp'!V$268</f>
        <v>0</v>
      </c>
      <c r="X12" s="108">
        <f>1000/$A$1*'[1]4407Exp'!W$268</f>
        <v>0</v>
      </c>
      <c r="Y12" s="108">
        <f>1000/$A$1*'[1]4407Exp'!X$268</f>
        <v>0</v>
      </c>
      <c r="Z12" s="108">
        <f>1000/$A$1*'[1]4407Exp'!Y$268</f>
        <v>0</v>
      </c>
      <c r="AA12" s="108">
        <f>1000/$A$1*'[1]4407Exp'!Z$268</f>
        <v>0</v>
      </c>
      <c r="AB12" s="108">
        <f>1000/$A$1*'[1]4407Exp'!AA$268</f>
        <v>0</v>
      </c>
      <c r="AC12" s="16"/>
      <c r="AD12" s="107">
        <f>'[1]4407Exp'!AB$268</f>
        <v>7.0409891241707401</v>
      </c>
      <c r="AE12" s="108">
        <f>'[1]4407Exp'!AC$268</f>
        <v>6.7703419986919995</v>
      </c>
      <c r="AF12" s="108">
        <f>'[1]4407Exp'!AD$268</f>
        <v>7.6388176059359996</v>
      </c>
      <c r="AG12" s="108">
        <f>'[1]4407Exp'!AE$268</f>
        <v>8.9369481358080005</v>
      </c>
      <c r="AH12" s="108">
        <f>'[1]4407Exp'!AF$268</f>
        <v>12.038859287518001</v>
      </c>
      <c r="AI12" s="108">
        <f>'[1]4407Exp'!AG$268</f>
        <v>17.734121422874999</v>
      </c>
      <c r="AJ12" s="108">
        <f>'[1]4407Exp'!AH$268</f>
        <v>17.610800167868</v>
      </c>
      <c r="AK12" s="108">
        <f>'[1]4407Exp'!AI$268</f>
        <v>18.999804268415001</v>
      </c>
      <c r="AL12" s="108">
        <f>'[1]4407Exp'!AJ$268</f>
        <v>19.212193407524001</v>
      </c>
      <c r="AM12" s="108">
        <f>'[1]4407Exp'!AK$268</f>
        <v>6.8186321261079996</v>
      </c>
      <c r="AN12" s="108">
        <f>'[1]4407Exp'!AL$268</f>
        <v>9.7812381793049994</v>
      </c>
      <c r="AO12" s="108">
        <f>'[1]4407Exp'!AM$268</f>
        <v>6.6976464609599997</v>
      </c>
      <c r="AP12" s="108">
        <f>'[1]4407Exp'!AN$268</f>
        <v>6.954754259023999</v>
      </c>
      <c r="AQ12" s="108">
        <f>'[1]4407Exp'!AO$268</f>
        <v>10.291836577820998</v>
      </c>
      <c r="AR12" s="108">
        <f>'[1]4407Exp'!AP$268</f>
        <v>10.92376017579425</v>
      </c>
      <c r="AS12" s="108">
        <f>'[1]4407Exp'!AQ$268</f>
        <v>13.546464085532916</v>
      </c>
      <c r="AT12" s="108">
        <f>'[1]4407Exp'!AR$268</f>
        <v>7.8448658453100011</v>
      </c>
      <c r="AU12" s="108">
        <f>'[1]4407Exp'!AS$268</f>
        <v>7.2766230073679985</v>
      </c>
      <c r="AV12" s="108">
        <f>'[1]4407Exp'!AT$268</f>
        <v>10.36594305615</v>
      </c>
      <c r="AW12" s="108">
        <f>'[1]4407Exp'!AU$268</f>
        <v>8.4286820042333321</v>
      </c>
      <c r="AX12" s="108">
        <f>'[1]4407Exp'!AV$268</f>
        <v>0</v>
      </c>
      <c r="AY12" s="108">
        <f>'[1]4407Exp'!AW$268</f>
        <v>0</v>
      </c>
      <c r="AZ12" s="108">
        <f>'[1]4407Exp'!AX$268</f>
        <v>0</v>
      </c>
      <c r="BA12" s="108">
        <f>'[1]4407Exp'!AY$268</f>
        <v>0</v>
      </c>
      <c r="BB12" s="108">
        <f>'[1]4407Exp'!AZ$268</f>
        <v>0</v>
      </c>
      <c r="BC12" s="108">
        <f>'[1]4407Exp'!BA$268</f>
        <v>0</v>
      </c>
      <c r="BD12" s="168"/>
    </row>
    <row r="13" spans="1:56">
      <c r="B13" s="5" t="s">
        <v>47</v>
      </c>
      <c r="C13" s="103">
        <f>1000/$A$1*'[1]4407Exp'!$B$39</f>
        <v>6.4311000000000007E-2</v>
      </c>
      <c r="D13" s="104">
        <f>1000/$A$1*'[1]4407Exp'!$C$39</f>
        <v>0.12656999999999999</v>
      </c>
      <c r="E13" s="104">
        <f>1000/$A$1*'[1]4407Exp'!$D$39</f>
        <v>0.17514399999999999</v>
      </c>
      <c r="F13" s="104">
        <f>1000/$A$1*'[1]4407Exp'!$E$39</f>
        <v>0.84936200000000006</v>
      </c>
      <c r="G13" s="104">
        <f>1000/$A$1*'[1]4407Exp'!$F$39</f>
        <v>1.503144</v>
      </c>
      <c r="H13" s="104">
        <f>1000/$A$1*'[1]4407Exp'!$G$39</f>
        <v>1.5107870000000001</v>
      </c>
      <c r="I13" s="104">
        <f>1000/$A$1*'[1]4407Exp'!$H$39</f>
        <v>2.0200119999999999</v>
      </c>
      <c r="J13" s="180">
        <f>1000/$A$1*'[1]4407Exp'!$I$39</f>
        <v>1.1151219999999999</v>
      </c>
      <c r="K13" s="180">
        <f>1000/$A$1*'[1]4407Exp'!$J$39</f>
        <v>0.54338699999999995</v>
      </c>
      <c r="L13" s="180">
        <f>1000/$A$1*'[1]4407Exp'!K$39</f>
        <v>0.52537299999999998</v>
      </c>
      <c r="M13" s="180">
        <f>1000/$A$1*'[1]4407Exp'!L$39</f>
        <v>9.5662000000000011E-2</v>
      </c>
      <c r="N13" s="104">
        <f>1000/$A$1*'[1]4407Exp'!M$39</f>
        <v>0.39046200000000009</v>
      </c>
      <c r="O13" s="104">
        <f>1000/$A$1*'[1]4407Exp'!N$39</f>
        <v>0.13408200000000001</v>
      </c>
      <c r="P13" s="104">
        <f>1000/$A$1*'[1]4407Exp'!O$39</f>
        <v>0.244065</v>
      </c>
      <c r="Q13" s="104">
        <f>1000/$A$1*'[1]4407Exp'!P$39</f>
        <v>0.74499099999999996</v>
      </c>
      <c r="R13" s="104">
        <f>1000/$A$1*'[1]4407Exp'!Q$39</f>
        <v>0.65302509860516955</v>
      </c>
      <c r="S13" s="104">
        <f>1000/$A$1*'[1]4407Exp'!R$39</f>
        <v>0.34799200000000002</v>
      </c>
      <c r="T13" s="104">
        <f>1000/$A$1*'[1]4407Exp'!S$39</f>
        <v>0.27886700000000003</v>
      </c>
      <c r="U13" s="104">
        <f>1000/$A$1*'[1]4407Exp'!T$39</f>
        <v>0.38365800000000005</v>
      </c>
      <c r="V13" s="104">
        <f>1000/$A$1*'[1]4407Exp'!U$39</f>
        <v>0.12684999999999999</v>
      </c>
      <c r="W13" s="104">
        <f>1000/$A$1*'[1]4407Exp'!V$39</f>
        <v>0</v>
      </c>
      <c r="X13" s="104">
        <f>1000/$A$1*'[1]4407Exp'!W$39</f>
        <v>0</v>
      </c>
      <c r="Y13" s="104">
        <f>1000/$A$1*'[1]4407Exp'!X$39</f>
        <v>0</v>
      </c>
      <c r="Z13" s="104">
        <f>1000/$A$1*'[1]4407Exp'!Y$39</f>
        <v>0</v>
      </c>
      <c r="AA13" s="104">
        <f>1000/$A$1*'[1]4407Exp'!Z$39</f>
        <v>0</v>
      </c>
      <c r="AB13" s="104">
        <f>1000/$A$1*'[1]4407Exp'!AA$39</f>
        <v>0</v>
      </c>
      <c r="AC13" s="16"/>
      <c r="AD13" s="103">
        <f>'[1]4407Exp'!AB$39</f>
        <v>2.397432423843E-2</v>
      </c>
      <c r="AE13" s="104">
        <f>'[1]4407Exp'!AC$39</f>
        <v>4.6369895988000003E-2</v>
      </c>
      <c r="AF13" s="104">
        <f>'[1]4407Exp'!AD$39</f>
        <v>5.3851097328000003E-2</v>
      </c>
      <c r="AG13" s="104">
        <f>'[1]4407Exp'!AE$39</f>
        <v>0.48241936859199996</v>
      </c>
      <c r="AH13" s="104">
        <f>'[1]4407Exp'!AF$39</f>
        <v>0.85429814319500008</v>
      </c>
      <c r="AI13" s="104">
        <f>'[1]4407Exp'!AG$39</f>
        <v>1.097437455114</v>
      </c>
      <c r="AJ13" s="104">
        <f>'[1]4407Exp'!AH$39</f>
        <v>1.5714532615839998</v>
      </c>
      <c r="AK13" s="104">
        <f>'[1]4407Exp'!AI$39</f>
        <v>0.89309125879999995</v>
      </c>
      <c r="AL13" s="104">
        <f>'[1]4407Exp'!AJ$39</f>
        <v>0.52224923717999994</v>
      </c>
      <c r="AM13" s="104">
        <f>'[1]4407Exp'!AK$39</f>
        <v>0.31287025206799995</v>
      </c>
      <c r="AN13" s="104">
        <f>'[1]4407Exp'!AL$39</f>
        <v>7.8085413638999998E-2</v>
      </c>
      <c r="AO13" s="104">
        <f>'[1]4407Exp'!AM$39</f>
        <v>0.30535564847999996</v>
      </c>
      <c r="AP13" s="104">
        <f>'[1]4407Exp'!AN$39</f>
        <v>0.11208554086399998</v>
      </c>
      <c r="AQ13" s="104">
        <f>'[1]4407Exp'!AO$39</f>
        <v>0.220112733186</v>
      </c>
      <c r="AR13" s="104">
        <f>'[1]4407Exp'!AP$39</f>
        <v>0.70892296837074997</v>
      </c>
      <c r="AS13" s="104">
        <f>'[1]4407Exp'!AQ$39</f>
        <v>0.80608183095043351</v>
      </c>
      <c r="AT13" s="104">
        <f>'[1]4407Exp'!AR$39</f>
        <v>0.31907253668200003</v>
      </c>
      <c r="AU13" s="104">
        <f>'[1]4407Exp'!AS$39</f>
        <v>0.32471138814400002</v>
      </c>
      <c r="AV13" s="104">
        <f>'[1]4407Exp'!AT$39</f>
        <v>0.39562435919</v>
      </c>
      <c r="AW13" s="104">
        <f>'[1]4407Exp'!AU$39</f>
        <v>0.10303209694166666</v>
      </c>
      <c r="AX13" s="104">
        <f>'[1]4407Exp'!AV$39</f>
        <v>0</v>
      </c>
      <c r="AY13" s="104">
        <f>'[1]4407Exp'!AW$39</f>
        <v>0</v>
      </c>
      <c r="AZ13" s="104">
        <f>'[1]4407Exp'!AX$39</f>
        <v>0</v>
      </c>
      <c r="BA13" s="104">
        <f>'[1]4407Exp'!AY$39</f>
        <v>0</v>
      </c>
      <c r="BB13" s="104">
        <f>'[1]4407Exp'!AZ$39</f>
        <v>0</v>
      </c>
      <c r="BC13" s="104">
        <f>'[1]4407Exp'!BA$39</f>
        <v>0</v>
      </c>
      <c r="BD13" s="168"/>
    </row>
    <row r="14" spans="1:56">
      <c r="B14" s="5" t="s">
        <v>24</v>
      </c>
      <c r="C14" s="103">
        <f>1000/$A$1*'[1]4407Exp'!$B$147</f>
        <v>0</v>
      </c>
      <c r="D14" s="104">
        <f>1000/$A$1*'[1]4407Exp'!$C$147</f>
        <v>0</v>
      </c>
      <c r="E14" s="104">
        <f>1000/$A$1*'[1]4407Exp'!$D$147</f>
        <v>0</v>
      </c>
      <c r="F14" s="104">
        <f>1000/$A$1*'[1]4407Exp'!$E$147</f>
        <v>0</v>
      </c>
      <c r="G14" s="104">
        <f>1000/$A$1*'[1]4407Exp'!$F$147</f>
        <v>0</v>
      </c>
      <c r="H14" s="104">
        <f>1000/$A$1*'[1]4407Exp'!$G$147</f>
        <v>0</v>
      </c>
      <c r="I14" s="104">
        <f>1000/$A$1*'[1]4407Exp'!$H$147</f>
        <v>1.5618000000000002E-2</v>
      </c>
      <c r="J14" s="180">
        <f>1000/$A$1*'[1]4407Exp'!$I$147</f>
        <v>0</v>
      </c>
      <c r="K14" s="180">
        <f>1000/$A$1*'[1]4407Exp'!$J$147</f>
        <v>0</v>
      </c>
      <c r="L14" s="180">
        <f>1000/$A$1*'[1]4407Exp'!K$147</f>
        <v>0</v>
      </c>
      <c r="M14" s="180">
        <f>1000/$A$1*'[1]4407Exp'!L$147</f>
        <v>0</v>
      </c>
      <c r="N14" s="104">
        <f>1000/$A$1*'[1]4407Exp'!M$147</f>
        <v>0</v>
      </c>
      <c r="O14" s="104">
        <f>1000/$A$1*'[1]4407Exp'!N$147</f>
        <v>0</v>
      </c>
      <c r="P14" s="104">
        <f>1000/$A$1*'[1]4407Exp'!O$147</f>
        <v>0.13930300000000001</v>
      </c>
      <c r="Q14" s="104">
        <f>1000/$A$1*'[1]4407Exp'!P$147</f>
        <v>0.15069399999999999</v>
      </c>
      <c r="R14" s="104">
        <f>1000/$A$1*'[1]4407Exp'!Q$147</f>
        <v>5.2528748141370644E-2</v>
      </c>
      <c r="S14" s="104">
        <f>1000/$A$1*'[1]4407Exp'!R$147</f>
        <v>0.11220500000000001</v>
      </c>
      <c r="T14" s="104">
        <f>1000/$A$1*'[1]4407Exp'!S$147</f>
        <v>3.0853999999999999E-2</v>
      </c>
      <c r="U14" s="104">
        <f>1000/$A$1*'[1]4407Exp'!T$147</f>
        <v>0</v>
      </c>
      <c r="V14" s="104">
        <f>1000/$A$1*'[1]4407Exp'!U$147</f>
        <v>0</v>
      </c>
      <c r="W14" s="104">
        <f>1000/$A$1*'[1]4407Exp'!V$147</f>
        <v>0</v>
      </c>
      <c r="X14" s="104">
        <f>1000/$A$1*'[1]4407Exp'!W$147</f>
        <v>0</v>
      </c>
      <c r="Y14" s="104">
        <f>1000/$A$1*'[1]4407Exp'!X$147</f>
        <v>0</v>
      </c>
      <c r="Z14" s="104">
        <f>1000/$A$1*'[1]4407Exp'!Y$147</f>
        <v>0</v>
      </c>
      <c r="AA14" s="104">
        <f>1000/$A$1*'[1]4407Exp'!Z$147</f>
        <v>0</v>
      </c>
      <c r="AB14" s="104">
        <f>1000/$A$1*'[1]4407Exp'!AA$147</f>
        <v>0</v>
      </c>
      <c r="AC14" s="16"/>
      <c r="AD14" s="103">
        <f>'[1]4407Exp'!AB$147</f>
        <v>0</v>
      </c>
      <c r="AE14" s="104">
        <f>'[1]4407Exp'!AC$147</f>
        <v>0</v>
      </c>
      <c r="AF14" s="104">
        <f>'[1]4407Exp'!AD$147</f>
        <v>0</v>
      </c>
      <c r="AG14" s="104">
        <f>'[1]4407Exp'!AE$147</f>
        <v>0</v>
      </c>
      <c r="AH14" s="104">
        <f>'[1]4407Exp'!AF$147</f>
        <v>0</v>
      </c>
      <c r="AI14" s="104">
        <f>'[1]4407Exp'!AG$147</f>
        <v>0</v>
      </c>
      <c r="AJ14" s="104">
        <f>'[1]4407Exp'!AH$147</f>
        <v>8.8244823600000001E-3</v>
      </c>
      <c r="AK14" s="104">
        <f>'[1]4407Exp'!AI$147</f>
        <v>0</v>
      </c>
      <c r="AL14" s="104">
        <f>'[1]4407Exp'!AJ$147</f>
        <v>0</v>
      </c>
      <c r="AM14" s="104">
        <f>'[1]4407Exp'!AK$147</f>
        <v>0</v>
      </c>
      <c r="AN14" s="104">
        <f>'[1]4407Exp'!AL$147</f>
        <v>0</v>
      </c>
      <c r="AO14" s="104">
        <f>'[1]4407Exp'!AM$147</f>
        <v>0</v>
      </c>
      <c r="AP14" s="104">
        <f>'[1]4407Exp'!AN$147</f>
        <v>0</v>
      </c>
      <c r="AQ14" s="104">
        <f>'[1]4407Exp'!AO$147</f>
        <v>0.110465129211</v>
      </c>
      <c r="AR14" s="104">
        <f>'[1]4407Exp'!AP$147</f>
        <v>9.2962058944249984E-2</v>
      </c>
      <c r="AS14" s="104">
        <f>'[1]4407Exp'!AQ$147</f>
        <v>2.3595355583982361E-2</v>
      </c>
      <c r="AT14" s="104">
        <f>'[1]4407Exp'!AR$147</f>
        <v>0.11006150217999999</v>
      </c>
      <c r="AU14" s="104">
        <f>'[1]4407Exp'!AS$147</f>
        <v>3.0324514505999996E-2</v>
      </c>
      <c r="AV14" s="104">
        <f>'[1]4407Exp'!AT$147</f>
        <v>0</v>
      </c>
      <c r="AW14" s="104">
        <f>'[1]4407Exp'!AU$147</f>
        <v>0</v>
      </c>
      <c r="AX14" s="104">
        <f>'[1]4407Exp'!AV$147</f>
        <v>0</v>
      </c>
      <c r="AY14" s="104">
        <f>'[1]4407Exp'!AW$147</f>
        <v>0</v>
      </c>
      <c r="AZ14" s="104">
        <f>'[1]4407Exp'!AX$147</f>
        <v>0</v>
      </c>
      <c r="BA14" s="104">
        <f>'[1]4407Exp'!AY$147</f>
        <v>0</v>
      </c>
      <c r="BB14" s="104">
        <f>'[1]4407Exp'!AZ$147</f>
        <v>0</v>
      </c>
      <c r="BC14" s="104">
        <f>'[1]4407Exp'!BA$147</f>
        <v>0</v>
      </c>
      <c r="BD14" s="168"/>
    </row>
    <row r="15" spans="1:56">
      <c r="B15" s="5" t="s">
        <v>48</v>
      </c>
      <c r="C15" s="103">
        <f>1000/$A$1*'[1]4407Exp'!$B$247</f>
        <v>13.477955</v>
      </c>
      <c r="D15" s="104">
        <f>1000/$A$1*'[1]4407Exp'!$C$247</f>
        <v>14.120863000000002</v>
      </c>
      <c r="E15" s="104">
        <f>1000/$A$1*'[1]4407Exp'!$D$247</f>
        <v>13.538001000000001</v>
      </c>
      <c r="F15" s="104">
        <f>1000/$A$1*'[1]4407Exp'!$E$247</f>
        <v>13.569957</v>
      </c>
      <c r="G15" s="104">
        <f>1000/$A$1*'[1]4407Exp'!$F$247</f>
        <v>16.914710000000003</v>
      </c>
      <c r="H15" s="104">
        <f>1000/$A$1*'[1]4407Exp'!$G$247</f>
        <v>21.775772</v>
      </c>
      <c r="I15" s="104">
        <f>1000/$A$1*'[1]4407Exp'!$H$247</f>
        <v>20.375427999999999</v>
      </c>
      <c r="J15" s="180">
        <f>1000/$A$1*'[1]4407Exp'!$I$247</f>
        <v>21.396094000000002</v>
      </c>
      <c r="K15" s="180">
        <f>1000/$A$1*'[1]4407Exp'!$J$247</f>
        <v>20.662201000000003</v>
      </c>
      <c r="L15" s="180">
        <f>1000/$A$1*'[1]4407Exp'!K$247</f>
        <v>9.1861460000000008</v>
      </c>
      <c r="M15" s="180">
        <f>1000/$A$1*'[1]4407Exp'!L$247</f>
        <v>12.400990999999999</v>
      </c>
      <c r="N15" s="104">
        <f>1000/$A$1*'[1]4407Exp'!M$247</f>
        <v>8.102506</v>
      </c>
      <c r="O15" s="104">
        <f>1000/$A$1*'[1]4407Exp'!N$247</f>
        <v>8.9007919999999991</v>
      </c>
      <c r="P15" s="104">
        <f>1000/$A$1*'[1]4407Exp'!O$247</f>
        <v>11.584694000000001</v>
      </c>
      <c r="Q15" s="104">
        <f>1000/$A$1*'[1]4407Exp'!P$247</f>
        <v>11.331652</v>
      </c>
      <c r="R15" s="104">
        <f>1000/$A$1*'[1]4407Exp'!Q$247</f>
        <v>11.21467341484677</v>
      </c>
      <c r="S15" s="104">
        <f>1000/$A$1*'[1]4407Exp'!R$247</f>
        <v>7.1483930000000004</v>
      </c>
      <c r="T15" s="104">
        <f>1000/$A$1*'[1]4407Exp'!S$247</f>
        <v>6.5101529999999999</v>
      </c>
      <c r="U15" s="104">
        <f>1000/$A$1*'[1]4407Exp'!T$247</f>
        <v>8.1589030000000005</v>
      </c>
      <c r="V15" s="104">
        <f>1000/$A$1*'[1]4407Exp'!U$247</f>
        <v>7.4416100000000016</v>
      </c>
      <c r="W15" s="104">
        <f>1000/$A$1*'[1]4407Exp'!V$247</f>
        <v>0</v>
      </c>
      <c r="X15" s="104">
        <f>1000/$A$1*'[1]4407Exp'!W$247</f>
        <v>0</v>
      </c>
      <c r="Y15" s="104">
        <f>1000/$A$1*'[1]4407Exp'!X$247</f>
        <v>0</v>
      </c>
      <c r="Z15" s="104">
        <f>1000/$A$1*'[1]4407Exp'!Y$247</f>
        <v>0</v>
      </c>
      <c r="AA15" s="104">
        <f>1000/$A$1*'[1]4407Exp'!Z$247</f>
        <v>0</v>
      </c>
      <c r="AB15" s="104">
        <f>1000/$A$1*'[1]4407Exp'!AA$247</f>
        <v>0</v>
      </c>
      <c r="AC15" s="16"/>
      <c r="AD15" s="103">
        <f>'[1]4407Exp'!AB$247</f>
        <v>7.0170147999323103</v>
      </c>
      <c r="AE15" s="104">
        <f>'[1]4407Exp'!AC$247</f>
        <v>6.7239721027039998</v>
      </c>
      <c r="AF15" s="104">
        <f>'[1]4407Exp'!AD$247</f>
        <v>7.5849665086079998</v>
      </c>
      <c r="AG15" s="104">
        <f>'[1]4407Exp'!AE$247</f>
        <v>8.4545287672160008</v>
      </c>
      <c r="AH15" s="104">
        <f>'[1]4407Exp'!AF$247</f>
        <v>11.184561144323</v>
      </c>
      <c r="AI15" s="104">
        <f>'[1]4407Exp'!AG$247</f>
        <v>16.636683967760998</v>
      </c>
      <c r="AJ15" s="104">
        <f>'[1]4407Exp'!AH$247</f>
        <v>16.030522423924001</v>
      </c>
      <c r="AK15" s="104">
        <f>'[1]4407Exp'!AI$247</f>
        <v>18.106713009615003</v>
      </c>
      <c r="AL15" s="104">
        <f>'[1]4407Exp'!AJ$247</f>
        <v>18.689944170344003</v>
      </c>
      <c r="AM15" s="104">
        <f>'[1]4407Exp'!AK$247</f>
        <v>6.5057618740400001</v>
      </c>
      <c r="AN15" s="104">
        <f>'[1]4407Exp'!AL$247</f>
        <v>9.7031527656659993</v>
      </c>
      <c r="AO15" s="104">
        <f>'[1]4407Exp'!AM$247</f>
        <v>6.3922908124799998</v>
      </c>
      <c r="AP15" s="104">
        <f>'[1]4407Exp'!AN$247</f>
        <v>6.8426687181599988</v>
      </c>
      <c r="AQ15" s="104">
        <f>'[1]4407Exp'!AO$247</f>
        <v>9.9612587154239982</v>
      </c>
      <c r="AR15" s="104">
        <f>'[1]4407Exp'!AP$247</f>
        <v>10.12187514847925</v>
      </c>
      <c r="AS15" s="104">
        <f>'[1]4407Exp'!AQ$247</f>
        <v>12.7167868989985</v>
      </c>
      <c r="AT15" s="104">
        <f>'[1]4407Exp'!AR$247</f>
        <v>7.4157318064480009</v>
      </c>
      <c r="AU15" s="104">
        <f>'[1]4407Exp'!AS$247</f>
        <v>6.9215871047179984</v>
      </c>
      <c r="AV15" s="104">
        <f>'[1]4407Exp'!AT$247</f>
        <v>9.9703186969599997</v>
      </c>
      <c r="AW15" s="104">
        <f>'[1]4407Exp'!AU$247</f>
        <v>8.3256499072916661</v>
      </c>
      <c r="AX15" s="104">
        <f>'[1]4407Exp'!AV$247</f>
        <v>0</v>
      </c>
      <c r="AY15" s="104">
        <f>'[1]4407Exp'!AW$247</f>
        <v>0</v>
      </c>
      <c r="AZ15" s="104">
        <f>'[1]4407Exp'!AX$247</f>
        <v>0</v>
      </c>
      <c r="BA15" s="104">
        <f>'[1]4407Exp'!AY$247</f>
        <v>0</v>
      </c>
      <c r="BB15" s="104">
        <f>'[1]4407Exp'!AZ$247</f>
        <v>0</v>
      </c>
      <c r="BC15" s="104">
        <f>'[1]4407Exp'!BA$247</f>
        <v>0</v>
      </c>
      <c r="BD15" s="168"/>
    </row>
    <row r="16" spans="1:56" ht="17.149999999999999" customHeight="1">
      <c r="B16" s="17" t="s">
        <v>65</v>
      </c>
      <c r="C16" s="109">
        <f>1000/$A$1*'[1]4407Exp'!$B$269</f>
        <v>0</v>
      </c>
      <c r="D16" s="110">
        <f>1000/$A$1*'[1]4407Exp'!$C$269</f>
        <v>0</v>
      </c>
      <c r="E16" s="110">
        <f>1000/$A$1*'[1]4407Exp'!$D$269</f>
        <v>0</v>
      </c>
      <c r="F16" s="110">
        <f>1000/$A$1*'[1]4407Exp'!$E$269</f>
        <v>0</v>
      </c>
      <c r="G16" s="110">
        <f>1000/$A$1*'[1]4407Exp'!$F$269</f>
        <v>0</v>
      </c>
      <c r="H16" s="110">
        <f>1000/$A$1*'[1]4407Exp'!$G$269</f>
        <v>0</v>
      </c>
      <c r="I16" s="110">
        <f>1000/$A$1*'[1]4407Exp'!$H$269</f>
        <v>0</v>
      </c>
      <c r="J16" s="177">
        <f>1000/$A$1*'[1]4407Exp'!$I$269</f>
        <v>1.0350050000000002</v>
      </c>
      <c r="K16" s="177">
        <f>1000/$A$1*'[1]4407Exp'!$J$269</f>
        <v>0</v>
      </c>
      <c r="L16" s="177">
        <f>1000/$A$1*'[1]4407Exp'!K$269</f>
        <v>0</v>
      </c>
      <c r="M16" s="177">
        <f>1000/$A$1*'[1]4407Exp'!L$269</f>
        <v>0</v>
      </c>
      <c r="N16" s="110">
        <f>1000/$A$1*'[1]4407Exp'!M$269</f>
        <v>7.9932000000000003E-2</v>
      </c>
      <c r="O16" s="110">
        <f>1000/$A$1*'[1]4407Exp'!N$269</f>
        <v>9.9088000000000009E-2</v>
      </c>
      <c r="P16" s="110">
        <f>1000/$A$1*'[1]4407Exp'!O$269</f>
        <v>1.6605000000000002E-2</v>
      </c>
      <c r="Q16" s="110">
        <f>1000/$A$1*'[1]4407Exp'!P$269</f>
        <v>0.11697500000000001</v>
      </c>
      <c r="R16" s="110">
        <f>1000/$A$1*'[1]4407Exp'!Q$269</f>
        <v>7.6556570219845702E-2</v>
      </c>
      <c r="S16" s="110">
        <f>1000/$A$1*'[1]4407Exp'!R$269</f>
        <v>0.40806500000000001</v>
      </c>
      <c r="T16" s="110">
        <f>1000/$A$1*'[1]4407Exp'!S$269</f>
        <v>0.57208300000000012</v>
      </c>
      <c r="U16" s="110">
        <f>1000/$A$1*'[1]4407Exp'!T$269</f>
        <v>3.5075000000000009E-2</v>
      </c>
      <c r="V16" s="110">
        <f>1000/$A$1*'[1]4407Exp'!U$269</f>
        <v>0</v>
      </c>
      <c r="W16" s="110">
        <f>1000/$A$1*'[1]4407Exp'!V$269</f>
        <v>0</v>
      </c>
      <c r="X16" s="110">
        <f>1000/$A$1*'[1]4407Exp'!W$269</f>
        <v>0</v>
      </c>
      <c r="Y16" s="110">
        <f>1000/$A$1*'[1]4407Exp'!X$269</f>
        <v>0</v>
      </c>
      <c r="Z16" s="110">
        <f>1000/$A$1*'[1]4407Exp'!Y$269</f>
        <v>0</v>
      </c>
      <c r="AA16" s="110">
        <f>1000/$A$1*'[1]4407Exp'!Z$269</f>
        <v>0</v>
      </c>
      <c r="AB16" s="110">
        <f>1000/$A$1*'[1]4407Exp'!AA$269</f>
        <v>0</v>
      </c>
      <c r="AC16" s="16"/>
      <c r="AD16" s="109">
        <f>'[1]4407Exp'!AB$269</f>
        <v>0</v>
      </c>
      <c r="AE16" s="110">
        <f>'[1]4407Exp'!AC$269</f>
        <v>0</v>
      </c>
      <c r="AF16" s="110">
        <f>'[1]4407Exp'!AD$269</f>
        <v>0</v>
      </c>
      <c r="AG16" s="110">
        <f>'[1]4407Exp'!AE$269</f>
        <v>0</v>
      </c>
      <c r="AH16" s="110">
        <f>'[1]4407Exp'!AF$269</f>
        <v>0</v>
      </c>
      <c r="AI16" s="110">
        <f>'[1]4407Exp'!AG$269</f>
        <v>0</v>
      </c>
      <c r="AJ16" s="110">
        <f>'[1]4407Exp'!AH$269</f>
        <v>0</v>
      </c>
      <c r="AK16" s="110">
        <f>'[1]4407Exp'!AI$269</f>
        <v>0.46871519372999998</v>
      </c>
      <c r="AL16" s="110">
        <f>'[1]4407Exp'!AJ$269</f>
        <v>0</v>
      </c>
      <c r="AM16" s="110">
        <f>'[1]4407Exp'!AK$269</f>
        <v>0</v>
      </c>
      <c r="AN16" s="110">
        <f>'[1]4407Exp'!AL$269</f>
        <v>0</v>
      </c>
      <c r="AO16" s="110">
        <f>'[1]4407Exp'!AM$269</f>
        <v>4.7289107519999991E-2</v>
      </c>
      <c r="AP16" s="110">
        <f>'[1]4407Exp'!AN$269</f>
        <v>5.7334701071999991E-2</v>
      </c>
      <c r="AQ16" s="110">
        <f>'[1]4407Exp'!AO$269</f>
        <v>1.543717035E-2</v>
      </c>
      <c r="AR16" s="110">
        <f>'[1]4407Exp'!AP$269</f>
        <v>9.0038258585000003E-2</v>
      </c>
      <c r="AS16" s="110">
        <f>'[1]4407Exp'!AQ$269</f>
        <v>8.5867347967312352E-2</v>
      </c>
      <c r="AT16" s="110">
        <f>'[1]4407Exp'!AR$269</f>
        <v>0.43742160947300002</v>
      </c>
      <c r="AU16" s="110">
        <f>'[1]4407Exp'!AS$269</f>
        <v>0.32472487676200001</v>
      </c>
      <c r="AV16" s="110">
        <f>'[1]4407Exp'!AT$269</f>
        <v>4.4705940109999995E-2</v>
      </c>
      <c r="AW16" s="110">
        <f>'[1]4407Exp'!AU$269</f>
        <v>0</v>
      </c>
      <c r="AX16" s="110">
        <f>'[1]4407Exp'!AV$269</f>
        <v>0</v>
      </c>
      <c r="AY16" s="110">
        <f>'[1]4407Exp'!AW$269</f>
        <v>0</v>
      </c>
      <c r="AZ16" s="110">
        <f>'[1]4407Exp'!AX$269</f>
        <v>0</v>
      </c>
      <c r="BA16" s="110">
        <f>'[1]4407Exp'!AY$269</f>
        <v>0</v>
      </c>
      <c r="BB16" s="110">
        <f>'[1]4407Exp'!AZ$269</f>
        <v>0</v>
      </c>
      <c r="BC16" s="110">
        <f>'[1]4407Exp'!BA$269</f>
        <v>0</v>
      </c>
      <c r="BD16" s="168"/>
    </row>
    <row r="17" spans="2:56" ht="17.149999999999999" customHeight="1">
      <c r="B17" s="15" t="s">
        <v>59</v>
      </c>
      <c r="C17" s="107">
        <f>1000/$A$1*'[1]4407Exp'!$B$267</f>
        <v>15.999353000000001</v>
      </c>
      <c r="D17" s="108">
        <f>1000/$A$1*'[1]4407Exp'!$C$267</f>
        <v>13.916468000000002</v>
      </c>
      <c r="E17" s="108">
        <f>1000/$A$1*'[1]4407Exp'!$D$267</f>
        <v>10.437639000000001</v>
      </c>
      <c r="F17" s="108">
        <f>1000/$A$1*'[1]4407Exp'!$E$267</f>
        <v>7.3187170000000012</v>
      </c>
      <c r="G17" s="108">
        <f>1000/$A$1*'[1]4407Exp'!$F$267</f>
        <v>6.1419159999999993</v>
      </c>
      <c r="H17" s="108">
        <f>1000/$A$1*'[1]4407Exp'!$G$267</f>
        <v>6.2118560000000009</v>
      </c>
      <c r="I17" s="108">
        <f>1000/$A$1*'[1]4407Exp'!$H$267</f>
        <v>9.6120780000000021</v>
      </c>
      <c r="J17" s="206">
        <f>1000/$A$1*'[1]4407Exp'!$I$267</f>
        <v>9.1872989999999977</v>
      </c>
      <c r="K17" s="206">
        <f>1000/$A$1*'[1]4407Exp'!$J$267</f>
        <v>6.1751560000000003</v>
      </c>
      <c r="L17" s="206">
        <f>1000/$A$1*'[1]4407Exp'!K$267</f>
        <v>6.9358620000000029</v>
      </c>
      <c r="M17" s="206">
        <f>1000/$A$1*'[1]4407Exp'!L$267</f>
        <v>15.385646000000003</v>
      </c>
      <c r="N17" s="108">
        <f>1000/$A$1*'[1]4407Exp'!M$267</f>
        <v>12.820399</v>
      </c>
      <c r="O17" s="108">
        <f>1000/$A$1*'[1]4407Exp'!N$267</f>
        <v>22.780848000000002</v>
      </c>
      <c r="P17" s="108">
        <f>1000/$A$1*'[1]4407Exp'!O$267</f>
        <v>56.828132000000004</v>
      </c>
      <c r="Q17" s="108">
        <f>1000/$A$1*'[1]4407Exp'!P$267</f>
        <v>52.722160000000002</v>
      </c>
      <c r="R17" s="108">
        <f>1000/$A$1*'[1]4407Exp'!Q$267</f>
        <v>61.684028385969974</v>
      </c>
      <c r="S17" s="108">
        <f>1000/$A$1*'[1]4407Exp'!R$267</f>
        <v>150.40622400000001</v>
      </c>
      <c r="T17" s="108">
        <f>1000/$A$1*'[1]4407Exp'!S$267</f>
        <v>112.64846600000001</v>
      </c>
      <c r="U17" s="108">
        <f>1000/$A$1*'[1]4407Exp'!T$267</f>
        <v>84.063894000000019</v>
      </c>
      <c r="V17" s="108">
        <f>1000/$A$1*'[1]4407Exp'!U$267</f>
        <v>35.772482000000004</v>
      </c>
      <c r="W17" s="108">
        <f>1000/$A$1*'[1]4407Exp'!V$267</f>
        <v>0</v>
      </c>
      <c r="X17" s="108">
        <f>1000/$A$1*'[1]4407Exp'!W$267</f>
        <v>0</v>
      </c>
      <c r="Y17" s="108">
        <f>1000/$A$1*'[1]4407Exp'!X$267</f>
        <v>0</v>
      </c>
      <c r="Z17" s="108">
        <f>1000/$A$1*'[1]4407Exp'!Y$267</f>
        <v>0</v>
      </c>
      <c r="AA17" s="108">
        <f>1000/$A$1*'[1]4407Exp'!Z$267</f>
        <v>0</v>
      </c>
      <c r="AB17" s="108">
        <f>1000/$A$1*'[1]4407Exp'!AA$267</f>
        <v>0</v>
      </c>
      <c r="AC17" s="16"/>
      <c r="AD17" s="107">
        <f>'[1]4407Exp'!AB$267</f>
        <v>5.4748323865573498</v>
      </c>
      <c r="AE17" s="108">
        <f>'[1]4407Exp'!AC$267</f>
        <v>4.6525453468479991</v>
      </c>
      <c r="AF17" s="108">
        <f>'[1]4407Exp'!AD$267</f>
        <v>3.8884173245759999</v>
      </c>
      <c r="AG17" s="108">
        <f>'[1]4407Exp'!AE$267</f>
        <v>3.3761374280479997</v>
      </c>
      <c r="AH17" s="108">
        <f>'[1]4407Exp'!AF$267</f>
        <v>2.9479470082369996</v>
      </c>
      <c r="AI17" s="108">
        <f>'[1]4407Exp'!AG$267</f>
        <v>2.2767508605269997</v>
      </c>
      <c r="AJ17" s="108">
        <f>'[1]4407Exp'!AH$267</f>
        <v>3.7028121755799996</v>
      </c>
      <c r="AK17" s="108">
        <f>'[1]4407Exp'!AI$267</f>
        <v>3.3940531587149998</v>
      </c>
      <c r="AL17" s="108">
        <f>'[1]4407Exp'!AJ$267</f>
        <v>2.5089552816600009</v>
      </c>
      <c r="AM17" s="108">
        <f>'[1]4407Exp'!AK$267</f>
        <v>2.4020027102719999</v>
      </c>
      <c r="AN17" s="108">
        <f>'[1]4407Exp'!AL$267</f>
        <v>5.9788889969939998</v>
      </c>
      <c r="AO17" s="108">
        <f>'[1]4407Exp'!AM$267</f>
        <v>5.5743090590399982</v>
      </c>
      <c r="AP17" s="108">
        <f>'[1]4407Exp'!AN$267</f>
        <v>10.960890346735999</v>
      </c>
      <c r="AQ17" s="108">
        <f>'[1]4407Exp'!AO$267</f>
        <v>33.919391074857003</v>
      </c>
      <c r="AR17" s="108">
        <f>'[1]4407Exp'!AP$267</f>
        <v>31.693031433085</v>
      </c>
      <c r="AS17" s="108">
        <f>'[1]4407Exp'!AQ$267</f>
        <v>49.671779391476143</v>
      </c>
      <c r="AT17" s="108">
        <f>'[1]4407Exp'!AR$267</f>
        <v>116.62285479156299</v>
      </c>
      <c r="AU17" s="108">
        <f>'[1]4407Exp'!AS$267</f>
        <v>89.883751774673968</v>
      </c>
      <c r="AV17" s="108">
        <f>'[1]4407Exp'!AT$267</f>
        <v>71.179509192630007</v>
      </c>
      <c r="AW17" s="108">
        <f>'[1]4407Exp'!AU$267</f>
        <v>25.760115919370833</v>
      </c>
      <c r="AX17" s="108">
        <f>'[1]4407Exp'!AV$267</f>
        <v>0</v>
      </c>
      <c r="AY17" s="108">
        <f>'[1]4407Exp'!AW$267</f>
        <v>0</v>
      </c>
      <c r="AZ17" s="108">
        <f>'[1]4407Exp'!AX$267</f>
        <v>0</v>
      </c>
      <c r="BA17" s="108">
        <f>'[1]4407Exp'!AY$267</f>
        <v>0</v>
      </c>
      <c r="BB17" s="108">
        <f>'[1]4407Exp'!AZ$267</f>
        <v>0</v>
      </c>
      <c r="BC17" s="108">
        <f>'[1]4407Exp'!BA$267</f>
        <v>0</v>
      </c>
      <c r="BD17" s="168"/>
    </row>
    <row r="18" spans="2:56">
      <c r="B18" s="46" t="s">
        <v>29</v>
      </c>
      <c r="C18" s="111">
        <f>1000/$A$1*(SUM('[1]4407Exp'!$B$47:$B$47)+SUM('[1]4407Exp'!$B$105:$B$105))</f>
        <v>7.075775000000001</v>
      </c>
      <c r="D18" s="112">
        <f>1000/$A$1*(SUM('[1]4407Exp'!$C$47:$C$47)+SUM('[1]4407Exp'!$C$105:$C$105))</f>
        <v>8.0726899999999997</v>
      </c>
      <c r="E18" s="112">
        <f>1000/$A$1*(SUM('[1]4407Exp'!$D$47:$D$47)+SUM('[1]4407Exp'!$D$105:$D$105))</f>
        <v>5.1323770000000009</v>
      </c>
      <c r="F18" s="112">
        <f>1000/$A$1*(SUM('[1]4407Exp'!$E$47:$E$47)+SUM('[1]4407Exp'!$E$105:$E$105))</f>
        <v>2.6061809999999999</v>
      </c>
      <c r="G18" s="112">
        <f>1000/$A$1*(SUM('[1]4407Exp'!$F$47:$F$47)+SUM('[1]4407Exp'!$F$105:$F$105))</f>
        <v>1.689179</v>
      </c>
      <c r="H18" s="112">
        <f>1000/$A$1*(SUM('[1]4407Exp'!$G$47:$G$47)+SUM('[1]4407Exp'!$G$105:$G$105))</f>
        <v>4.1933920000000002</v>
      </c>
      <c r="I18" s="112">
        <f>1000/$A$1*(SUM('[1]4407Exp'!$H$47:$H$47)+SUM('[1]4407Exp'!$H$105:$H$105))</f>
        <v>5.2081220000000004</v>
      </c>
      <c r="J18" s="207">
        <f>1000/$A$1*(SUM('[1]4407Exp'!$I$47:$I$47)+SUM('[1]4407Exp'!$I$105:$I$105))</f>
        <v>4.8032120000000003</v>
      </c>
      <c r="K18" s="207">
        <f>1000/$A$1*(SUM('[1]4407Exp'!$J$47:$J$47)+SUM('[1]4407Exp'!$J$105:$J$105))</f>
        <v>2.8111310000000005</v>
      </c>
      <c r="L18" s="207">
        <f>1000/$A$1*(SUM('[1]4407Exp'!K$47:K$47)+SUM('[1]4407Exp'!K$105:K$105))</f>
        <v>5.104108000000001</v>
      </c>
      <c r="M18" s="207">
        <f>1000/$A$1*(SUM('[1]4407Exp'!L$47:L$47)+SUM('[1]4407Exp'!L$105:L$105))</f>
        <v>12.884153</v>
      </c>
      <c r="N18" s="112">
        <f>1000/$A$1*(SUM('[1]4407Exp'!M$47:M$47)+SUM('[1]4407Exp'!M$105:M$105))</f>
        <v>12.030858000000002</v>
      </c>
      <c r="O18" s="112">
        <f>1000/$A$1*(SUM('[1]4407Exp'!N$47:N$47)+SUM('[1]4407Exp'!N$105:N$105))</f>
        <v>21.443068</v>
      </c>
      <c r="P18" s="112">
        <f>1000/$A$1*(SUM('[1]4407Exp'!O$47:O$47)+SUM('[1]4407Exp'!O$105:O$105))</f>
        <v>55.748238000000008</v>
      </c>
      <c r="Q18" s="112">
        <f>1000/$A$1*(SUM('[1]4407Exp'!P$47:P$47)+SUM('[1]4407Exp'!P$105:P$105))</f>
        <v>48.707244000000003</v>
      </c>
      <c r="R18" s="112">
        <f>1000/$A$1*(SUM('[1]4407Exp'!Q$47:Q$47)+SUM('[1]4407Exp'!Q$105:Q$105))</f>
        <v>49.042095470644611</v>
      </c>
      <c r="S18" s="112">
        <f>1000/$A$1*(SUM('[1]4407Exp'!R$47:R$47)+SUM('[1]4407Exp'!R$105:R$105))</f>
        <v>137.403942</v>
      </c>
      <c r="T18" s="112">
        <f>1000/$A$1*(SUM('[1]4407Exp'!S$47:S$47)+SUM('[1]4407Exp'!S$105:S$105))</f>
        <v>98.813921000000022</v>
      </c>
      <c r="U18" s="112">
        <f>1000/$A$1*(SUM('[1]4407Exp'!T$47:T$47)+SUM('[1]4407Exp'!T$105:T$105))</f>
        <v>72.049686000000008</v>
      </c>
      <c r="V18" s="112">
        <f>1000/$A$1*(SUM('[1]4407Exp'!U$47:U$47)+SUM('[1]4407Exp'!U$105:U$105))</f>
        <v>29.451286000000007</v>
      </c>
      <c r="W18" s="112">
        <f>1000/$A$1*(SUM('[1]4407Exp'!V$47:V$47)+SUM('[1]4407Exp'!V$105:V$105))</f>
        <v>0</v>
      </c>
      <c r="X18" s="112">
        <f>1000/$A$1*(SUM('[1]4407Exp'!W$47:W$47)+SUM('[1]4407Exp'!W$105:W$105))</f>
        <v>0</v>
      </c>
      <c r="Y18" s="112">
        <f>1000/$A$1*(SUM('[1]4407Exp'!X$47:X$47)+SUM('[1]4407Exp'!X$105:X$105))</f>
        <v>0</v>
      </c>
      <c r="Z18" s="112">
        <f>1000/$A$1*(SUM('[1]4407Exp'!Y$47:Y$47)+SUM('[1]4407Exp'!Y$105:Y$105))</f>
        <v>0</v>
      </c>
      <c r="AA18" s="112">
        <f>1000/$A$1*(SUM('[1]4407Exp'!Z$47:Z$47)+SUM('[1]4407Exp'!Z$105:Z$105))</f>
        <v>0</v>
      </c>
      <c r="AB18" s="112">
        <f>1000/$A$1*(SUM('[1]4407Exp'!AA$47:AA$47)+SUM('[1]4407Exp'!AA$105:AA$105))</f>
        <v>0</v>
      </c>
      <c r="AC18" s="16"/>
      <c r="AD18" s="111">
        <f>(SUM('[1]4407Exp'!AB$47:AB$47)+SUM('[1]4407Exp'!AB$105:AB$105))</f>
        <v>1.8589228936436402</v>
      </c>
      <c r="AE18" s="112">
        <f>(SUM('[1]4407Exp'!AC$47:AC$47)+SUM('[1]4407Exp'!AC$105:AC$105))</f>
        <v>2.2408046877359999</v>
      </c>
      <c r="AF18" s="112">
        <f>(SUM('[1]4407Exp'!AD$47:AD$47)+SUM('[1]4407Exp'!AD$105:AD$105))</f>
        <v>1.5193098080160001</v>
      </c>
      <c r="AG18" s="112">
        <f>(SUM('[1]4407Exp'!AE$47:AE$47)+SUM('[1]4407Exp'!AE$105:AE$105))</f>
        <v>0.90611815649599992</v>
      </c>
      <c r="AH18" s="112">
        <f>(SUM('[1]4407Exp'!AF$47:AF$47)+SUM('[1]4407Exp'!AF$105:AF$105))</f>
        <v>0.65270817651899993</v>
      </c>
      <c r="AI18" s="112">
        <f>(SUM('[1]4407Exp'!AG$47:AG$47)+SUM('[1]4407Exp'!AG$105:AG$105))</f>
        <v>1.1271742443389998</v>
      </c>
      <c r="AJ18" s="112">
        <f>(SUM('[1]4407Exp'!AH$47:AH$47)+SUM('[1]4407Exp'!AH$105:AH$105))</f>
        <v>1.9311491370640002</v>
      </c>
      <c r="AK18" s="112">
        <f>(SUM('[1]4407Exp'!AI$47:AI$47)+SUM('[1]4407Exp'!AI$105:AI$105))</f>
        <v>1.9803315083449999</v>
      </c>
      <c r="AL18" s="112">
        <f>(SUM('[1]4407Exp'!AJ$47:AJ$47)+SUM('[1]4407Exp'!AJ$105:AJ$105))</f>
        <v>1.2951450034400001</v>
      </c>
      <c r="AM18" s="112">
        <f>(SUM('[1]4407Exp'!AK$47:AK$47)+SUM('[1]4407Exp'!AK$105:AK$105))</f>
        <v>1.9302485166799999</v>
      </c>
      <c r="AN18" s="112">
        <f>(SUM('[1]4407Exp'!AL$47:AL$47)+SUM('[1]4407Exp'!AL$105:AL$105))</f>
        <v>5.2718647905000005</v>
      </c>
      <c r="AO18" s="112">
        <f>(SUM('[1]4407Exp'!AM$47:AM$47)+SUM('[1]4407Exp'!AM$105:AM$105))</f>
        <v>5.1989723505599983</v>
      </c>
      <c r="AP18" s="112">
        <f>(SUM('[1]4407Exp'!AN$47:AN$47)+SUM('[1]4407Exp'!AN$105:AN$105))</f>
        <v>10.241907607183999</v>
      </c>
      <c r="AQ18" s="112">
        <f>(SUM('[1]4407Exp'!AO$47:AO$47)+SUM('[1]4407Exp'!AO$105:AO$105))</f>
        <v>33.280637276028003</v>
      </c>
      <c r="AR18" s="112">
        <f>(SUM('[1]4407Exp'!AP$47:AP$47)+SUM('[1]4407Exp'!AP$105:AP$105))</f>
        <v>28.625343165455497</v>
      </c>
      <c r="AS18" s="112">
        <f>(SUM('[1]4407Exp'!AQ$47:AQ$47)+SUM('[1]4407Exp'!AQ$105:AQ$105))</f>
        <v>37.738425605179629</v>
      </c>
      <c r="AT18" s="112">
        <f>(SUM('[1]4407Exp'!AR$47:AR$47)+SUM('[1]4407Exp'!AR$105:AR$105))</f>
        <v>103.78750296689199</v>
      </c>
      <c r="AU18" s="112">
        <f>(SUM('[1]4407Exp'!AS$47:AS$47)+SUM('[1]4407Exp'!AS$105:AS$105))</f>
        <v>77.335750948884979</v>
      </c>
      <c r="AV18" s="112">
        <f>(SUM('[1]4407Exp'!AT$47:AT$47)+SUM('[1]4407Exp'!AT$105:AT$105))</f>
        <v>59.694741038860002</v>
      </c>
      <c r="AW18" s="112">
        <f>(SUM('[1]4407Exp'!AU$47:AU$47)+SUM('[1]4407Exp'!AU$105:AU$105))</f>
        <v>20.635567236604167</v>
      </c>
      <c r="AX18" s="112">
        <f>(SUM('[1]4407Exp'!AV$47:AV$47)+SUM('[1]4407Exp'!AV$105:AV$105))</f>
        <v>0</v>
      </c>
      <c r="AY18" s="112">
        <f>(SUM('[1]4407Exp'!AW$47:AW$47)+SUM('[1]4407Exp'!AW$105:AW$105))</f>
        <v>0</v>
      </c>
      <c r="AZ18" s="112">
        <f>(SUM('[1]4407Exp'!AX$47:AX$47)+SUM('[1]4407Exp'!AX$105:AX$105))</f>
        <v>0</v>
      </c>
      <c r="BA18" s="112">
        <f>(SUM('[1]4407Exp'!AY$47:AY$47)+SUM('[1]4407Exp'!AY$105:AY$105))</f>
        <v>0</v>
      </c>
      <c r="BB18" s="112">
        <f>(SUM('[1]4407Exp'!AZ$47:AZ$47)+SUM('[1]4407Exp'!AZ$105:AZ$105))</f>
        <v>0</v>
      </c>
      <c r="BC18" s="112">
        <f>(SUM('[1]4407Exp'!BA$47:BA$47)+SUM('[1]4407Exp'!BA$105:BA$105))</f>
        <v>0</v>
      </c>
      <c r="BD18" s="168"/>
    </row>
    <row r="19" spans="2:56">
      <c r="B19" s="5" t="s">
        <v>22</v>
      </c>
      <c r="C19" s="103">
        <f>1000/$A$1*'[1]4407Exp'!$B$228</f>
        <v>6.3355590000000008</v>
      </c>
      <c r="D19" s="104">
        <f>1000/$A$1*'[1]4407Exp'!$C$228</f>
        <v>4.1667720000000008</v>
      </c>
      <c r="E19" s="104">
        <f>1000/$A$1*'[1]4407Exp'!$D$228</f>
        <v>3.5204840000000006</v>
      </c>
      <c r="F19" s="104">
        <f>1000/$A$1*'[1]4407Exp'!$E$228</f>
        <v>2.6438360000000003</v>
      </c>
      <c r="G19" s="104">
        <f>1000/$A$1*'[1]4407Exp'!$F$228</f>
        <v>2.3313490000000003</v>
      </c>
      <c r="H19" s="104">
        <f>1000/$A$1*'[1]4407Exp'!$G$228</f>
        <v>0.57804699999999998</v>
      </c>
      <c r="I19" s="104">
        <f>1000/$A$1*'[1]4407Exp'!$H$228</f>
        <v>0.344754</v>
      </c>
      <c r="J19" s="180">
        <f>1000/$A$1*'[1]4407Exp'!$I$228</f>
        <v>0.54849700000000001</v>
      </c>
      <c r="K19" s="180">
        <f>1000/$A$1*'[1]4407Exp'!$J$228</f>
        <v>0.17411699999999997</v>
      </c>
      <c r="L19" s="180">
        <f>1000/$A$1*'[1]4407Exp'!K$228</f>
        <v>0.13775500000000002</v>
      </c>
      <c r="M19" s="180">
        <f>1000/$A$1*'[1]4407Exp'!L$228</f>
        <v>0.18920599999999999</v>
      </c>
      <c r="N19" s="104">
        <f>1000/$A$1*'[1]4407Exp'!M$228</f>
        <v>0.49873800000000001</v>
      </c>
      <c r="O19" s="104">
        <f>1000/$A$1*'[1]4407Exp'!N$228</f>
        <v>0.98465700000000012</v>
      </c>
      <c r="P19" s="104">
        <f>1000/$A$1*'[1]4407Exp'!O$228</f>
        <v>0.454621</v>
      </c>
      <c r="Q19" s="104">
        <f>1000/$A$1*'[1]4407Exp'!P$228</f>
        <v>0.65999500000000011</v>
      </c>
      <c r="R19" s="104">
        <f>1000/$A$1*'[1]4407Exp'!Q$228</f>
        <v>0.27215458188748687</v>
      </c>
      <c r="S19" s="104">
        <f>1000/$A$1*'[1]4407Exp'!R$228</f>
        <v>0.19152500000000003</v>
      </c>
      <c r="T19" s="104">
        <f>1000/$A$1*'[1]4407Exp'!S$228</f>
        <v>9.997700000000001E-2</v>
      </c>
      <c r="U19" s="104">
        <f>1000/$A$1*'[1]4407Exp'!T$228</f>
        <v>0.15646200000000002</v>
      </c>
      <c r="V19" s="104">
        <f>1000/$A$1*'[1]4407Exp'!U$228</f>
        <v>3.2118000000000008E-2</v>
      </c>
      <c r="W19" s="104">
        <f>1000/$A$1*'[1]4407Exp'!V$228</f>
        <v>0</v>
      </c>
      <c r="X19" s="104">
        <f>1000/$A$1*'[1]4407Exp'!W$228</f>
        <v>0</v>
      </c>
      <c r="Y19" s="104">
        <f>1000/$A$1*'[1]4407Exp'!X$228</f>
        <v>0</v>
      </c>
      <c r="Z19" s="104">
        <f>1000/$A$1*'[1]4407Exp'!Y$228</f>
        <v>0</v>
      </c>
      <c r="AA19" s="104">
        <f>1000/$A$1*'[1]4407Exp'!Z$228</f>
        <v>0</v>
      </c>
      <c r="AB19" s="104">
        <f>1000/$A$1*'[1]4407Exp'!AA$228</f>
        <v>0</v>
      </c>
      <c r="AC19" s="16"/>
      <c r="AD19" s="103">
        <f>'[1]4407Exp'!AB$228</f>
        <v>2.52407761034616</v>
      </c>
      <c r="AE19" s="104">
        <f>'[1]4407Exp'!AC$228</f>
        <v>1.5605966310319999</v>
      </c>
      <c r="AF19" s="104">
        <f>'[1]4407Exp'!AD$228</f>
        <v>1.441543285776</v>
      </c>
      <c r="AG19" s="104">
        <f>'[1]4407Exp'!AE$228</f>
        <v>1.240194751152</v>
      </c>
      <c r="AH19" s="104">
        <f>'[1]4407Exp'!AF$228</f>
        <v>0.83082747921599998</v>
      </c>
      <c r="AI19" s="104">
        <f>'[1]4407Exp'!AG$228</f>
        <v>0.21559494099000001</v>
      </c>
      <c r="AJ19" s="104">
        <f>'[1]4407Exp'!AH$228</f>
        <v>0.161829864288</v>
      </c>
      <c r="AK19" s="104">
        <f>'[1]4407Exp'!AI$228</f>
        <v>0.27825676761500001</v>
      </c>
      <c r="AL19" s="104">
        <f>'[1]4407Exp'!AJ$228</f>
        <v>0.108912916496</v>
      </c>
      <c r="AM19" s="104">
        <f>'[1]4407Exp'!AK$228</f>
        <v>5.6997428004000004E-2</v>
      </c>
      <c r="AN19" s="104">
        <f>'[1]4407Exp'!AL$228</f>
        <v>0.10127496900600001</v>
      </c>
      <c r="AO19" s="104">
        <f>'[1]4407Exp'!AM$228</f>
        <v>0.23157086495999996</v>
      </c>
      <c r="AP19" s="104">
        <f>'[1]4407Exp'!AN$228</f>
        <v>0.47821817032000002</v>
      </c>
      <c r="AQ19" s="104">
        <f>'[1]4407Exp'!AO$228</f>
        <v>0.223920236514</v>
      </c>
      <c r="AR19" s="104">
        <f>'[1]4407Exp'!AP$228</f>
        <v>0.33330848376099997</v>
      </c>
      <c r="AS19" s="104">
        <f>'[1]4407Exp'!AQ$228</f>
        <v>0.23254422365017988</v>
      </c>
      <c r="AT19" s="104">
        <f>'[1]4407Exp'!AR$228</f>
        <v>0.1501454505</v>
      </c>
      <c r="AU19" s="104">
        <f>'[1]4407Exp'!AS$228</f>
        <v>7.3092866560999989E-2</v>
      </c>
      <c r="AV19" s="104">
        <f>'[1]4407Exp'!AT$228</f>
        <v>0.13033695511999999</v>
      </c>
      <c r="AW19" s="104">
        <f>'[1]4407Exp'!AU$228</f>
        <v>2.1863771929166668E-2</v>
      </c>
      <c r="AX19" s="104">
        <f>'[1]4407Exp'!AV$228</f>
        <v>0</v>
      </c>
      <c r="AY19" s="104">
        <f>'[1]4407Exp'!AW$228</f>
        <v>0</v>
      </c>
      <c r="AZ19" s="104">
        <f>'[1]4407Exp'!AX$228</f>
        <v>0</v>
      </c>
      <c r="BA19" s="104">
        <f>'[1]4407Exp'!AY$228</f>
        <v>0</v>
      </c>
      <c r="BB19" s="104">
        <f>'[1]4407Exp'!AZ$228</f>
        <v>0</v>
      </c>
      <c r="BC19" s="104">
        <f>'[1]4407Exp'!BA$228</f>
        <v>0</v>
      </c>
      <c r="BD19" s="168"/>
    </row>
    <row r="20" spans="2:56">
      <c r="B20" s="5" t="s">
        <v>21</v>
      </c>
      <c r="C20" s="103">
        <f>1000/$A$1*'[1]4407Exp'!$B$253</f>
        <v>0</v>
      </c>
      <c r="D20" s="104">
        <f>1000/$A$1*'[1]4407Exp'!$C$253</f>
        <v>0</v>
      </c>
      <c r="E20" s="104">
        <f>1000/$A$1*'[1]4407Exp'!$D$253</f>
        <v>0</v>
      </c>
      <c r="F20" s="104">
        <f>1000/$A$1*'[1]4407Exp'!$E$253</f>
        <v>1.3233999999999999E-2</v>
      </c>
      <c r="G20" s="104">
        <f>1000/$A$1*'[1]4407Exp'!$F$253</f>
        <v>0</v>
      </c>
      <c r="H20" s="104">
        <f>1000/$A$1*'[1]4407Exp'!$G$253</f>
        <v>7.2343999999999992E-2</v>
      </c>
      <c r="I20" s="104">
        <f>1000/$A$1*'[1]4407Exp'!$H$253</f>
        <v>0.54951099999999997</v>
      </c>
      <c r="J20" s="180">
        <f>1000/$A$1*'[1]4407Exp'!$I$253</f>
        <v>0.44799700000000003</v>
      </c>
      <c r="K20" s="180">
        <f>1000/$A$1*'[1]4407Exp'!$J$253</f>
        <v>2.2618000000000003E-2</v>
      </c>
      <c r="L20" s="180">
        <f>1000/$A$1*'[1]4407Exp'!K$253</f>
        <v>0.22600299999999998</v>
      </c>
      <c r="M20" s="180">
        <f>1000/$A$1*'[1]4407Exp'!L$253</f>
        <v>0.23228200000000004</v>
      </c>
      <c r="N20" s="104">
        <f>1000/$A$1*'[1]4407Exp'!M$253</f>
        <v>8.8103000000000001E-2</v>
      </c>
      <c r="O20" s="104">
        <f>1000/$A$1*'[1]4407Exp'!N$253</f>
        <v>0.32409199999999999</v>
      </c>
      <c r="P20" s="104">
        <f>1000/$A$1*'[1]4407Exp'!O$253</f>
        <v>0.59203600000000012</v>
      </c>
      <c r="Q20" s="104">
        <f>1000/$A$1*'[1]4407Exp'!P$253</f>
        <v>3.2554030000000007</v>
      </c>
      <c r="R20" s="104">
        <f>1000/$A$1*'[1]4407Exp'!Q$253</f>
        <v>12.095183876649799</v>
      </c>
      <c r="S20" s="104">
        <f>1000/$A$1*'[1]4407Exp'!R$253</f>
        <v>12.050670999999999</v>
      </c>
      <c r="T20" s="104">
        <f>1000/$A$1*'[1]4407Exp'!S$253</f>
        <v>13.065531000000004</v>
      </c>
      <c r="U20" s="104">
        <f>1000/$A$1*'[1]4407Exp'!T$253</f>
        <v>11.641829</v>
      </c>
      <c r="V20" s="104">
        <f>1000/$A$1*'[1]4407Exp'!U$253</f>
        <v>6.0045440000000001</v>
      </c>
      <c r="W20" s="104">
        <f>1000/$A$1*'[1]4407Exp'!V$253</f>
        <v>0</v>
      </c>
      <c r="X20" s="104">
        <f>1000/$A$1*'[1]4407Exp'!W$253</f>
        <v>0</v>
      </c>
      <c r="Y20" s="104">
        <f>1000/$A$1*'[1]4407Exp'!X$253</f>
        <v>0</v>
      </c>
      <c r="Z20" s="104">
        <f>1000/$A$1*'[1]4407Exp'!Y$253</f>
        <v>0</v>
      </c>
      <c r="AA20" s="104">
        <f>1000/$A$1*'[1]4407Exp'!Z$253</f>
        <v>0</v>
      </c>
      <c r="AB20" s="104">
        <f>1000/$A$1*'[1]4407Exp'!AA$253</f>
        <v>0</v>
      </c>
      <c r="AC20" s="16"/>
      <c r="AD20" s="103">
        <f>'[1]4407Exp'!AB$253</f>
        <v>0</v>
      </c>
      <c r="AE20" s="104">
        <f>'[1]4407Exp'!AC$253</f>
        <v>0</v>
      </c>
      <c r="AF20" s="104">
        <f>'[1]4407Exp'!AD$253</f>
        <v>0</v>
      </c>
      <c r="AG20" s="104">
        <f>'[1]4407Exp'!AE$253</f>
        <v>4.1297397120000001E-3</v>
      </c>
      <c r="AH20" s="104">
        <f>'[1]4407Exp'!AF$253</f>
        <v>0</v>
      </c>
      <c r="AI20" s="104">
        <f>'[1]4407Exp'!AG$253</f>
        <v>3.4216084187999998E-2</v>
      </c>
      <c r="AJ20" s="104">
        <f>'[1]4407Exp'!AH$253</f>
        <v>0.21024782180400001</v>
      </c>
      <c r="AK20" s="104">
        <f>'[1]4407Exp'!AI$253</f>
        <v>5.800005338E-2</v>
      </c>
      <c r="AL20" s="104">
        <f>'[1]4407Exp'!AJ$253</f>
        <v>2.4450917483999999E-2</v>
      </c>
      <c r="AM20" s="104">
        <f>'[1]4407Exp'!AK$253</f>
        <v>9.8029487028000004E-2</v>
      </c>
      <c r="AN20" s="104">
        <f>'[1]4407Exp'!AL$253</f>
        <v>0.11352627972900001</v>
      </c>
      <c r="AO20" s="104">
        <f>'[1]4407Exp'!AM$253</f>
        <v>5.7810943199999992E-2</v>
      </c>
      <c r="AP20" s="104">
        <f>'[1]4407Exp'!AN$253</f>
        <v>0.21869316990400001</v>
      </c>
      <c r="AQ20" s="104">
        <f>'[1]4407Exp'!AO$253</f>
        <v>0.39165897433199998</v>
      </c>
      <c r="AR20" s="104">
        <f>'[1]4407Exp'!AP$253</f>
        <v>2.6745810642784997</v>
      </c>
      <c r="AS20" s="104">
        <f>'[1]4407Exp'!AQ$253</f>
        <v>11.477117261215239</v>
      </c>
      <c r="AT20" s="104">
        <f>'[1]4407Exp'!AR$253</f>
        <v>12.141840709138</v>
      </c>
      <c r="AU20" s="104">
        <f>'[1]4407Exp'!AS$253</f>
        <v>12.069513318004999</v>
      </c>
      <c r="AV20" s="104">
        <f>'[1]4407Exp'!AT$253</f>
        <v>11.198841782659999</v>
      </c>
      <c r="AW20" s="104">
        <f>'[1]4407Exp'!AU$253</f>
        <v>4.8773890182666673</v>
      </c>
      <c r="AX20" s="104">
        <f>'[1]4407Exp'!AV$253</f>
        <v>0</v>
      </c>
      <c r="AY20" s="104">
        <f>'[1]4407Exp'!AW$253</f>
        <v>0</v>
      </c>
      <c r="AZ20" s="104">
        <f>'[1]4407Exp'!AX$253</f>
        <v>0</v>
      </c>
      <c r="BA20" s="104">
        <f>'[1]4407Exp'!AY$253</f>
        <v>0</v>
      </c>
      <c r="BB20" s="104">
        <f>'[1]4407Exp'!AZ$253</f>
        <v>0</v>
      </c>
      <c r="BC20" s="104">
        <f>'[1]4407Exp'!BA$253</f>
        <v>0</v>
      </c>
      <c r="BD20" s="168"/>
    </row>
    <row r="21" spans="2:56">
      <c r="B21" s="8" t="s">
        <v>17</v>
      </c>
      <c r="C21" s="105">
        <f>SUM(C17:C17)-SUM(C18:C20)</f>
        <v>2.5880189999999992</v>
      </c>
      <c r="D21" s="106">
        <f>SUM(D17:D17)-SUM(D18:D20)</f>
        <v>1.6770060000000022</v>
      </c>
      <c r="E21" s="106">
        <f>SUM(E17:E17)-SUM(E18:E20)</f>
        <v>1.7847779999999993</v>
      </c>
      <c r="F21" s="106">
        <f>SUM(F17:F17)-SUM(F18:F20)</f>
        <v>2.0554660000000018</v>
      </c>
      <c r="G21" s="106">
        <f>SUM(G17:G17)-SUM(G18:G20)</f>
        <v>2.1213879999999987</v>
      </c>
      <c r="H21" s="106">
        <f>SUM(H17:H17)-SUM(H18:H20)</f>
        <v>1.3680730000000008</v>
      </c>
      <c r="I21" s="106">
        <f>SUM(I17:I17)-SUM(I18:I20)</f>
        <v>3.5096910000000019</v>
      </c>
      <c r="J21" s="205">
        <f>SUM(J17:J17)-SUM(J18:J20)</f>
        <v>3.3875929999999972</v>
      </c>
      <c r="K21" s="205">
        <f>SUM(K17:K17)-SUM(K18:K20)</f>
        <v>3.1672899999999999</v>
      </c>
      <c r="L21" s="205">
        <f>SUM(L17:L17)-SUM(L18:L20)</f>
        <v>1.4679960000000012</v>
      </c>
      <c r="M21" s="205">
        <f>SUM(M17:M17)-SUM(M18:M20)</f>
        <v>2.0800050000000034</v>
      </c>
      <c r="N21" s="106">
        <f>SUM(N17:N17)-SUM(N18:N20)</f>
        <v>0.20269999999999833</v>
      </c>
      <c r="O21" s="106">
        <f>SUM(O17:O17)-SUM(O18:O20)</f>
        <v>2.903100000000336E-2</v>
      </c>
      <c r="P21" s="106">
        <f>SUM(P17:P17)-SUM(P18:P20)</f>
        <v>3.3236999999992634E-2</v>
      </c>
      <c r="Q21" s="106">
        <f>SUM(Q17:Q17)-SUM(Q18:Q20)</f>
        <v>9.9517999999996221E-2</v>
      </c>
      <c r="R21" s="106">
        <f>SUM(R17:R17)-SUM(R18:R20)</f>
        <v>0.27459445678807981</v>
      </c>
      <c r="S21" s="106">
        <f>SUM(S17:S17)-SUM(S18:S20)</f>
        <v>0.76008600000000115</v>
      </c>
      <c r="T21" s="106">
        <f>SUM(T17:T17)-SUM(T18:T20)</f>
        <v>0.66903699999998878</v>
      </c>
      <c r="U21" s="106">
        <f>SUM(U17:U17)-SUM(U18:U20)</f>
        <v>0.21591700000000458</v>
      </c>
      <c r="V21" s="106">
        <f>SUM(V17:V17)-SUM(V18:V20)</f>
        <v>0.28453399999999363</v>
      </c>
      <c r="W21" s="106">
        <f>SUM(W17:W17)-SUM(W18:W20)</f>
        <v>0</v>
      </c>
      <c r="X21" s="106">
        <f>SUM(X17:X17)-SUM(X18:X20)</f>
        <v>0</v>
      </c>
      <c r="Y21" s="106">
        <f>SUM(Y17:Y17)-SUM(Y18:Y20)</f>
        <v>0</v>
      </c>
      <c r="Z21" s="106">
        <f>SUM(Z17:Z17)-SUM(Z18:Z20)</f>
        <v>0</v>
      </c>
      <c r="AA21" s="106">
        <f>SUM(AA17:AA17)-SUM(AA18:AA20)</f>
        <v>0</v>
      </c>
      <c r="AB21" s="106">
        <f>SUM(AB17:AB17)-SUM(AB18:AB20)</f>
        <v>0</v>
      </c>
      <c r="AC21" s="16"/>
      <c r="AD21" s="105">
        <f>SUM(AD17:AD17)-SUM(AD18:AD20)</f>
        <v>1.0918318825675497</v>
      </c>
      <c r="AE21" s="106">
        <f>SUM(AE17:AE17)-SUM(AE18:AE20)</f>
        <v>0.85114402807999934</v>
      </c>
      <c r="AF21" s="106">
        <f>SUM(AF17:AF17)-SUM(AF18:AF20)</f>
        <v>0.92756423078399974</v>
      </c>
      <c r="AG21" s="106">
        <f>SUM(AG17:AG17)-SUM(AG18:AG20)</f>
        <v>1.2256947806879999</v>
      </c>
      <c r="AH21" s="106">
        <f>SUM(AH17:AH17)-SUM(AH18:AH20)</f>
        <v>1.4644113525019997</v>
      </c>
      <c r="AI21" s="106">
        <f>SUM(AI17:AI17)-SUM(AI18:AI20)</f>
        <v>0.89976559100999998</v>
      </c>
      <c r="AJ21" s="106">
        <f>SUM(AJ17:AJ17)-SUM(AJ18:AJ20)</f>
        <v>1.3995853524239998</v>
      </c>
      <c r="AK21" s="106">
        <f>SUM(AK17:AK17)-SUM(AK18:AK20)</f>
        <v>1.0774648293750002</v>
      </c>
      <c r="AL21" s="106">
        <f>SUM(AL17:AL17)-SUM(AL18:AL20)</f>
        <v>1.0804464442400008</v>
      </c>
      <c r="AM21" s="106">
        <f>SUM(AM17:AM17)-SUM(AM18:AM20)</f>
        <v>0.31672727856000016</v>
      </c>
      <c r="AN21" s="106">
        <f>SUM(AN17:AN17)-SUM(AN18:AN20)</f>
        <v>0.49222295775899916</v>
      </c>
      <c r="AO21" s="106">
        <f>SUM(AO17:AO17)-SUM(AO18:AO20)</f>
        <v>8.5954900319999972E-2</v>
      </c>
      <c r="AP21" s="106">
        <f>SUM(AP17:AP17)-SUM(AP18:AP20)</f>
        <v>2.2071399328000396E-2</v>
      </c>
      <c r="AQ21" s="106">
        <f>SUM(AQ17:AQ17)-SUM(AQ18:AQ20)</f>
        <v>2.3174587983000094E-2</v>
      </c>
      <c r="AR21" s="106">
        <f>SUM(AR17:AR17)-SUM(AR18:AR20)</f>
        <v>5.9798719590002491E-2</v>
      </c>
      <c r="AS21" s="106">
        <f>SUM(AS17:AS17)-SUM(AS18:AS20)</f>
        <v>0.2236923014310932</v>
      </c>
      <c r="AT21" s="106">
        <f>SUM(AT17:AT17)-SUM(AT18:AT20)</f>
        <v>0.54336566503299366</v>
      </c>
      <c r="AU21" s="106">
        <f>SUM(AU17:AU17)-SUM(AU18:AU20)</f>
        <v>0.40539464122299762</v>
      </c>
      <c r="AV21" s="106">
        <f>SUM(AV17:AV17)-SUM(AV18:AV20)</f>
        <v>0.15558941599000775</v>
      </c>
      <c r="AW21" s="106">
        <f>SUM(AW17:AW17)-SUM(AW18:AW20)</f>
        <v>0.22529589257083416</v>
      </c>
      <c r="AX21" s="106">
        <f>SUM(AX17:AX17)-SUM(AX18:AX20)</f>
        <v>0</v>
      </c>
      <c r="AY21" s="106">
        <f>SUM(AY17:AY17)-SUM(AY18:AY20)</f>
        <v>0</v>
      </c>
      <c r="AZ21" s="106">
        <f>SUM(AZ17:AZ17)-SUM(AZ18:AZ20)</f>
        <v>0</v>
      </c>
      <c r="BA21" s="106">
        <f>SUM(BA17:BA17)-SUM(BA18:BA20)</f>
        <v>0</v>
      </c>
      <c r="BB21" s="106">
        <f>SUM(BB17:BB17)-SUM(BB18:BB20)</f>
        <v>0</v>
      </c>
      <c r="BC21" s="106">
        <f>SUM(BC17:BC17)-SUM(BC18:BC20)</f>
        <v>0</v>
      </c>
      <c r="BD21" s="168"/>
    </row>
    <row r="22" spans="2:56" ht="17.149999999999999" customHeight="1">
      <c r="B22" s="15" t="s">
        <v>130</v>
      </c>
      <c r="C22" s="107">
        <f>1000/$A$1*'[1]4407Exp'!$B$264</f>
        <v>156.57883200000003</v>
      </c>
      <c r="D22" s="108">
        <f>1000/$A$1*'[1]4407Exp'!$C$264</f>
        <v>147.24394699999999</v>
      </c>
      <c r="E22" s="108">
        <f>1000/$A$1*'[1]4407Exp'!$D$264</f>
        <v>101.97856899999999</v>
      </c>
      <c r="F22" s="108">
        <f>1000/$A$1*'[1]4407Exp'!$E$264</f>
        <v>107.66079500000001</v>
      </c>
      <c r="G22" s="108">
        <f>1000/$A$1*'[1]4407Exp'!$F$264</f>
        <v>95.450377000000032</v>
      </c>
      <c r="H22" s="108">
        <f>1000/$A$1*'[1]4407Exp'!$G$264</f>
        <v>94.903362000000016</v>
      </c>
      <c r="I22" s="108">
        <f>1000/$A$1*'[1]4407Exp'!$H$264</f>
        <v>75.219348999999994</v>
      </c>
      <c r="J22" s="206">
        <f>1000/$A$1*'[1]4407Exp'!$I$264</f>
        <v>75.054381000000021</v>
      </c>
      <c r="K22" s="206">
        <f>1000/$A$1*'[1]4407Exp'!$J$264</f>
        <v>76.840463</v>
      </c>
      <c r="L22" s="206">
        <f>1000/$A$1*'[1]4407Exp'!K$264</f>
        <v>41.664172000000008</v>
      </c>
      <c r="M22" s="206">
        <f>1000/$A$1*'[1]4407Exp'!L$264</f>
        <v>42.130581000000006</v>
      </c>
      <c r="N22" s="108">
        <f>1000/$A$1*'[1]4407Exp'!M$264</f>
        <v>33.913479000000002</v>
      </c>
      <c r="O22" s="108">
        <f>1000/$A$1*'[1]4407Exp'!N$264</f>
        <v>40.402038000000005</v>
      </c>
      <c r="P22" s="108">
        <f>1000/$A$1*'[1]4407Exp'!O$264</f>
        <v>27.618880000000004</v>
      </c>
      <c r="Q22" s="108">
        <f>1000/$A$1*'[1]4407Exp'!P$264</f>
        <v>23.743390999999992</v>
      </c>
      <c r="R22" s="108">
        <f>1000/$A$1*'[1]4407Exp'!Q$264</f>
        <v>24.370470636023658</v>
      </c>
      <c r="S22" s="108">
        <f>1000/$A$1*'[1]4407Exp'!R$264</f>
        <v>21.405713999999996</v>
      </c>
      <c r="T22" s="108">
        <f>1000/$A$1*'[1]4407Exp'!S$264</f>
        <v>17.991376000000002</v>
      </c>
      <c r="U22" s="108">
        <f>1000/$A$1*'[1]4407Exp'!T$264</f>
        <v>23.073921000000002</v>
      </c>
      <c r="V22" s="108">
        <f>1000/$A$1*'[1]4407Exp'!U$264</f>
        <v>26.416859000000006</v>
      </c>
      <c r="W22" s="108">
        <f>1000/$A$1*'[1]4407Exp'!V$264</f>
        <v>0</v>
      </c>
      <c r="X22" s="108">
        <f>1000/$A$1*'[1]4407Exp'!W$264</f>
        <v>0</v>
      </c>
      <c r="Y22" s="108">
        <f>1000/$A$1*'[1]4407Exp'!X$264</f>
        <v>0</v>
      </c>
      <c r="Z22" s="108">
        <f>1000/$A$1*'[1]4407Exp'!Y$264</f>
        <v>0</v>
      </c>
      <c r="AA22" s="108">
        <f>1000/$A$1*'[1]4407Exp'!Z$264</f>
        <v>0</v>
      </c>
      <c r="AB22" s="108">
        <f>1000/$A$1*'[1]4407Exp'!AA$264</f>
        <v>0</v>
      </c>
      <c r="AC22" s="16"/>
      <c r="AD22" s="107">
        <f>'[1]4407Exp'!AB$264</f>
        <v>44.905376060676296</v>
      </c>
      <c r="AE22" s="108">
        <f>'[1]4407Exp'!AC$264</f>
        <v>40.192454945724009</v>
      </c>
      <c r="AF22" s="108">
        <f>'[1]4407Exp'!AD$264</f>
        <v>33.774940516319994</v>
      </c>
      <c r="AG22" s="108">
        <f>'[1]4407Exp'!AE$264</f>
        <v>42.081739933631994</v>
      </c>
      <c r="AH22" s="108">
        <f>'[1]4407Exp'!AF$264</f>
        <v>42.384132244671001</v>
      </c>
      <c r="AI22" s="108">
        <f>'[1]4407Exp'!AG$264</f>
        <v>43.444326394325998</v>
      </c>
      <c r="AJ22" s="108">
        <f>'[1]4407Exp'!AH$264</f>
        <v>36.063332326504003</v>
      </c>
      <c r="AK22" s="108">
        <f>'[1]4407Exp'!AI$264</f>
        <v>39.973593040394995</v>
      </c>
      <c r="AL22" s="108">
        <f>'[1]4407Exp'!AJ$264</f>
        <v>42.065060320080008</v>
      </c>
      <c r="AM22" s="108">
        <f>'[1]4407Exp'!AK$264</f>
        <v>21.167712124504</v>
      </c>
      <c r="AN22" s="108">
        <f>'[1]4407Exp'!AL$264</f>
        <v>20.449052113689</v>
      </c>
      <c r="AO22" s="108">
        <f>'[1]4407Exp'!AM$264</f>
        <v>17.848153188960001</v>
      </c>
      <c r="AP22" s="108">
        <f>'[1]4407Exp'!AN$264</f>
        <v>24.370850791759999</v>
      </c>
      <c r="AQ22" s="108">
        <f>'[1]4407Exp'!AO$264</f>
        <v>15.917575768623001</v>
      </c>
      <c r="AR22" s="108">
        <f>'[1]4407Exp'!AP$264</f>
        <v>13.737684580240499</v>
      </c>
      <c r="AS22" s="108">
        <f>'[1]4407Exp'!AQ$264</f>
        <v>13.027047497838996</v>
      </c>
      <c r="AT22" s="108">
        <f>'[1]4407Exp'!AR$264</f>
        <v>11.613292704851997</v>
      </c>
      <c r="AU22" s="108">
        <f>'[1]4407Exp'!AS$264</f>
        <v>9.9664059121769988</v>
      </c>
      <c r="AV22" s="108">
        <f>'[1]4407Exp'!AT$264</f>
        <v>13.587739175759999</v>
      </c>
      <c r="AW22" s="108">
        <f>'[1]4407Exp'!AU$264</f>
        <v>15.125939176250002</v>
      </c>
      <c r="AX22" s="108">
        <f>'[1]4407Exp'!AV$264</f>
        <v>0</v>
      </c>
      <c r="AY22" s="108">
        <f>'[1]4407Exp'!AW$264</f>
        <v>0</v>
      </c>
      <c r="AZ22" s="108">
        <f>'[1]4407Exp'!AX$264</f>
        <v>0</v>
      </c>
      <c r="BA22" s="108">
        <f>'[1]4407Exp'!AY$264</f>
        <v>0</v>
      </c>
      <c r="BB22" s="108">
        <f>'[1]4407Exp'!AZ$264</f>
        <v>0</v>
      </c>
      <c r="BC22" s="108">
        <f>'[1]4407Exp'!BA$264</f>
        <v>0</v>
      </c>
      <c r="BD22" s="168"/>
    </row>
    <row r="23" spans="2:56">
      <c r="B23" s="5" t="s">
        <v>25</v>
      </c>
      <c r="C23" s="103">
        <f>1000/$A$1*'[1]4407Exp'!$B$23</f>
        <v>11.101823000000001</v>
      </c>
      <c r="D23" s="104">
        <f>1000/$A$1*'[1]4407Exp'!$C$23</f>
        <v>12.304263000000002</v>
      </c>
      <c r="E23" s="104">
        <f>1000/$A$1*'[1]4407Exp'!$D$23</f>
        <v>6.8239720000000004</v>
      </c>
      <c r="F23" s="104">
        <f>1000/$A$1*'[1]4407Exp'!$E$23</f>
        <v>4.3049700000000009</v>
      </c>
      <c r="G23" s="104">
        <f>1000/$A$1*'[1]4407Exp'!$F$23</f>
        <v>5.4061370000000002</v>
      </c>
      <c r="H23" s="104">
        <f>1000/$A$1*'[1]4407Exp'!$G$23</f>
        <v>4.6445730000000003</v>
      </c>
      <c r="I23" s="104">
        <f>1000/$A$1*'[1]4407Exp'!$H$23</f>
        <v>5.7543610000000012</v>
      </c>
      <c r="J23" s="180">
        <f>1000/$A$1*'[1]4407Exp'!$I$23</f>
        <v>7.9687960000000011</v>
      </c>
      <c r="K23" s="180">
        <f>1000/$A$1*'[1]4407Exp'!$J$23</f>
        <v>9.9621169999999992</v>
      </c>
      <c r="L23" s="180">
        <f>1000/$A$1*'[1]4407Exp'!K$23</f>
        <v>4.5876170000000016</v>
      </c>
      <c r="M23" s="180">
        <f>1000/$A$1*'[1]4407Exp'!L$23</f>
        <v>5.8421299999999992</v>
      </c>
      <c r="N23" s="104">
        <f>1000/$A$1*'[1]4407Exp'!M$23</f>
        <v>5.1555180000000007</v>
      </c>
      <c r="O23" s="104">
        <f>1000/$A$1*'[1]4407Exp'!N$23</f>
        <v>3.5529060000000001</v>
      </c>
      <c r="P23" s="104">
        <f>1000/$A$1*'[1]4407Exp'!O$23</f>
        <v>3.7428880000000002</v>
      </c>
      <c r="Q23" s="104">
        <f>1000/$A$1*'[1]4407Exp'!P$23</f>
        <v>2.490437</v>
      </c>
      <c r="R23" s="104">
        <f>1000/$A$1*'[1]4407Exp'!Q$23</f>
        <v>2.7103644327172529</v>
      </c>
      <c r="S23" s="104">
        <f>1000/$A$1*'[1]4407Exp'!R$23</f>
        <v>3.8635640000000007</v>
      </c>
      <c r="T23" s="104">
        <f>1000/$A$1*'[1]4407Exp'!S$23</f>
        <v>3.30863</v>
      </c>
      <c r="U23" s="104">
        <f>1000/$A$1*'[1]4407Exp'!T$23</f>
        <v>4.7571409999999998</v>
      </c>
      <c r="V23" s="104">
        <f>1000/$A$1*'[1]4407Exp'!U$23</f>
        <v>5.1245660000000006</v>
      </c>
      <c r="W23" s="104">
        <f>1000/$A$1*'[1]4407Exp'!V$23</f>
        <v>0</v>
      </c>
      <c r="X23" s="104">
        <f>1000/$A$1*'[1]4407Exp'!W$23</f>
        <v>0</v>
      </c>
      <c r="Y23" s="104">
        <f>1000/$A$1*'[1]4407Exp'!X$23</f>
        <v>0</v>
      </c>
      <c r="Z23" s="104">
        <f>1000/$A$1*'[1]4407Exp'!Y$23</f>
        <v>0</v>
      </c>
      <c r="AA23" s="104">
        <f>1000/$A$1*'[1]4407Exp'!Z$23</f>
        <v>0</v>
      </c>
      <c r="AB23" s="104">
        <f>1000/$A$1*'[1]4407Exp'!AA$23</f>
        <v>0</v>
      </c>
      <c r="AC23" s="16"/>
      <c r="AD23" s="103">
        <f>'[1]4407Exp'!AB$23</f>
        <v>3.1107065281215598</v>
      </c>
      <c r="AE23" s="104">
        <f>'[1]4407Exp'!AC$23</f>
        <v>3.410138701832</v>
      </c>
      <c r="AF23" s="104">
        <f>'[1]4407Exp'!AD$23</f>
        <v>2.2579440382079996</v>
      </c>
      <c r="AG23" s="104">
        <f>'[1]4407Exp'!AE$23</f>
        <v>1.6897537551999999</v>
      </c>
      <c r="AH23" s="104">
        <f>'[1]4407Exp'!AF$23</f>
        <v>2.2980292974659999</v>
      </c>
      <c r="AI23" s="104">
        <f>'[1]4407Exp'!AG$23</f>
        <v>2.1401734878809999</v>
      </c>
      <c r="AJ23" s="104">
        <f>'[1]4407Exp'!AH$23</f>
        <v>2.7193184623200004</v>
      </c>
      <c r="AK23" s="104">
        <f>'[1]4407Exp'!AI$23</f>
        <v>4.2348214959250008</v>
      </c>
      <c r="AL23" s="104">
        <f>'[1]4407Exp'!AJ$23</f>
        <v>5.7208353140280002</v>
      </c>
      <c r="AM23" s="104">
        <f>'[1]4407Exp'!AK$23</f>
        <v>2.7131585160239999</v>
      </c>
      <c r="AN23" s="104">
        <f>'[1]4407Exp'!AL$23</f>
        <v>3.0247962908039998</v>
      </c>
      <c r="AO23" s="104">
        <f>'[1]4407Exp'!AM$23</f>
        <v>3.0572049446399996</v>
      </c>
      <c r="AP23" s="104">
        <f>'[1]4407Exp'!AN$23</f>
        <v>2.1911150720799997</v>
      </c>
      <c r="AQ23" s="104">
        <f>'[1]4407Exp'!AO$23</f>
        <v>2.3773464530130002</v>
      </c>
      <c r="AR23" s="104">
        <f>'[1]4407Exp'!AP$23</f>
        <v>1.5351929044779997</v>
      </c>
      <c r="AS23" s="104">
        <f>'[1]4407Exp'!AQ$23</f>
        <v>1.510553221175494</v>
      </c>
      <c r="AT23" s="104">
        <f>'[1]4407Exp'!AR$23</f>
        <v>1.9512183261979998</v>
      </c>
      <c r="AU23" s="104">
        <f>'[1]4407Exp'!AS$23</f>
        <v>1.7198793313129999</v>
      </c>
      <c r="AV23" s="104">
        <f>'[1]4407Exp'!AT$23</f>
        <v>2.78546166295</v>
      </c>
      <c r="AW23" s="104">
        <f>'[1]4407Exp'!AU$23</f>
        <v>2.8841804680708334</v>
      </c>
      <c r="AX23" s="104">
        <f>'[1]4407Exp'!AV$23</f>
        <v>0</v>
      </c>
      <c r="AY23" s="104">
        <f>'[1]4407Exp'!AW$23</f>
        <v>0</v>
      </c>
      <c r="AZ23" s="104">
        <f>'[1]4407Exp'!AX$23</f>
        <v>0</v>
      </c>
      <c r="BA23" s="104">
        <f>'[1]4407Exp'!AY$23</f>
        <v>0</v>
      </c>
      <c r="BB23" s="104">
        <f>'[1]4407Exp'!AZ$23</f>
        <v>0</v>
      </c>
      <c r="BC23" s="104">
        <f>'[1]4407Exp'!BA$23</f>
        <v>0</v>
      </c>
      <c r="BD23" s="168"/>
    </row>
    <row r="24" spans="2:56">
      <c r="B24" s="5" t="s">
        <v>26</v>
      </c>
      <c r="C24" s="103">
        <f>1000/$A$1*'[1]4407Exp'!$B$85</f>
        <v>34.951635000000003</v>
      </c>
      <c r="D24" s="104">
        <f>1000/$A$1*'[1]4407Exp'!$C$85</f>
        <v>25.139369000000002</v>
      </c>
      <c r="E24" s="104">
        <f>1000/$A$1*'[1]4407Exp'!$D$85</f>
        <v>12.237886999999999</v>
      </c>
      <c r="F24" s="104">
        <f>1000/$A$1*'[1]4407Exp'!$E$85</f>
        <v>14.842608000000002</v>
      </c>
      <c r="G24" s="104">
        <f>1000/$A$1*'[1]4407Exp'!$F$85</f>
        <v>13.708074000000003</v>
      </c>
      <c r="H24" s="104">
        <f>1000/$A$1*'[1]4407Exp'!$G$85</f>
        <v>13.912452000000002</v>
      </c>
      <c r="I24" s="104">
        <f>1000/$A$1*'[1]4407Exp'!$H$85</f>
        <v>11.997728</v>
      </c>
      <c r="J24" s="180">
        <f>1000/$A$1*'[1]4407Exp'!$I$85</f>
        <v>12.366304000000001</v>
      </c>
      <c r="K24" s="180">
        <f>1000/$A$1*'[1]4407Exp'!$J$85</f>
        <v>13.321663000000001</v>
      </c>
      <c r="L24" s="180">
        <f>1000/$A$1*'[1]4407Exp'!K$85</f>
        <v>5.9296279999999992</v>
      </c>
      <c r="M24" s="180">
        <f>1000/$A$1*'[1]4407Exp'!L$85</f>
        <v>7.7326889999999997</v>
      </c>
      <c r="N24" s="104">
        <f>1000/$A$1*'[1]4407Exp'!M$85</f>
        <v>4.891832</v>
      </c>
      <c r="O24" s="104">
        <f>1000/$A$1*'[1]4407Exp'!N$85</f>
        <v>2.1275680000000001</v>
      </c>
      <c r="P24" s="104">
        <f>1000/$A$1*'[1]4407Exp'!O$85</f>
        <v>3.0846090000000004</v>
      </c>
      <c r="Q24" s="104">
        <f>1000/$A$1*'[1]4407Exp'!P$85</f>
        <v>1.239865</v>
      </c>
      <c r="R24" s="104">
        <f>1000/$A$1*'[1]4407Exp'!Q$85</f>
        <v>0.48245091650639199</v>
      </c>
      <c r="S24" s="104">
        <f>1000/$A$1*'[1]4407Exp'!R$85</f>
        <v>0.89346499999999995</v>
      </c>
      <c r="T24" s="104">
        <f>1000/$A$1*'[1]4407Exp'!S$85</f>
        <v>1.913851</v>
      </c>
      <c r="U24" s="104">
        <f>1000/$A$1*'[1]4407Exp'!T$85</f>
        <v>1.5768949999999999</v>
      </c>
      <c r="V24" s="104">
        <f>1000/$A$1*'[1]4407Exp'!U$85</f>
        <v>1.670056</v>
      </c>
      <c r="W24" s="104">
        <f>1000/$A$1*'[1]4407Exp'!V$85</f>
        <v>0</v>
      </c>
      <c r="X24" s="104">
        <f>1000/$A$1*'[1]4407Exp'!W$85</f>
        <v>0</v>
      </c>
      <c r="Y24" s="104">
        <f>1000/$A$1*'[1]4407Exp'!X$85</f>
        <v>0</v>
      </c>
      <c r="Z24" s="104">
        <f>1000/$A$1*'[1]4407Exp'!Y$85</f>
        <v>0</v>
      </c>
      <c r="AA24" s="104">
        <f>1000/$A$1*'[1]4407Exp'!Z$85</f>
        <v>0</v>
      </c>
      <c r="AB24" s="104">
        <f>1000/$A$1*'[1]4407Exp'!AA$85</f>
        <v>0</v>
      </c>
      <c r="AC24" s="16"/>
      <c r="AD24" s="103">
        <f>'[1]4407Exp'!AB$85</f>
        <v>9.3987591859276787</v>
      </c>
      <c r="AE24" s="104">
        <f>'[1]4407Exp'!AC$85</f>
        <v>6.5625543352719991</v>
      </c>
      <c r="AF24" s="104">
        <f>'[1]4407Exp'!AD$85</f>
        <v>3.8858198181120001</v>
      </c>
      <c r="AG24" s="104">
        <f>'[1]4407Exp'!AE$85</f>
        <v>5.7358976401439996</v>
      </c>
      <c r="AH24" s="104">
        <f>'[1]4407Exp'!AF$85</f>
        <v>5.841461860521</v>
      </c>
      <c r="AI24" s="104">
        <f>'[1]4407Exp'!AG$85</f>
        <v>6.1805299159889993</v>
      </c>
      <c r="AJ24" s="104">
        <f>'[1]4407Exp'!AH$85</f>
        <v>6.4354735224199997</v>
      </c>
      <c r="AK24" s="104">
        <f>'[1]4407Exp'!AI$85</f>
        <v>6.2922320348399996</v>
      </c>
      <c r="AL24" s="104">
        <f>'[1]4407Exp'!AJ$85</f>
        <v>7.3754200693399996</v>
      </c>
      <c r="AM24" s="104">
        <f>'[1]4407Exp'!AK$85</f>
        <v>2.7786193812080002</v>
      </c>
      <c r="AN24" s="104">
        <f>'[1]4407Exp'!AL$85</f>
        <v>3.5077405151790004</v>
      </c>
      <c r="AO24" s="104">
        <f>'[1]4407Exp'!AM$85</f>
        <v>2.6053195531199997</v>
      </c>
      <c r="AP24" s="104">
        <f>'[1]4407Exp'!AN$85</f>
        <v>1.1248218945920001</v>
      </c>
      <c r="AQ24" s="104">
        <f>'[1]4407Exp'!AO$85</f>
        <v>1.7853718822109998</v>
      </c>
      <c r="AR24" s="104">
        <f>'[1]4407Exp'!AP$85</f>
        <v>0.7928909816084998</v>
      </c>
      <c r="AS24" s="104">
        <f>'[1]4407Exp'!AQ$85</f>
        <v>0.24432261788906223</v>
      </c>
      <c r="AT24" s="104">
        <f>'[1]4407Exp'!AR$85</f>
        <v>0.49681541722399991</v>
      </c>
      <c r="AU24" s="104">
        <f>'[1]4407Exp'!AS$85</f>
        <v>1.1058479773769998</v>
      </c>
      <c r="AV24" s="104">
        <f>'[1]4407Exp'!AT$85</f>
        <v>0.95871016048999991</v>
      </c>
      <c r="AW24" s="104">
        <f>'[1]4407Exp'!AU$85</f>
        <v>0.91200188011666661</v>
      </c>
      <c r="AX24" s="104">
        <f>'[1]4407Exp'!AV$85</f>
        <v>0</v>
      </c>
      <c r="AY24" s="104">
        <f>'[1]4407Exp'!AW$85</f>
        <v>0</v>
      </c>
      <c r="AZ24" s="104">
        <f>'[1]4407Exp'!AX$85</f>
        <v>0</v>
      </c>
      <c r="BA24" s="104">
        <f>'[1]4407Exp'!AY$85</f>
        <v>0</v>
      </c>
      <c r="BB24" s="104">
        <f>'[1]4407Exp'!AZ$85</f>
        <v>0</v>
      </c>
      <c r="BC24" s="104">
        <f>'[1]4407Exp'!BA$85</f>
        <v>0</v>
      </c>
      <c r="BD24" s="168"/>
    </row>
    <row r="25" spans="2:56">
      <c r="B25" s="5" t="s">
        <v>27</v>
      </c>
      <c r="C25" s="103">
        <f>1000/$A$1*'[1]4407Exp'!$B$91</f>
        <v>38.935711000000005</v>
      </c>
      <c r="D25" s="104">
        <f>1000/$A$1*'[1]4407Exp'!$C$91</f>
        <v>46.110512999999997</v>
      </c>
      <c r="E25" s="104">
        <f>1000/$A$1*'[1]4407Exp'!$D$91</f>
        <v>32.248173999999999</v>
      </c>
      <c r="F25" s="104">
        <f>1000/$A$1*'[1]4407Exp'!$E$91</f>
        <v>32.498116000000003</v>
      </c>
      <c r="G25" s="104">
        <f>1000/$A$1*'[1]4407Exp'!$F$91</f>
        <v>34.208274000000003</v>
      </c>
      <c r="H25" s="104">
        <f>1000/$A$1*'[1]4407Exp'!$G$91</f>
        <v>30.420578000000006</v>
      </c>
      <c r="I25" s="104">
        <f>1000/$A$1*'[1]4407Exp'!$H$91</f>
        <v>22.963614999999997</v>
      </c>
      <c r="J25" s="180">
        <f>1000/$A$1*'[1]4407Exp'!$I$91</f>
        <v>23.707974000000007</v>
      </c>
      <c r="K25" s="180">
        <f>1000/$A$1*'[1]4407Exp'!$J$91</f>
        <v>21.148260000000001</v>
      </c>
      <c r="L25" s="180">
        <f>1000/$A$1*'[1]4407Exp'!K$91</f>
        <v>15.716072000000002</v>
      </c>
      <c r="M25" s="180">
        <f>1000/$A$1*'[1]4407Exp'!L$91</f>
        <v>14.796241</v>
      </c>
      <c r="N25" s="104">
        <f>1000/$A$1*'[1]4407Exp'!M$91</f>
        <v>14.029222000000001</v>
      </c>
      <c r="O25" s="104">
        <f>1000/$A$1*'[1]4407Exp'!N$91</f>
        <v>11.350503</v>
      </c>
      <c r="P25" s="104">
        <f>1000/$A$1*'[1]4407Exp'!O$91</f>
        <v>13.274309000000002</v>
      </c>
      <c r="Q25" s="104">
        <f>1000/$A$1*'[1]4407Exp'!P$91</f>
        <v>10.312056999999999</v>
      </c>
      <c r="R25" s="104">
        <f>1000/$A$1*'[1]4407Exp'!Q$91</f>
        <v>12.977022806374487</v>
      </c>
      <c r="S25" s="104">
        <f>1000/$A$1*'[1]4407Exp'!R$91</f>
        <v>10.850247999999999</v>
      </c>
      <c r="T25" s="104">
        <f>1000/$A$1*'[1]4407Exp'!S$91</f>
        <v>7.5824050000000014</v>
      </c>
      <c r="U25" s="104">
        <f>1000/$A$1*'[1]4407Exp'!T$91</f>
        <v>8.4921620000000004</v>
      </c>
      <c r="V25" s="104">
        <f>1000/$A$1*'[1]4407Exp'!U$91</f>
        <v>11.104684000000001</v>
      </c>
      <c r="W25" s="104">
        <f>1000/$A$1*'[1]4407Exp'!V$91</f>
        <v>0</v>
      </c>
      <c r="X25" s="104">
        <f>1000/$A$1*'[1]4407Exp'!W$91</f>
        <v>0</v>
      </c>
      <c r="Y25" s="104">
        <f>1000/$A$1*'[1]4407Exp'!X$91</f>
        <v>0</v>
      </c>
      <c r="Z25" s="104">
        <f>1000/$A$1*'[1]4407Exp'!Y$91</f>
        <v>0</v>
      </c>
      <c r="AA25" s="104">
        <f>1000/$A$1*'[1]4407Exp'!Z$91</f>
        <v>0</v>
      </c>
      <c r="AB25" s="104">
        <f>1000/$A$1*'[1]4407Exp'!AA$91</f>
        <v>0</v>
      </c>
      <c r="AC25" s="16"/>
      <c r="AD25" s="103">
        <f>'[1]4407Exp'!AB$91</f>
        <v>9.599669119726979</v>
      </c>
      <c r="AE25" s="104">
        <f>'[1]4407Exp'!AC$91</f>
        <v>10.697848391887998</v>
      </c>
      <c r="AF25" s="104">
        <f>'[1]4407Exp'!AD$91</f>
        <v>9.197802794735999</v>
      </c>
      <c r="AG25" s="104">
        <f>'[1]4407Exp'!AE$91</f>
        <v>11.412652185088</v>
      </c>
      <c r="AH25" s="104">
        <f>'[1]4407Exp'!AF$91</f>
        <v>13.565057989112001</v>
      </c>
      <c r="AI25" s="104">
        <f>'[1]4407Exp'!AG$91</f>
        <v>12.264426044013</v>
      </c>
      <c r="AJ25" s="104">
        <f>'[1]4407Exp'!AH$91</f>
        <v>9.6381923094279998</v>
      </c>
      <c r="AK25" s="104">
        <f>'[1]4407Exp'!AI$91</f>
        <v>11.448164305734998</v>
      </c>
      <c r="AL25" s="104">
        <f>'[1]4407Exp'!AJ$91</f>
        <v>10.860346149972001</v>
      </c>
      <c r="AM25" s="104">
        <f>'[1]4407Exp'!AK$91</f>
        <v>7.7501020502840001</v>
      </c>
      <c r="AN25" s="104">
        <f>'[1]4407Exp'!AL$91</f>
        <v>6.6430952676360002</v>
      </c>
      <c r="AO25" s="104">
        <f>'[1]4407Exp'!AM$91</f>
        <v>6.9226465708799996</v>
      </c>
      <c r="AP25" s="104">
        <f>'[1]4407Exp'!AN$91</f>
        <v>5.4518576474560003</v>
      </c>
      <c r="AQ25" s="104">
        <f>'[1]4407Exp'!AO$91</f>
        <v>6.6095009241479996</v>
      </c>
      <c r="AR25" s="104">
        <f>'[1]4407Exp'!AP$91</f>
        <v>5.2942976152452497</v>
      </c>
      <c r="AS25" s="104">
        <f>'[1]4407Exp'!AQ$91</f>
        <v>6.0100186071156969</v>
      </c>
      <c r="AT25" s="104">
        <f>'[1]4407Exp'!AR$91</f>
        <v>5.627593300767999</v>
      </c>
      <c r="AU25" s="104">
        <f>'[1]4407Exp'!AS$91</f>
        <v>3.9867713322579994</v>
      </c>
      <c r="AV25" s="104">
        <f>'[1]4407Exp'!AT$91</f>
        <v>4.6489972291499999</v>
      </c>
      <c r="AW25" s="104">
        <f>'[1]4407Exp'!AU$91</f>
        <v>5.6788942594625009</v>
      </c>
      <c r="AX25" s="104">
        <f>'[1]4407Exp'!AV$91</f>
        <v>0</v>
      </c>
      <c r="AY25" s="104">
        <f>'[1]4407Exp'!AW$91</f>
        <v>0</v>
      </c>
      <c r="AZ25" s="104">
        <f>'[1]4407Exp'!AX$91</f>
        <v>0</v>
      </c>
      <c r="BA25" s="104">
        <f>'[1]4407Exp'!AY$91</f>
        <v>0</v>
      </c>
      <c r="BB25" s="104">
        <f>'[1]4407Exp'!AZ$91</f>
        <v>0</v>
      </c>
      <c r="BC25" s="104">
        <f>'[1]4407Exp'!BA$91</f>
        <v>0</v>
      </c>
      <c r="BD25" s="168"/>
    </row>
    <row r="26" spans="2:56">
      <c r="B26" s="5" t="s">
        <v>43</v>
      </c>
      <c r="C26" s="103">
        <f>1000/$A$1*'[1]4407Exp'!$B$112</f>
        <v>8.3800480000000004</v>
      </c>
      <c r="D26" s="104">
        <f>1000/$A$1*'[1]4407Exp'!$C$112</f>
        <v>7.2906229999999992</v>
      </c>
      <c r="E26" s="104">
        <f>1000/$A$1*'[1]4407Exp'!$D$112</f>
        <v>6.0364300000000011</v>
      </c>
      <c r="F26" s="104">
        <f>1000/$A$1*'[1]4407Exp'!$E$112</f>
        <v>5.0584659999999992</v>
      </c>
      <c r="G26" s="104">
        <f>1000/$A$1*'[1]4407Exp'!$F$112</f>
        <v>3.3412290000000002</v>
      </c>
      <c r="H26" s="104">
        <f>1000/$A$1*'[1]4407Exp'!$G$112</f>
        <v>2.6318389999999998</v>
      </c>
      <c r="I26" s="104">
        <f>1000/$A$1*'[1]4407Exp'!$H$112</f>
        <v>2.3246699999999998</v>
      </c>
      <c r="J26" s="180">
        <f>1000/$A$1*'[1]4407Exp'!$I$112</f>
        <v>2.5309920000000004</v>
      </c>
      <c r="K26" s="180">
        <f>1000/$A$1*'[1]4407Exp'!$J$112</f>
        <v>1.580122</v>
      </c>
      <c r="L26" s="180">
        <f>1000/$A$1*'[1]4407Exp'!K$112</f>
        <v>0.78259500000000015</v>
      </c>
      <c r="M26" s="180">
        <f>1000/$A$1*'[1]4407Exp'!L$112</f>
        <v>0.26938400000000001</v>
      </c>
      <c r="N26" s="104">
        <f>1000/$A$1*'[1]4407Exp'!M$112</f>
        <v>0.143344</v>
      </c>
      <c r="O26" s="104">
        <f>1000/$A$1*'[1]4407Exp'!N$112</f>
        <v>0.12765899999999999</v>
      </c>
      <c r="P26" s="104">
        <f>1000/$A$1*'[1]4407Exp'!O$112</f>
        <v>0.36715100000000001</v>
      </c>
      <c r="Q26" s="104">
        <f>1000/$A$1*'[1]4407Exp'!P$112</f>
        <v>0.31625700000000001</v>
      </c>
      <c r="R26" s="104">
        <f>1000/$A$1*'[1]4407Exp'!Q$112</f>
        <v>0.29818266176734909</v>
      </c>
      <c r="S26" s="104">
        <f>1000/$A$1*'[1]4407Exp'!R$112</f>
        <v>0.56446600000000002</v>
      </c>
      <c r="T26" s="104">
        <f>1000/$A$1*'[1]4407Exp'!S$112</f>
        <v>0.33938000000000001</v>
      </c>
      <c r="U26" s="104">
        <f>1000/$A$1*'[1]4407Exp'!T$112</f>
        <v>0.39629900000000001</v>
      </c>
      <c r="V26" s="104">
        <f>1000/$A$1*'[1]4407Exp'!U$112</f>
        <v>0.62525500000000001</v>
      </c>
      <c r="W26" s="104">
        <f>1000/$A$1*'[1]4407Exp'!V$112</f>
        <v>0</v>
      </c>
      <c r="X26" s="104">
        <f>1000/$A$1*'[1]4407Exp'!W$112</f>
        <v>0</v>
      </c>
      <c r="Y26" s="104">
        <f>1000/$A$1*'[1]4407Exp'!X$112</f>
        <v>0</v>
      </c>
      <c r="Z26" s="104">
        <f>1000/$A$1*'[1]4407Exp'!Y$112</f>
        <v>0</v>
      </c>
      <c r="AA26" s="104">
        <f>1000/$A$1*'[1]4407Exp'!Z$112</f>
        <v>0</v>
      </c>
      <c r="AB26" s="104">
        <f>1000/$A$1*'[1]4407Exp'!AA$112</f>
        <v>0</v>
      </c>
      <c r="AC26" s="16"/>
      <c r="AD26" s="103">
        <f>'[1]4407Exp'!AB$112</f>
        <v>4.0282154714019898</v>
      </c>
      <c r="AE26" s="104">
        <f>'[1]4407Exp'!AC$112</f>
        <v>3.4135137077400004</v>
      </c>
      <c r="AF26" s="104">
        <f>'[1]4407Exp'!AD$112</f>
        <v>3.2035811624639998</v>
      </c>
      <c r="AG26" s="104">
        <f>'[1]4407Exp'!AE$112</f>
        <v>2.7865976388320002</v>
      </c>
      <c r="AH26" s="104">
        <f>'[1]4407Exp'!AF$112</f>
        <v>2.3894933764169997</v>
      </c>
      <c r="AI26" s="104">
        <f>'[1]4407Exp'!AG$112</f>
        <v>1.774550972766</v>
      </c>
      <c r="AJ26" s="104">
        <f>'[1]4407Exp'!AH$112</f>
        <v>1.6264380071</v>
      </c>
      <c r="AK26" s="104">
        <f>'[1]4407Exp'!AI$112</f>
        <v>2.0801585090649999</v>
      </c>
      <c r="AL26" s="104">
        <f>'[1]4407Exp'!AJ$112</f>
        <v>1.0998454284680002</v>
      </c>
      <c r="AM26" s="104">
        <f>'[1]4407Exp'!AK$112</f>
        <v>0.52165109928800002</v>
      </c>
      <c r="AN26" s="104">
        <f>'[1]4407Exp'!AL$112</f>
        <v>0.13941242820899999</v>
      </c>
      <c r="AO26" s="104">
        <f>'[1]4407Exp'!AM$112</f>
        <v>6.4929116159999994E-2</v>
      </c>
      <c r="AP26" s="104">
        <f>'[1]4407Exp'!AN$112</f>
        <v>7.2272248399999989E-2</v>
      </c>
      <c r="AQ26" s="104">
        <f>'[1]4407Exp'!AO$112</f>
        <v>0.20521443941099998</v>
      </c>
      <c r="AR26" s="104">
        <f>'[1]4407Exp'!AP$112</f>
        <v>0.19708469316324997</v>
      </c>
      <c r="AS26" s="104">
        <f>'[1]4407Exp'!AQ$112</f>
        <v>0.15503976699511129</v>
      </c>
      <c r="AT26" s="104">
        <f>'[1]4407Exp'!AR$112</f>
        <v>0.310825954578</v>
      </c>
      <c r="AU26" s="104">
        <f>'[1]4407Exp'!AS$112</f>
        <v>0.16090787055200001</v>
      </c>
      <c r="AV26" s="104">
        <f>'[1]4407Exp'!AT$112</f>
        <v>0.22814921747999997</v>
      </c>
      <c r="AW26" s="104">
        <f>'[1]4407Exp'!AU$112</f>
        <v>0.3519906407666667</v>
      </c>
      <c r="AX26" s="104">
        <f>'[1]4407Exp'!AV$112</f>
        <v>0</v>
      </c>
      <c r="AY26" s="104">
        <f>'[1]4407Exp'!AW$112</f>
        <v>0</v>
      </c>
      <c r="AZ26" s="104">
        <f>'[1]4407Exp'!AX$112</f>
        <v>0</v>
      </c>
      <c r="BA26" s="104">
        <f>'[1]4407Exp'!AY$112</f>
        <v>0</v>
      </c>
      <c r="BB26" s="104">
        <f>'[1]4407Exp'!AZ$112</f>
        <v>0</v>
      </c>
      <c r="BC26" s="104">
        <f>'[1]4407Exp'!BA$112</f>
        <v>0</v>
      </c>
      <c r="BD26" s="168"/>
    </row>
    <row r="27" spans="2:56">
      <c r="B27" s="5" t="s">
        <v>31</v>
      </c>
      <c r="C27" s="103">
        <f>1000/$A$1*'[1]4407Exp'!$B$114</f>
        <v>24.840088000000002</v>
      </c>
      <c r="D27" s="104">
        <f>1000/$A$1*'[1]4407Exp'!$C$114</f>
        <v>24.29205</v>
      </c>
      <c r="E27" s="104">
        <f>1000/$A$1*'[1]4407Exp'!$D$114</f>
        <v>18.335314999999998</v>
      </c>
      <c r="F27" s="104">
        <f>1000/$A$1*'[1]4407Exp'!$E$114</f>
        <v>20.013428000000001</v>
      </c>
      <c r="G27" s="104">
        <f>1000/$A$1*'[1]4407Exp'!$F$114</f>
        <v>14.671586000000001</v>
      </c>
      <c r="H27" s="104">
        <f>1000/$A$1*'[1]4407Exp'!$G$114</f>
        <v>18.049993000000001</v>
      </c>
      <c r="I27" s="104">
        <f>1000/$A$1*'[1]4407Exp'!$H$114</f>
        <v>11.072963000000001</v>
      </c>
      <c r="J27" s="180">
        <f>1000/$A$1*'[1]4407Exp'!$I$114</f>
        <v>8.5455909999999999</v>
      </c>
      <c r="K27" s="180">
        <f>1000/$A$1*'[1]4407Exp'!$J$114</f>
        <v>11.065891000000002</v>
      </c>
      <c r="L27" s="180">
        <f>1000/$A$1*'[1]4407Exp'!K$114</f>
        <v>2.0595370000000002</v>
      </c>
      <c r="M27" s="180">
        <f>1000/$A$1*'[1]4407Exp'!L$114</f>
        <v>0.88435800000000009</v>
      </c>
      <c r="N27" s="104">
        <f>1000/$A$1*'[1]4407Exp'!M$114</f>
        <v>1.6274390000000001</v>
      </c>
      <c r="O27" s="104">
        <f>1000/$A$1*'[1]4407Exp'!N$114</f>
        <v>1.2787850000000003</v>
      </c>
      <c r="P27" s="104">
        <f>1000/$A$1*'[1]4407Exp'!O$114</f>
        <v>1.0265690000000001</v>
      </c>
      <c r="Q27" s="104">
        <f>1000/$A$1*'[1]4407Exp'!P$114</f>
        <v>2.124037</v>
      </c>
      <c r="R27" s="104">
        <f>1000/$A$1*'[1]4407Exp'!Q$114</f>
        <v>1.8494265484529357</v>
      </c>
      <c r="S27" s="104">
        <f>1000/$A$1*'[1]4407Exp'!R$114</f>
        <v>0.46989200000000009</v>
      </c>
      <c r="T27" s="104">
        <f>1000/$A$1*'[1]4407Exp'!S$114</f>
        <v>1.0721660000000002</v>
      </c>
      <c r="U27" s="104">
        <f>1000/$A$1*'[1]4407Exp'!T$114</f>
        <v>1.130082</v>
      </c>
      <c r="V27" s="104">
        <f>1000/$A$1*'[1]4407Exp'!U$114</f>
        <v>0.78818999999999995</v>
      </c>
      <c r="W27" s="104">
        <f>1000/$A$1*'[1]4407Exp'!V$114</f>
        <v>0</v>
      </c>
      <c r="X27" s="104">
        <f>1000/$A$1*'[1]4407Exp'!W$114</f>
        <v>0</v>
      </c>
      <c r="Y27" s="104">
        <f>1000/$A$1*'[1]4407Exp'!X$114</f>
        <v>0</v>
      </c>
      <c r="Z27" s="104">
        <f>1000/$A$1*'[1]4407Exp'!Y$114</f>
        <v>0</v>
      </c>
      <c r="AA27" s="104">
        <f>1000/$A$1*'[1]4407Exp'!Z$114</f>
        <v>0</v>
      </c>
      <c r="AB27" s="104">
        <f>1000/$A$1*'[1]4407Exp'!AA$114</f>
        <v>0</v>
      </c>
      <c r="AC27" s="16"/>
      <c r="AD27" s="103">
        <f>'[1]4407Exp'!AB$114</f>
        <v>7.2228452727529806</v>
      </c>
      <c r="AE27" s="104">
        <f>'[1]4407Exp'!AC$114</f>
        <v>6.7112817193839991</v>
      </c>
      <c r="AF27" s="104">
        <f>'[1]4407Exp'!AD$114</f>
        <v>5.7003959683680003</v>
      </c>
      <c r="AG27" s="104">
        <f>'[1]4407Exp'!AE$114</f>
        <v>7.861116970896</v>
      </c>
      <c r="AH27" s="104">
        <f>'[1]4407Exp'!AF$114</f>
        <v>6.3864241529409993</v>
      </c>
      <c r="AI27" s="104">
        <f>'[1]4407Exp'!AG$114</f>
        <v>8.1620967649649998</v>
      </c>
      <c r="AJ27" s="104">
        <f>'[1]4407Exp'!AH$114</f>
        <v>4.9970959810920004</v>
      </c>
      <c r="AK27" s="104">
        <f>'[1]4407Exp'!AI$114</f>
        <v>4.8253254046750005</v>
      </c>
      <c r="AL27" s="104">
        <f>'[1]4407Exp'!AJ$114</f>
        <v>6.38853775816</v>
      </c>
      <c r="AM27" s="104">
        <f>'[1]4407Exp'!AK$114</f>
        <v>1.0839536027319998</v>
      </c>
      <c r="AN27" s="104">
        <f>'[1]4407Exp'!AL$114</f>
        <v>0.45081844347599997</v>
      </c>
      <c r="AO27" s="104">
        <f>'[1]4407Exp'!AM$114</f>
        <v>0.87721000319999987</v>
      </c>
      <c r="AP27" s="104">
        <f>'[1]4407Exp'!AN$114</f>
        <v>0.84806446278399983</v>
      </c>
      <c r="AQ27" s="104">
        <f>'[1]4407Exp'!AO$114</f>
        <v>0.72588232513799988</v>
      </c>
      <c r="AR27" s="104">
        <f>'[1]4407Exp'!AP$114</f>
        <v>1.1215793003034999</v>
      </c>
      <c r="AS27" s="104">
        <f>'[1]4407Exp'!AQ$114</f>
        <v>0.96881033624110335</v>
      </c>
      <c r="AT27" s="104">
        <f>'[1]4407Exp'!AR$114</f>
        <v>0.27070718318399994</v>
      </c>
      <c r="AU27" s="104">
        <f>'[1]4407Exp'!AS$114</f>
        <v>0.70163920483800002</v>
      </c>
      <c r="AV27" s="104">
        <f>'[1]4407Exp'!AT$114</f>
        <v>0.72563790908000014</v>
      </c>
      <c r="AW27" s="104">
        <f>'[1]4407Exp'!AU$114</f>
        <v>0.53040814610416676</v>
      </c>
      <c r="AX27" s="104">
        <f>'[1]4407Exp'!AV$114</f>
        <v>0</v>
      </c>
      <c r="AY27" s="104">
        <f>'[1]4407Exp'!AW$114</f>
        <v>0</v>
      </c>
      <c r="AZ27" s="104">
        <f>'[1]4407Exp'!AX$114</f>
        <v>0</v>
      </c>
      <c r="BA27" s="104">
        <f>'[1]4407Exp'!AY$114</f>
        <v>0</v>
      </c>
      <c r="BB27" s="104">
        <f>'[1]4407Exp'!AZ$114</f>
        <v>0</v>
      </c>
      <c r="BC27" s="104">
        <f>'[1]4407Exp'!BA$114</f>
        <v>0</v>
      </c>
      <c r="BD27" s="168"/>
    </row>
    <row r="28" spans="2:56">
      <c r="B28" s="5" t="s">
        <v>36</v>
      </c>
      <c r="C28" s="103">
        <f>1000/$A$1*'[1]4407Exp'!$B$160</f>
        <v>8.4912200000000002</v>
      </c>
      <c r="D28" s="104">
        <f>1000/$A$1*'[1]4407Exp'!$C$160</f>
        <v>6.2346500000000011</v>
      </c>
      <c r="E28" s="104">
        <f>1000/$A$1*'[1]4407Exp'!$D$160</f>
        <v>6.3442070000000008</v>
      </c>
      <c r="F28" s="104">
        <f>1000/$A$1*'[1]4407Exp'!$E$160</f>
        <v>4.5217470000000004</v>
      </c>
      <c r="G28" s="104">
        <f>1000/$A$1*'[1]4407Exp'!$F$160</f>
        <v>4.076244</v>
      </c>
      <c r="H28" s="104">
        <f>1000/$A$1*'[1]4407Exp'!$G$160</f>
        <v>4.909357</v>
      </c>
      <c r="I28" s="104">
        <f>1000/$A$1*'[1]4407Exp'!$H$160</f>
        <v>4.7737910000000001</v>
      </c>
      <c r="J28" s="180">
        <f>1000/$A$1*'[1]4407Exp'!$I$160</f>
        <v>3.8303470000000002</v>
      </c>
      <c r="K28" s="180">
        <f>1000/$A$1*'[1]4407Exp'!$J$160</f>
        <v>7.2765789999999999</v>
      </c>
      <c r="L28" s="180">
        <f>1000/$A$1*'[1]4407Exp'!K$160</f>
        <v>1.6220309999999998</v>
      </c>
      <c r="M28" s="180">
        <f>1000/$A$1*'[1]4407Exp'!L$160</f>
        <v>1.8868260000000001</v>
      </c>
      <c r="N28" s="104">
        <f>1000/$A$1*'[1]4407Exp'!M$160</f>
        <v>1.327885</v>
      </c>
      <c r="O28" s="104">
        <f>1000/$A$1*'[1]4407Exp'!N$160</f>
        <v>0.48035600000000001</v>
      </c>
      <c r="P28" s="104">
        <f>1000/$A$1*'[1]4407Exp'!O$160</f>
        <v>0.28021999999999997</v>
      </c>
      <c r="Q28" s="104">
        <f>1000/$A$1*'[1]4407Exp'!P$160</f>
        <v>0.82755600000000007</v>
      </c>
      <c r="R28" s="104">
        <f>1000/$A$1*'[1]4407Exp'!Q$160</f>
        <v>0.72435297295133461</v>
      </c>
      <c r="S28" s="104">
        <f>1000/$A$1*'[1]4407Exp'!R$160</f>
        <v>0.302319</v>
      </c>
      <c r="T28" s="104">
        <f>1000/$A$1*'[1]4407Exp'!S$160</f>
        <v>0.43552500000000005</v>
      </c>
      <c r="U28" s="104">
        <f>1000/$A$1*'[1]4407Exp'!T$160</f>
        <v>0.64385099999999995</v>
      </c>
      <c r="V28" s="104">
        <f>1000/$A$1*'[1]4407Exp'!U$160</f>
        <v>0.392677</v>
      </c>
      <c r="W28" s="104">
        <f>1000/$A$1*'[1]4407Exp'!V$160</f>
        <v>0</v>
      </c>
      <c r="X28" s="104">
        <f>1000/$A$1*'[1]4407Exp'!W$160</f>
        <v>0</v>
      </c>
      <c r="Y28" s="104">
        <f>1000/$A$1*'[1]4407Exp'!X$160</f>
        <v>0</v>
      </c>
      <c r="Z28" s="104">
        <f>1000/$A$1*'[1]4407Exp'!Y$160</f>
        <v>0</v>
      </c>
      <c r="AA28" s="104">
        <f>1000/$A$1*'[1]4407Exp'!Z$160</f>
        <v>0</v>
      </c>
      <c r="AB28" s="104">
        <f>1000/$A$1*'[1]4407Exp'!AA$160</f>
        <v>0</v>
      </c>
      <c r="AC28" s="16"/>
      <c r="AD28" s="103">
        <f>'[1]4407Exp'!AB$160</f>
        <v>2.7291850973826901</v>
      </c>
      <c r="AE28" s="104">
        <f>'[1]4407Exp'!AC$160</f>
        <v>1.8471652290039997</v>
      </c>
      <c r="AF28" s="104">
        <f>'[1]4407Exp'!AD$160</f>
        <v>2.0665097862240001</v>
      </c>
      <c r="AG28" s="104">
        <f>'[1]4407Exp'!AE$160</f>
        <v>1.8194529956959997</v>
      </c>
      <c r="AH28" s="104">
        <f>'[1]4407Exp'!AF$160</f>
        <v>1.9775917884590002</v>
      </c>
      <c r="AI28" s="104">
        <f>'[1]4407Exp'!AG$160</f>
        <v>2.3855905633559997</v>
      </c>
      <c r="AJ28" s="104">
        <f>'[1]4407Exp'!AH$160</f>
        <v>2.6349485333240001</v>
      </c>
      <c r="AK28" s="104">
        <f>'[1]4407Exp'!AI$160</f>
        <v>1.9061623919000001</v>
      </c>
      <c r="AL28" s="104">
        <f>'[1]4407Exp'!AJ$160</f>
        <v>3.4311989921040005</v>
      </c>
      <c r="AM28" s="104">
        <f>'[1]4407Exp'!AK$160</f>
        <v>0.87965105381999997</v>
      </c>
      <c r="AN28" s="104">
        <f>'[1]4407Exp'!AL$160</f>
        <v>0.93658150376099991</v>
      </c>
      <c r="AO28" s="104">
        <f>'[1]4407Exp'!AM$160</f>
        <v>0.67475260944000004</v>
      </c>
      <c r="AP28" s="104">
        <f>'[1]4407Exp'!AN$160</f>
        <v>0.26416866590399996</v>
      </c>
      <c r="AQ28" s="104">
        <f>'[1]4407Exp'!AO$160</f>
        <v>0.13972496514600002</v>
      </c>
      <c r="AR28" s="104">
        <f>'[1]4407Exp'!AP$160</f>
        <v>0.50664565233149994</v>
      </c>
      <c r="AS28" s="104">
        <f>'[1]4407Exp'!AQ$160</f>
        <v>0.35458134651269002</v>
      </c>
      <c r="AT28" s="104">
        <f>'[1]4407Exp'!AR$160</f>
        <v>0.14649347746799998</v>
      </c>
      <c r="AU28" s="104">
        <f>'[1]4407Exp'!AS$160</f>
        <v>0.26245292072999998</v>
      </c>
      <c r="AV28" s="104">
        <f>'[1]4407Exp'!AT$160</f>
        <v>0.35618141567</v>
      </c>
      <c r="AW28" s="104">
        <f>'[1]4407Exp'!AU$160</f>
        <v>0.19079180089166667</v>
      </c>
      <c r="AX28" s="104">
        <f>'[1]4407Exp'!AV$160</f>
        <v>0</v>
      </c>
      <c r="AY28" s="104">
        <f>'[1]4407Exp'!AW$160</f>
        <v>0</v>
      </c>
      <c r="AZ28" s="104">
        <f>'[1]4407Exp'!AX$160</f>
        <v>0</v>
      </c>
      <c r="BA28" s="104">
        <f>'[1]4407Exp'!AY$160</f>
        <v>0</v>
      </c>
      <c r="BB28" s="104">
        <f>'[1]4407Exp'!AZ$160</f>
        <v>0</v>
      </c>
      <c r="BC28" s="104">
        <f>'[1]4407Exp'!BA$160</f>
        <v>0</v>
      </c>
      <c r="BD28" s="168"/>
    </row>
    <row r="29" spans="2:56">
      <c r="B29" s="5" t="s">
        <v>38</v>
      </c>
      <c r="C29" s="103">
        <f>1000/$A$1*'[1]4407Exp'!$B$212</f>
        <v>7.9373789999999991</v>
      </c>
      <c r="D29" s="104">
        <f>1000/$A$1*'[1]4407Exp'!$C$212</f>
        <v>7.0271860000000004</v>
      </c>
      <c r="E29" s="104">
        <f>1000/$A$1*'[1]4407Exp'!$D$212</f>
        <v>2.8867979999999998</v>
      </c>
      <c r="F29" s="104">
        <f>1000/$A$1*'[1]4407Exp'!$E$212</f>
        <v>9.626201</v>
      </c>
      <c r="G29" s="104">
        <f>1000/$A$1*'[1]4407Exp'!$F$212</f>
        <v>2.9080659999999998</v>
      </c>
      <c r="H29" s="104">
        <f>1000/$A$1*'[1]4407Exp'!$G$212</f>
        <v>3.446383</v>
      </c>
      <c r="I29" s="104">
        <f>1000/$A$1*'[1]4407Exp'!$H$212</f>
        <v>1.683988</v>
      </c>
      <c r="J29" s="180">
        <f>1000/$A$1*'[1]4407Exp'!$I$212</f>
        <v>1.7377010000000002</v>
      </c>
      <c r="K29" s="180">
        <f>1000/$A$1*'[1]4407Exp'!$J$212</f>
        <v>1.4051790000000002</v>
      </c>
      <c r="L29" s="180">
        <f>1000/$A$1*'[1]4407Exp'!K$212</f>
        <v>0.43273499999999998</v>
      </c>
      <c r="M29" s="180">
        <f>1000/$A$1*'[1]4407Exp'!L$212</f>
        <v>0.89747400000000011</v>
      </c>
      <c r="N29" s="104">
        <f>1000/$A$1*'[1]4407Exp'!M$212</f>
        <v>0.411049</v>
      </c>
      <c r="O29" s="104">
        <f>1000/$A$1*'[1]4407Exp'!N$212</f>
        <v>5.4677000000000003E-2</v>
      </c>
      <c r="P29" s="104">
        <f>1000/$A$1*'[1]4407Exp'!O$212</f>
        <v>7.8925999999999996E-2</v>
      </c>
      <c r="Q29" s="104">
        <f>1000/$A$1*'[1]4407Exp'!P$212</f>
        <v>0.91019200000000022</v>
      </c>
      <c r="R29" s="104">
        <f>1000/$A$1*'[1]4407Exp'!Q$212</f>
        <v>0.16569168469072162</v>
      </c>
      <c r="S29" s="104">
        <f>1000/$A$1*'[1]4407Exp'!R$212</f>
        <v>0.62185400000000013</v>
      </c>
      <c r="T29" s="104">
        <f>1000/$A$1*'[1]4407Exp'!S$212</f>
        <v>0.43825200000000003</v>
      </c>
      <c r="U29" s="104">
        <f>1000/$A$1*'[1]4407Exp'!T$212</f>
        <v>0.26687100000000002</v>
      </c>
      <c r="V29" s="104">
        <f>1000/$A$1*'[1]4407Exp'!U$212</f>
        <v>0.171627</v>
      </c>
      <c r="W29" s="104">
        <f>1000/$A$1*'[1]4407Exp'!V$212</f>
        <v>0</v>
      </c>
      <c r="X29" s="104">
        <f>1000/$A$1*'[1]4407Exp'!W$212</f>
        <v>0</v>
      </c>
      <c r="Y29" s="104">
        <f>1000/$A$1*'[1]4407Exp'!X$212</f>
        <v>0</v>
      </c>
      <c r="Z29" s="104">
        <f>1000/$A$1*'[1]4407Exp'!Y$212</f>
        <v>0</v>
      </c>
      <c r="AA29" s="104">
        <f>1000/$A$1*'[1]4407Exp'!Z$212</f>
        <v>0</v>
      </c>
      <c r="AB29" s="104">
        <f>1000/$A$1*'[1]4407Exp'!AA$212</f>
        <v>0</v>
      </c>
      <c r="AC29" s="16"/>
      <c r="AD29" s="103">
        <f>'[1]4407Exp'!AB$212</f>
        <v>1.7476654691656799</v>
      </c>
      <c r="AE29" s="104">
        <f>'[1]4407Exp'!AC$212</f>
        <v>1.5804013383359996</v>
      </c>
      <c r="AF29" s="104">
        <f>'[1]4407Exp'!AD$212</f>
        <v>0.87943547913599995</v>
      </c>
      <c r="AG29" s="104">
        <f>'[1]4407Exp'!AE$212</f>
        <v>3.2300896779199997</v>
      </c>
      <c r="AH29" s="104">
        <f>'[1]4407Exp'!AF$212</f>
        <v>1.2738878665660001</v>
      </c>
      <c r="AI29" s="104">
        <f>'[1]4407Exp'!AG$212</f>
        <v>1.6085914913639998</v>
      </c>
      <c r="AJ29" s="104">
        <f>'[1]4407Exp'!AH$212</f>
        <v>0.9856206996600001</v>
      </c>
      <c r="AK29" s="104">
        <f>'[1]4407Exp'!AI$212</f>
        <v>1.03323154443</v>
      </c>
      <c r="AL29" s="104">
        <f>'[1]4407Exp'!AJ$212</f>
        <v>0.90366043189599998</v>
      </c>
      <c r="AM29" s="104">
        <f>'[1]4407Exp'!AK$212</f>
        <v>0.230514718456</v>
      </c>
      <c r="AN29" s="104">
        <f>'[1]4407Exp'!AL$212</f>
        <v>0.47911627888200004</v>
      </c>
      <c r="AO29" s="104">
        <f>'[1]4407Exp'!AM$212</f>
        <v>0.24543252623999998</v>
      </c>
      <c r="AP29" s="104">
        <f>'[1]4407Exp'!AN$212</f>
        <v>4.9329639039999998E-2</v>
      </c>
      <c r="AQ29" s="104">
        <f>'[1]4407Exp'!AO$212</f>
        <v>4.1946444780000001E-2</v>
      </c>
      <c r="AR29" s="104">
        <f>'[1]4407Exp'!AP$212</f>
        <v>0.43370749785324997</v>
      </c>
      <c r="AS29" s="104">
        <f>'[1]4407Exp'!AQ$212</f>
        <v>7.4511649212575873E-2</v>
      </c>
      <c r="AT29" s="104">
        <f>'[1]4407Exp'!AR$212</f>
        <v>0.33280503694499997</v>
      </c>
      <c r="AU29" s="104">
        <f>'[1]4407Exp'!AS$212</f>
        <v>0.238487736058</v>
      </c>
      <c r="AV29" s="104">
        <f>'[1]4407Exp'!AT$212</f>
        <v>0.16239533003000001</v>
      </c>
      <c r="AW29" s="104">
        <f>'[1]4407Exp'!AU$212</f>
        <v>0.14366222394166667</v>
      </c>
      <c r="AX29" s="104">
        <f>'[1]4407Exp'!AV$212</f>
        <v>0</v>
      </c>
      <c r="AY29" s="104">
        <f>'[1]4407Exp'!AW$212</f>
        <v>0</v>
      </c>
      <c r="AZ29" s="104">
        <f>'[1]4407Exp'!AX$212</f>
        <v>0</v>
      </c>
      <c r="BA29" s="104">
        <f>'[1]4407Exp'!AY$212</f>
        <v>0</v>
      </c>
      <c r="BB29" s="104">
        <f>'[1]4407Exp'!AZ$212</f>
        <v>0</v>
      </c>
      <c r="BC29" s="104">
        <f>'[1]4407Exp'!BA$212</f>
        <v>0</v>
      </c>
      <c r="BD29" s="168"/>
    </row>
    <row r="30" spans="2:56">
      <c r="B30" s="5" t="s">
        <v>39</v>
      </c>
      <c r="C30" s="103">
        <f>1000/$A$1*'[1]4407Exp'!$B$246</f>
        <v>17.880472999999999</v>
      </c>
      <c r="D30" s="104">
        <f>1000/$A$1*'[1]4407Exp'!$C$246</f>
        <v>16.335948999999999</v>
      </c>
      <c r="E30" s="104">
        <f>1000/$A$1*'[1]4407Exp'!$D$246</f>
        <v>14.860885</v>
      </c>
      <c r="F30" s="104">
        <f>1000/$A$1*'[1]4407Exp'!$E$246</f>
        <v>15.248496999999999</v>
      </c>
      <c r="G30" s="104">
        <f>1000/$A$1*'[1]4407Exp'!$F$246</f>
        <v>15.609887000000002</v>
      </c>
      <c r="H30" s="104">
        <f>1000/$A$1*'[1]4407Exp'!$G$246</f>
        <v>14.002421</v>
      </c>
      <c r="I30" s="104">
        <f>1000/$A$1*'[1]4407Exp'!$H$246</f>
        <v>12.209548000000002</v>
      </c>
      <c r="J30" s="180">
        <f>1000/$A$1*'[1]4407Exp'!$I$246</f>
        <v>12.661123</v>
      </c>
      <c r="K30" s="180">
        <f>1000/$A$1*'[1]4407Exp'!$J$246</f>
        <v>7.6898660000000012</v>
      </c>
      <c r="L30" s="180">
        <f>1000/$A$1*'[1]4407Exp'!K$246</f>
        <v>8.6847929999999991</v>
      </c>
      <c r="M30" s="180">
        <f>1000/$A$1*'[1]4407Exp'!L$246</f>
        <v>7.2164409999999997</v>
      </c>
      <c r="N30" s="104">
        <f>1000/$A$1*'[1]4407Exp'!M$246</f>
        <v>3.8988670000000001</v>
      </c>
      <c r="O30" s="104">
        <f>1000/$A$1*'[1]4407Exp'!N$246</f>
        <v>19.629871999999999</v>
      </c>
      <c r="P30" s="104">
        <f>1000/$A$1*'[1]4407Exp'!O$246</f>
        <v>4.4907280000000007</v>
      </c>
      <c r="Q30" s="104">
        <f>1000/$A$1*'[1]4407Exp'!P$246</f>
        <v>4.6003590000000001</v>
      </c>
      <c r="R30" s="104">
        <f>1000/$A$1*'[1]4407Exp'!Q$246</f>
        <v>4.3486250289769162</v>
      </c>
      <c r="S30" s="104">
        <f>1000/$A$1*'[1]4407Exp'!R$246</f>
        <v>3.0019960000000001</v>
      </c>
      <c r="T30" s="104">
        <f>1000/$A$1*'[1]4407Exp'!S$246</f>
        <v>1.4475210000000001</v>
      </c>
      <c r="U30" s="104">
        <f>1000/$A$1*'[1]4407Exp'!T$246</f>
        <v>2.5526409999999995</v>
      </c>
      <c r="V30" s="104">
        <f>1000/$A$1*'[1]4407Exp'!U$246</f>
        <v>2.5834380000000006</v>
      </c>
      <c r="W30" s="104">
        <f>1000/$A$1*'[1]4407Exp'!V$246</f>
        <v>0</v>
      </c>
      <c r="X30" s="104">
        <f>1000/$A$1*'[1]4407Exp'!W$246</f>
        <v>0</v>
      </c>
      <c r="Y30" s="104">
        <f>1000/$A$1*'[1]4407Exp'!X$246</f>
        <v>0</v>
      </c>
      <c r="Z30" s="104">
        <f>1000/$A$1*'[1]4407Exp'!Y$246</f>
        <v>0</v>
      </c>
      <c r="AA30" s="104">
        <f>1000/$A$1*'[1]4407Exp'!Z$246</f>
        <v>0</v>
      </c>
      <c r="AB30" s="104">
        <f>1000/$A$1*'[1]4407Exp'!AA$246</f>
        <v>0</v>
      </c>
      <c r="AC30" s="16"/>
      <c r="AD30" s="103">
        <f>'[1]4407Exp'!AB$246</f>
        <v>5.5945769001284393</v>
      </c>
      <c r="AE30" s="104">
        <f>'[1]4407Exp'!AC$246</f>
        <v>4.9951492724359996</v>
      </c>
      <c r="AF30" s="104">
        <f>'[1]4407Exp'!AD$246</f>
        <v>5.5810174576319991</v>
      </c>
      <c r="AG30" s="104">
        <f>'[1]4407Exp'!AE$246</f>
        <v>6.7467939545439997</v>
      </c>
      <c r="AH30" s="104">
        <f>'[1]4407Exp'!AF$246</f>
        <v>7.8386554729839997</v>
      </c>
      <c r="AI30" s="104">
        <f>'[1]4407Exp'!AG$246</f>
        <v>7.3561085580839993</v>
      </c>
      <c r="AJ30" s="104">
        <f>'[1]4407Exp'!AH$246</f>
        <v>5.5893281855439998</v>
      </c>
      <c r="AK30" s="104">
        <f>'[1]4407Exp'!AI$246</f>
        <v>6.9734500923649998</v>
      </c>
      <c r="AL30" s="104">
        <f>'[1]4407Exp'!AJ$246</f>
        <v>3.9351485062679994</v>
      </c>
      <c r="AM30" s="104">
        <f>'[1]4407Exp'!AK$246</f>
        <v>4.1310808269720001</v>
      </c>
      <c r="AN30" s="104">
        <f>'[1]4407Exp'!AL$246</f>
        <v>3.8021806858409999</v>
      </c>
      <c r="AO30" s="104">
        <f>'[1]4407Exp'!AM$246</f>
        <v>1.9674722601599997</v>
      </c>
      <c r="AP30" s="104">
        <f>'[1]4407Exp'!AN$246</f>
        <v>13.164155155711997</v>
      </c>
      <c r="AQ30" s="104">
        <f>'[1]4407Exp'!AO$246</f>
        <v>3.0903139751639999</v>
      </c>
      <c r="AR30" s="104">
        <f>'[1]4407Exp'!AP$246</f>
        <v>3.1054671477387501</v>
      </c>
      <c r="AS30" s="104">
        <f>'[1]4407Exp'!AQ$246</f>
        <v>3.1335974350824953</v>
      </c>
      <c r="AT30" s="104">
        <f>'[1]4407Exp'!AR$246</f>
        <v>1.9400541327979999</v>
      </c>
      <c r="AU30" s="104">
        <f>'[1]4407Exp'!AS$246</f>
        <v>0.94326365461899986</v>
      </c>
      <c r="AV30" s="104">
        <f>'[1]4407Exp'!AT$246</f>
        <v>1.82074011798</v>
      </c>
      <c r="AW30" s="104">
        <f>'[1]4407Exp'!AU$246</f>
        <v>2.0177940963833332</v>
      </c>
      <c r="AX30" s="104">
        <f>'[1]4407Exp'!AV$246</f>
        <v>0</v>
      </c>
      <c r="AY30" s="104">
        <f>'[1]4407Exp'!AW$246</f>
        <v>0</v>
      </c>
      <c r="AZ30" s="104">
        <f>'[1]4407Exp'!AX$246</f>
        <v>0</v>
      </c>
      <c r="BA30" s="104">
        <f>'[1]4407Exp'!AY$246</f>
        <v>0</v>
      </c>
      <c r="BB30" s="104">
        <f>'[1]4407Exp'!AZ$246</f>
        <v>0</v>
      </c>
      <c r="BC30" s="104">
        <f>'[1]4407Exp'!BA$246</f>
        <v>0</v>
      </c>
      <c r="BD30" s="168"/>
    </row>
    <row r="31" spans="2:56">
      <c r="B31" s="5" t="s">
        <v>17</v>
      </c>
      <c r="C31" s="103">
        <f t="shared" ref="C31:M31" si="2">SUM(C22:C22)-SUM(C23:C30)</f>
        <v>4.0604550000000472</v>
      </c>
      <c r="D31" s="104">
        <f t="shared" si="2"/>
        <v>2.5093439999999703</v>
      </c>
      <c r="E31" s="104">
        <f t="shared" si="2"/>
        <v>2.2049010000000067</v>
      </c>
      <c r="F31" s="104">
        <f t="shared" si="2"/>
        <v>1.5467620000000011</v>
      </c>
      <c r="G31" s="104">
        <f t="shared" si="2"/>
        <v>1.5208800000000195</v>
      </c>
      <c r="H31" s="104">
        <f t="shared" si="2"/>
        <v>2.885766000000018</v>
      </c>
      <c r="I31" s="104">
        <f t="shared" si="2"/>
        <v>2.4386849999999924</v>
      </c>
      <c r="J31" s="180">
        <f t="shared" si="2"/>
        <v>1.705553000000009</v>
      </c>
      <c r="K31" s="180">
        <f t="shared" si="2"/>
        <v>3.3907859999999914</v>
      </c>
      <c r="L31" s="180">
        <f t="shared" si="2"/>
        <v>1.8491640000000018</v>
      </c>
      <c r="M31" s="180">
        <f t="shared" si="2"/>
        <v>2.6050380000000075</v>
      </c>
      <c r="N31" s="104">
        <f>SUM(N22:N22)-SUM(N23:N30)</f>
        <v>2.428323000000006</v>
      </c>
      <c r="O31" s="104">
        <f t="shared" ref="O31:AB31" si="3">SUM(O22:O22)-SUM(O23:O30)</f>
        <v>1.7997119999999995</v>
      </c>
      <c r="P31" s="104">
        <f t="shared" si="3"/>
        <v>1.2734800000000028</v>
      </c>
      <c r="Q31" s="104">
        <f t="shared" si="3"/>
        <v>0.92263099999999199</v>
      </c>
      <c r="R31" s="104">
        <f t="shared" si="3"/>
        <v>0.81435358358627141</v>
      </c>
      <c r="S31" s="104">
        <f t="shared" si="3"/>
        <v>0.83790999999999372</v>
      </c>
      <c r="T31" s="104">
        <f t="shared" si="3"/>
        <v>1.4536459999999991</v>
      </c>
      <c r="U31" s="104">
        <f t="shared" si="3"/>
        <v>3.2579790000000024</v>
      </c>
      <c r="V31" s="104">
        <f t="shared" si="3"/>
        <v>3.9563660000000027</v>
      </c>
      <c r="W31" s="104">
        <f t="shared" si="3"/>
        <v>0</v>
      </c>
      <c r="X31" s="104">
        <f t="shared" si="3"/>
        <v>0</v>
      </c>
      <c r="Y31" s="104">
        <f t="shared" si="3"/>
        <v>0</v>
      </c>
      <c r="Z31" s="104">
        <f t="shared" si="3"/>
        <v>0</v>
      </c>
      <c r="AA31" s="104">
        <f t="shared" si="3"/>
        <v>0</v>
      </c>
      <c r="AB31" s="104">
        <f t="shared" si="3"/>
        <v>0</v>
      </c>
      <c r="AC31" s="16"/>
      <c r="AD31" s="103">
        <f t="shared" ref="AD31:BC31" si="4">SUM(AD22:AD22)-SUM(AD23:AD30)</f>
        <v>1.4737530160683008</v>
      </c>
      <c r="AE31" s="104">
        <f t="shared" si="4"/>
        <v>0.97440224983201063</v>
      </c>
      <c r="AF31" s="104">
        <f t="shared" si="4"/>
        <v>1.0024340114399948</v>
      </c>
      <c r="AG31" s="104">
        <f t="shared" si="4"/>
        <v>0.79938511531199197</v>
      </c>
      <c r="AH31" s="104">
        <f t="shared" si="4"/>
        <v>0.81353044020499965</v>
      </c>
      <c r="AI31" s="104">
        <f t="shared" si="4"/>
        <v>1.5722585959079964</v>
      </c>
      <c r="AJ31" s="104">
        <f t="shared" si="4"/>
        <v>1.436916625616</v>
      </c>
      <c r="AK31" s="104">
        <f t="shared" si="4"/>
        <v>1.1800472614599968</v>
      </c>
      <c r="AL31" s="104">
        <f t="shared" si="4"/>
        <v>2.3500676698440088</v>
      </c>
      <c r="AM31" s="104">
        <f t="shared" si="4"/>
        <v>1.0789808757199992</v>
      </c>
      <c r="AN31" s="104">
        <f t="shared" si="4"/>
        <v>1.4653106999009999</v>
      </c>
      <c r="AO31" s="104">
        <f t="shared" si="4"/>
        <v>1.433185605120002</v>
      </c>
      <c r="AP31" s="104">
        <f t="shared" si="4"/>
        <v>1.205066005792002</v>
      </c>
      <c r="AQ31" s="104">
        <f t="shared" si="4"/>
        <v>0.94227435961200179</v>
      </c>
      <c r="AR31" s="104">
        <f t="shared" si="4"/>
        <v>0.75081878751850084</v>
      </c>
      <c r="AS31" s="104">
        <f t="shared" si="4"/>
        <v>0.57561251761476484</v>
      </c>
      <c r="AT31" s="104">
        <f t="shared" si="4"/>
        <v>0.53677987568899788</v>
      </c>
      <c r="AU31" s="104">
        <f t="shared" si="4"/>
        <v>0.84715588443199863</v>
      </c>
      <c r="AV31" s="104">
        <f t="shared" si="4"/>
        <v>1.9014661329300004</v>
      </c>
      <c r="AW31" s="104">
        <f t="shared" si="4"/>
        <v>2.4162156605125009</v>
      </c>
      <c r="AX31" s="104">
        <f t="shared" si="4"/>
        <v>0</v>
      </c>
      <c r="AY31" s="104">
        <f t="shared" si="4"/>
        <v>0</v>
      </c>
      <c r="AZ31" s="104">
        <f t="shared" si="4"/>
        <v>0</v>
      </c>
      <c r="BA31" s="104">
        <f t="shared" si="4"/>
        <v>0</v>
      </c>
      <c r="BB31" s="104">
        <f t="shared" si="4"/>
        <v>0</v>
      </c>
      <c r="BC31" s="104">
        <f t="shared" si="4"/>
        <v>0</v>
      </c>
      <c r="BD31" s="168"/>
    </row>
    <row r="32" spans="2:56" ht="17.149999999999999" customHeight="1">
      <c r="B32" s="10" t="s">
        <v>60</v>
      </c>
      <c r="C32" s="113">
        <f>1000/$A$1*'[1]4407Exp'!$B$265</f>
        <v>24.785786999999999</v>
      </c>
      <c r="D32" s="67">
        <f>1000/$A$1*'[1]4407Exp'!$C$265</f>
        <v>17.612397000000001</v>
      </c>
      <c r="E32" s="67">
        <f>1000/$A$1*'[1]4407Exp'!$D$265</f>
        <v>24.213712999999998</v>
      </c>
      <c r="F32" s="67">
        <f>1000/$A$1*'[1]4407Exp'!$E$265</f>
        <v>22.980960000000003</v>
      </c>
      <c r="G32" s="67">
        <f>1000/$A$1*'[1]4407Exp'!$F$265</f>
        <v>22.359227999999998</v>
      </c>
      <c r="H32" s="67">
        <f>1000/$A$1*'[1]4407Exp'!$G$265</f>
        <v>22.351442000000002</v>
      </c>
      <c r="I32" s="67">
        <f>1000/$A$1*'[1]4407Exp'!$H$265</f>
        <v>26.731346000000002</v>
      </c>
      <c r="J32" s="178">
        <f>1000/$A$1*'[1]4407Exp'!$I$265</f>
        <v>25.881219000000002</v>
      </c>
      <c r="K32" s="178">
        <f>1000/$A$1*'[1]4407Exp'!$J$265</f>
        <v>22.528300000000002</v>
      </c>
      <c r="L32" s="178">
        <f>1000/$A$1*'[1]4407Exp'!K$265</f>
        <v>19.755317999999999</v>
      </c>
      <c r="M32" s="178">
        <f>1000/$A$1*'[1]4407Exp'!L$265</f>
        <v>17.269127999999998</v>
      </c>
      <c r="N32" s="67">
        <f>1000/$A$1*'[1]4407Exp'!M$265</f>
        <v>13.101682</v>
      </c>
      <c r="O32" s="67">
        <f>1000/$A$1*'[1]4407Exp'!N$265</f>
        <v>10.987464000000001</v>
      </c>
      <c r="P32" s="67">
        <f>1000/$A$1*'[1]4407Exp'!O$265</f>
        <v>10.983929999999999</v>
      </c>
      <c r="Q32" s="67">
        <f>1000/$A$1*'[1]4407Exp'!P$265</f>
        <v>7.7938929999999997</v>
      </c>
      <c r="R32" s="67">
        <f>1000/$A$1*'[1]4407Exp'!Q$265</f>
        <v>7.300552188690661</v>
      </c>
      <c r="S32" s="67">
        <f>1000/$A$1*'[1]4407Exp'!R$265</f>
        <v>6.7816870000000007</v>
      </c>
      <c r="T32" s="67">
        <f>1000/$A$1*'[1]4407Exp'!S$265</f>
        <v>7.298908</v>
      </c>
      <c r="U32" s="67">
        <f>1000/$A$1*'[1]4407Exp'!T$265</f>
        <v>5.9233406000000004</v>
      </c>
      <c r="V32" s="67">
        <f>1000/$A$1*'[1]4407Exp'!U$265</f>
        <v>4.6510560000000005</v>
      </c>
      <c r="W32" s="67">
        <f>1000/$A$1*'[1]4407Exp'!V$265</f>
        <v>0</v>
      </c>
      <c r="X32" s="67">
        <f>1000/$A$1*'[1]4407Exp'!W$265</f>
        <v>0</v>
      </c>
      <c r="Y32" s="67">
        <f>1000/$A$1*'[1]4407Exp'!X$265</f>
        <v>0</v>
      </c>
      <c r="Z32" s="67">
        <f>1000/$A$1*'[1]4407Exp'!Y$265</f>
        <v>0</v>
      </c>
      <c r="AA32" s="67">
        <f>1000/$A$1*'[1]4407Exp'!Z$265</f>
        <v>0</v>
      </c>
      <c r="AB32" s="67">
        <f>1000/$A$1*'[1]4407Exp'!AA$265</f>
        <v>0</v>
      </c>
      <c r="AC32" s="16"/>
      <c r="AD32" s="113">
        <f>'[1]4407Exp'!AB$265</f>
        <v>6.6118319003865</v>
      </c>
      <c r="AE32" s="67">
        <f>'[1]4407Exp'!AC$265</f>
        <v>4.6614121361319993</v>
      </c>
      <c r="AF32" s="67">
        <f>'[1]4407Exp'!AD$265</f>
        <v>6.7080273945599993</v>
      </c>
      <c r="AG32" s="67">
        <f>'[1]4407Exp'!AE$265</f>
        <v>7.2699507536320001</v>
      </c>
      <c r="AH32" s="67">
        <f>'[1]4407Exp'!AF$265</f>
        <v>7.4737147422139998</v>
      </c>
      <c r="AI32" s="67">
        <f>'[1]4407Exp'!AG$265</f>
        <v>7.7574998688330004</v>
      </c>
      <c r="AJ32" s="67">
        <f>'[1]4407Exp'!AH$265</f>
        <v>9.1360266409479998</v>
      </c>
      <c r="AK32" s="67">
        <f>'[1]4407Exp'!AI$265</f>
        <v>9.7241673485150013</v>
      </c>
      <c r="AL32" s="67">
        <f>'[1]4407Exp'!AJ$265</f>
        <v>9.7279200599760021</v>
      </c>
      <c r="AM32" s="67">
        <f>'[1]4407Exp'!AK$265</f>
        <v>7.9361686073999991</v>
      </c>
      <c r="AN32" s="67">
        <f>'[1]4407Exp'!AL$265</f>
        <v>7.1479825049250003</v>
      </c>
      <c r="AO32" s="67">
        <f>'[1]4407Exp'!AM$265</f>
        <v>5.8193848713600005</v>
      </c>
      <c r="AP32" s="67">
        <f>'[1]4407Exp'!AN$265</f>
        <v>4.7349007676960007</v>
      </c>
      <c r="AQ32" s="67">
        <f>'[1]4407Exp'!AO$265</f>
        <v>4.85774528493</v>
      </c>
      <c r="AR32" s="67">
        <f>'[1]4407Exp'!AP$265</f>
        <v>4.0678145708112492</v>
      </c>
      <c r="AS32" s="67">
        <f>'[1]4407Exp'!AQ$265</f>
        <v>4.5518055771303541</v>
      </c>
      <c r="AT32" s="67">
        <f>'[1]4407Exp'!AR$265</f>
        <v>3.8449044622719999</v>
      </c>
      <c r="AU32" s="67">
        <f>'[1]4407Exp'!AS$265</f>
        <v>4.0370693720499986</v>
      </c>
      <c r="AV32" s="67">
        <f>'[1]4407Exp'!AT$265</f>
        <v>3.9465422083499995</v>
      </c>
      <c r="AW32" s="67">
        <f>'[1]4407Exp'!AU$265</f>
        <v>2.8696507058999998</v>
      </c>
      <c r="AX32" s="67">
        <f>'[1]4407Exp'!AV$265</f>
        <v>0</v>
      </c>
      <c r="AY32" s="67">
        <f>'[1]4407Exp'!AW$265</f>
        <v>0</v>
      </c>
      <c r="AZ32" s="67">
        <f>'[1]4407Exp'!AX$265</f>
        <v>0</v>
      </c>
      <c r="BA32" s="67">
        <f>'[1]4407Exp'!AY$265</f>
        <v>0</v>
      </c>
      <c r="BB32" s="67">
        <f>'[1]4407Exp'!AZ$265</f>
        <v>0</v>
      </c>
      <c r="BC32" s="67">
        <f>'[1]4407Exp'!BA$265</f>
        <v>0</v>
      </c>
      <c r="BD32" s="168"/>
    </row>
    <row r="33" spans="2:56">
      <c r="B33" s="5" t="s">
        <v>42</v>
      </c>
      <c r="C33" s="103">
        <f>1000/$A$1*'[1]4407Exp'!$B$127</f>
        <v>2.6770490000000002</v>
      </c>
      <c r="D33" s="104">
        <f>1000/$A$1*'[1]4407Exp'!$C$127</f>
        <v>3.178776</v>
      </c>
      <c r="E33" s="104">
        <f>1000/$A$1*'[1]4407Exp'!$D$127</f>
        <v>3.1775580000000003</v>
      </c>
      <c r="F33" s="104">
        <f>1000/$A$1*'[1]4407Exp'!$E$127</f>
        <v>4.7279489999999997</v>
      </c>
      <c r="G33" s="104">
        <f>1000/$A$1*'[1]4407Exp'!$F$127</f>
        <v>4.747192000000001</v>
      </c>
      <c r="H33" s="104">
        <f>1000/$A$1*'[1]4407Exp'!$G$127</f>
        <v>4.205477000000001</v>
      </c>
      <c r="I33" s="104">
        <f>1000/$A$1*'[1]4407Exp'!$H$127</f>
        <v>3.2270810000000001</v>
      </c>
      <c r="J33" s="180">
        <f>1000/$A$1*'[1]4407Exp'!$I$127</f>
        <v>4.2812489999999999</v>
      </c>
      <c r="K33" s="180">
        <f>1000/$A$1*'[1]4407Exp'!$J$127</f>
        <v>5.2274730000000007</v>
      </c>
      <c r="L33" s="180">
        <f>1000/$A$1*'[1]4407Exp'!K$127</f>
        <v>4.5557560000000006</v>
      </c>
      <c r="M33" s="180">
        <f>1000/$A$1*'[1]4407Exp'!L$127</f>
        <v>3.7560579999999999</v>
      </c>
      <c r="N33" s="104">
        <f>1000/$A$1*'[1]4407Exp'!M$127</f>
        <v>3.8281840000000003</v>
      </c>
      <c r="O33" s="104">
        <f>1000/$A$1*'[1]4407Exp'!N$127</f>
        <v>3.3720379999999999</v>
      </c>
      <c r="P33" s="104">
        <f>1000/$A$1*'[1]4407Exp'!O$127</f>
        <v>1.469781</v>
      </c>
      <c r="Q33" s="104">
        <f>1000/$A$1*'[1]4407Exp'!P$127</f>
        <v>1.1179810000000003</v>
      </c>
      <c r="R33" s="104">
        <f>1000/$A$1*'[1]4407Exp'!Q$127</f>
        <v>0.68198487501536131</v>
      </c>
      <c r="S33" s="104">
        <f>1000/$A$1*'[1]4407Exp'!R$127</f>
        <v>0.51606200000000002</v>
      </c>
      <c r="T33" s="104">
        <f>1000/$A$1*'[1]4407Exp'!S$127</f>
        <v>0.39807600000000004</v>
      </c>
      <c r="U33" s="104">
        <f>1000/$A$1*'[1]4407Exp'!T$127</f>
        <v>0.71334299999999995</v>
      </c>
      <c r="V33" s="104">
        <f>1000/$A$1*'[1]4407Exp'!U$127</f>
        <v>0.30899900000000002</v>
      </c>
      <c r="W33" s="104">
        <f>1000/$A$1*'[1]4407Exp'!V$127</f>
        <v>0</v>
      </c>
      <c r="X33" s="104">
        <f>1000/$A$1*'[1]4407Exp'!W$127</f>
        <v>0</v>
      </c>
      <c r="Y33" s="104">
        <f>1000/$A$1*'[1]4407Exp'!X$127</f>
        <v>0</v>
      </c>
      <c r="Z33" s="104">
        <f>1000/$A$1*'[1]4407Exp'!Y$127</f>
        <v>0</v>
      </c>
      <c r="AA33" s="104">
        <f>1000/$A$1*'[1]4407Exp'!Z$127</f>
        <v>0</v>
      </c>
      <c r="AB33" s="104">
        <f>1000/$A$1*'[1]4407Exp'!AA$127</f>
        <v>0</v>
      </c>
      <c r="AC33" s="16"/>
      <c r="AD33" s="103">
        <f>'[1]4407Exp'!AB$127</f>
        <v>0.76517083812135001</v>
      </c>
      <c r="AE33" s="104">
        <f>'[1]4407Exp'!AC$127</f>
        <v>0.96599410626399995</v>
      </c>
      <c r="AF33" s="104">
        <f>'[1]4407Exp'!AD$127</f>
        <v>1.21986102024</v>
      </c>
      <c r="AG33" s="104">
        <f>'[1]4407Exp'!AE$127</f>
        <v>1.773974117776</v>
      </c>
      <c r="AH33" s="104">
        <f>'[1]4407Exp'!AF$127</f>
        <v>1.9030873282049998</v>
      </c>
      <c r="AI33" s="104">
        <f>'[1]4407Exp'!AG$127</f>
        <v>1.74984021069</v>
      </c>
      <c r="AJ33" s="104">
        <f>'[1]4407Exp'!AH$127</f>
        <v>1.4303503398559998</v>
      </c>
      <c r="AK33" s="104">
        <f>'[1]4407Exp'!AI$127</f>
        <v>1.9173130814100001</v>
      </c>
      <c r="AL33" s="104">
        <f>'[1]4407Exp'!AJ$127</f>
        <v>2.7200292601720002</v>
      </c>
      <c r="AM33" s="104">
        <f>'[1]4407Exp'!AK$127</f>
        <v>2.1863503250600003</v>
      </c>
      <c r="AN33" s="104">
        <f>'[1]4407Exp'!AL$127</f>
        <v>1.9303156579320002</v>
      </c>
      <c r="AO33" s="104">
        <f>'[1]4407Exp'!AM$127</f>
        <v>1.9428582062399997</v>
      </c>
      <c r="AP33" s="104">
        <f>'[1]4407Exp'!AN$127</f>
        <v>1.6053175142399998</v>
      </c>
      <c r="AQ33" s="104">
        <f>'[1]4407Exp'!AO$127</f>
        <v>0.87053539126799995</v>
      </c>
      <c r="AR33" s="104">
        <f>'[1]4407Exp'!AP$127</f>
        <v>0.64619263493049994</v>
      </c>
      <c r="AS33" s="104">
        <f>'[1]4407Exp'!AQ$127</f>
        <v>0.50558699419743103</v>
      </c>
      <c r="AT33" s="104">
        <f>'[1]4407Exp'!AR$127</f>
        <v>0.34396713830399994</v>
      </c>
      <c r="AU33" s="104">
        <f>'[1]4407Exp'!AS$127</f>
        <v>0.308007982854</v>
      </c>
      <c r="AV33" s="104">
        <f>'[1]4407Exp'!AT$127</f>
        <v>0.67060333269999994</v>
      </c>
      <c r="AW33" s="104">
        <f>'[1]4407Exp'!AU$127</f>
        <v>0.28244381467083335</v>
      </c>
      <c r="AX33" s="104">
        <f>'[1]4407Exp'!AV$127</f>
        <v>0</v>
      </c>
      <c r="AY33" s="104">
        <f>'[1]4407Exp'!AW$127</f>
        <v>0</v>
      </c>
      <c r="AZ33" s="104">
        <f>'[1]4407Exp'!AX$127</f>
        <v>0</v>
      </c>
      <c r="BA33" s="104">
        <f>'[1]4407Exp'!AY$127</f>
        <v>0</v>
      </c>
      <c r="BB33" s="104">
        <f>'[1]4407Exp'!AZ$127</f>
        <v>0</v>
      </c>
      <c r="BC33" s="104">
        <f>'[1]4407Exp'!BA$127</f>
        <v>0</v>
      </c>
      <c r="BD33" s="168"/>
    </row>
    <row r="34" spans="2:56">
      <c r="B34" s="5" t="s">
        <v>51</v>
      </c>
      <c r="C34" s="103">
        <f>1000/$A$1*'[1]4407Exp'!$B$200</f>
        <v>19.755212000000004</v>
      </c>
      <c r="D34" s="104">
        <f>1000/$A$1*'[1]4407Exp'!$C$200</f>
        <v>11.884659000000001</v>
      </c>
      <c r="E34" s="104">
        <f>1000/$A$1*'[1]4407Exp'!$D$200</f>
        <v>19.151076</v>
      </c>
      <c r="F34" s="104">
        <f>1000/$A$1*'[1]4407Exp'!$E$200</f>
        <v>14.857321000000002</v>
      </c>
      <c r="G34" s="104">
        <f>1000/$A$1*'[1]4407Exp'!$F$200</f>
        <v>12.521388</v>
      </c>
      <c r="H34" s="104">
        <f>1000/$A$1*'[1]4407Exp'!$G$200</f>
        <v>14.171014999999999</v>
      </c>
      <c r="I34" s="104">
        <f>1000/$A$1*'[1]4407Exp'!$H$200</f>
        <v>15.923279999999998</v>
      </c>
      <c r="J34" s="180">
        <f>1000/$A$1*'[1]4407Exp'!$I$200</f>
        <v>14.510114999999999</v>
      </c>
      <c r="K34" s="180">
        <f>1000/$A$1*'[1]4407Exp'!$J$200</f>
        <v>10.912711000000002</v>
      </c>
      <c r="L34" s="180">
        <f>1000/$A$1*'[1]4407Exp'!K$200</f>
        <v>8.9908560000000008</v>
      </c>
      <c r="M34" s="180">
        <f>1000/$A$1*'[1]4407Exp'!L$200</f>
        <v>5.748501000000001</v>
      </c>
      <c r="N34" s="104">
        <f>1000/$A$1*'[1]4407Exp'!M$200</f>
        <v>3.2703540000000002</v>
      </c>
      <c r="O34" s="104">
        <f>1000/$A$1*'[1]4407Exp'!N$200</f>
        <v>3.7003650000000001</v>
      </c>
      <c r="P34" s="104">
        <f>1000/$A$1*'[1]4407Exp'!O$200</f>
        <v>5.4102170000000003</v>
      </c>
      <c r="Q34" s="104">
        <f>1000/$A$1*'[1]4407Exp'!P$200</f>
        <v>1.0040779999999998</v>
      </c>
      <c r="R34" s="104">
        <f>1000/$A$1*'[1]4407Exp'!Q$200</f>
        <v>1.393400741019126</v>
      </c>
      <c r="S34" s="104">
        <f>1000/$A$1*'[1]4407Exp'!R$200</f>
        <v>2.5044940000000002</v>
      </c>
      <c r="T34" s="104">
        <f>1000/$A$1*'[1]4407Exp'!S$200</f>
        <v>2.3052959999999998</v>
      </c>
      <c r="U34" s="104">
        <f>1000/$A$1*'[1]4407Exp'!T$200</f>
        <v>0.67637999999999998</v>
      </c>
      <c r="V34" s="104">
        <f>1000/$A$1*'[1]4407Exp'!U$200</f>
        <v>1.6061989999999999</v>
      </c>
      <c r="W34" s="104">
        <f>1000/$A$1*'[1]4407Exp'!V$200</f>
        <v>0</v>
      </c>
      <c r="X34" s="104">
        <f>1000/$A$1*'[1]4407Exp'!W$200</f>
        <v>0</v>
      </c>
      <c r="Y34" s="104">
        <f>1000/$A$1*'[1]4407Exp'!X$200</f>
        <v>0</v>
      </c>
      <c r="Z34" s="104">
        <f>1000/$A$1*'[1]4407Exp'!Y$200</f>
        <v>0</v>
      </c>
      <c r="AA34" s="104">
        <f>1000/$A$1*'[1]4407Exp'!Z$200</f>
        <v>0</v>
      </c>
      <c r="AB34" s="104">
        <f>1000/$A$1*'[1]4407Exp'!AA$200</f>
        <v>0</v>
      </c>
      <c r="AC34" s="16"/>
      <c r="AD34" s="103">
        <f>'[1]4407Exp'!AB$200</f>
        <v>5.2507040226349506</v>
      </c>
      <c r="AE34" s="104">
        <f>'[1]4407Exp'!AC$200</f>
        <v>3.0059660019399996</v>
      </c>
      <c r="AF34" s="104">
        <f>'[1]4407Exp'!AD$200</f>
        <v>4.8820301551199989</v>
      </c>
      <c r="AG34" s="104">
        <f>'[1]4407Exp'!AE$200</f>
        <v>4.432071429744</v>
      </c>
      <c r="AH34" s="104">
        <f>'[1]4407Exp'!AF$200</f>
        <v>3.7719641349529995</v>
      </c>
      <c r="AI34" s="104">
        <f>'[1]4407Exp'!AG$200</f>
        <v>4.4406912864599999</v>
      </c>
      <c r="AJ34" s="104">
        <f>'[1]4407Exp'!AH$200</f>
        <v>4.966416952036</v>
      </c>
      <c r="AK34" s="104">
        <f>'[1]4407Exp'!AI$200</f>
        <v>4.9731247569650003</v>
      </c>
      <c r="AL34" s="104">
        <f>'[1]4407Exp'!AJ$200</f>
        <v>4.2767174645280006</v>
      </c>
      <c r="AM34" s="104">
        <f>'[1]4407Exp'!AK$200</f>
        <v>3.1905063457959999</v>
      </c>
      <c r="AN34" s="104">
        <f>'[1]4407Exp'!AL$200</f>
        <v>1.9960435987920002</v>
      </c>
      <c r="AO34" s="104">
        <f>'[1]4407Exp'!AM$200</f>
        <v>1.213579008</v>
      </c>
      <c r="AP34" s="104">
        <f>'[1]4407Exp'!AN$200</f>
        <v>1.3406277976959999</v>
      </c>
      <c r="AQ34" s="104">
        <f>'[1]4407Exp'!AO$200</f>
        <v>2.132341686048</v>
      </c>
      <c r="AR34" s="104">
        <f>'[1]4407Exp'!AP$200</f>
        <v>0.4204268620205</v>
      </c>
      <c r="AS34" s="104">
        <f>'[1]4407Exp'!AQ$200</f>
        <v>0.709838388726314</v>
      </c>
      <c r="AT34" s="104">
        <f>'[1]4407Exp'!AR$200</f>
        <v>1.3162873030189999</v>
      </c>
      <c r="AU34" s="104">
        <f>'[1]4407Exp'!AS$200</f>
        <v>1.2042783994669997</v>
      </c>
      <c r="AV34" s="104">
        <f>'[1]4407Exp'!AT$200</f>
        <v>0.43724177171999995</v>
      </c>
      <c r="AW34" s="104">
        <f>'[1]4407Exp'!AU$200</f>
        <v>0.94555358703750003</v>
      </c>
      <c r="AX34" s="104">
        <f>'[1]4407Exp'!AV$200</f>
        <v>0</v>
      </c>
      <c r="AY34" s="104">
        <f>'[1]4407Exp'!AW$200</f>
        <v>0</v>
      </c>
      <c r="AZ34" s="104">
        <f>'[1]4407Exp'!AX$200</f>
        <v>0</v>
      </c>
      <c r="BA34" s="104">
        <f>'[1]4407Exp'!AY$200</f>
        <v>0</v>
      </c>
      <c r="BB34" s="104">
        <f>'[1]4407Exp'!AZ$200</f>
        <v>0</v>
      </c>
      <c r="BC34" s="104">
        <f>'[1]4407Exp'!BA$200</f>
        <v>0</v>
      </c>
      <c r="BD34" s="168"/>
    </row>
    <row r="35" spans="2:56">
      <c r="B35" s="8" t="s">
        <v>17</v>
      </c>
      <c r="C35" s="105">
        <f t="shared" ref="C35:M35" si="5">SUM(C32:C32)-SUM(C33:C34)</f>
        <v>2.3535259999999951</v>
      </c>
      <c r="D35" s="106">
        <f t="shared" si="5"/>
        <v>2.5489619999999995</v>
      </c>
      <c r="E35" s="106">
        <f t="shared" si="5"/>
        <v>1.8850789999999975</v>
      </c>
      <c r="F35" s="106">
        <f t="shared" si="5"/>
        <v>3.3956900000000019</v>
      </c>
      <c r="G35" s="106">
        <f t="shared" si="5"/>
        <v>5.0906479999999981</v>
      </c>
      <c r="H35" s="106">
        <f t="shared" si="5"/>
        <v>3.9749500000000033</v>
      </c>
      <c r="I35" s="106">
        <f t="shared" si="5"/>
        <v>7.5809850000000054</v>
      </c>
      <c r="J35" s="205">
        <f t="shared" si="5"/>
        <v>7.0898550000000036</v>
      </c>
      <c r="K35" s="205">
        <f t="shared" si="5"/>
        <v>6.3881160000000001</v>
      </c>
      <c r="L35" s="205">
        <f t="shared" si="5"/>
        <v>6.2087059999999976</v>
      </c>
      <c r="M35" s="205">
        <f t="shared" si="5"/>
        <v>7.7645689999999981</v>
      </c>
      <c r="N35" s="106">
        <f>SUM(N32:N32)-SUM(N33:N34)</f>
        <v>6.0031439999999998</v>
      </c>
      <c r="O35" s="106">
        <f t="shared" ref="O35:AB35" si="6">SUM(O32:O32)-SUM(O33:O34)</f>
        <v>3.9150610000000015</v>
      </c>
      <c r="P35" s="106">
        <f t="shared" si="6"/>
        <v>4.1039319999999986</v>
      </c>
      <c r="Q35" s="106">
        <f t="shared" si="6"/>
        <v>5.6718339999999996</v>
      </c>
      <c r="R35" s="106">
        <f t="shared" si="6"/>
        <v>5.2251665726561738</v>
      </c>
      <c r="S35" s="106">
        <f t="shared" si="6"/>
        <v>3.7611310000000007</v>
      </c>
      <c r="T35" s="106">
        <f t="shared" si="6"/>
        <v>4.5955360000000001</v>
      </c>
      <c r="U35" s="106">
        <f t="shared" si="6"/>
        <v>4.5336176000000004</v>
      </c>
      <c r="V35" s="106">
        <f t="shared" si="6"/>
        <v>2.7358580000000003</v>
      </c>
      <c r="W35" s="106">
        <f t="shared" si="6"/>
        <v>0</v>
      </c>
      <c r="X35" s="106">
        <f t="shared" si="6"/>
        <v>0</v>
      </c>
      <c r="Y35" s="106">
        <f t="shared" si="6"/>
        <v>0</v>
      </c>
      <c r="Z35" s="106">
        <f t="shared" si="6"/>
        <v>0</v>
      </c>
      <c r="AA35" s="106">
        <f t="shared" si="6"/>
        <v>0</v>
      </c>
      <c r="AB35" s="106">
        <f t="shared" si="6"/>
        <v>0</v>
      </c>
      <c r="AC35" s="16"/>
      <c r="AD35" s="105">
        <f t="shared" ref="AD35:BC35" si="7">SUM(AD32:AD32)-SUM(AD33:AD34)</f>
        <v>0.59595703963019986</v>
      </c>
      <c r="AE35" s="106">
        <f t="shared" si="7"/>
        <v>0.68945202792799964</v>
      </c>
      <c r="AF35" s="106">
        <f t="shared" si="7"/>
        <v>0.6061362192000006</v>
      </c>
      <c r="AG35" s="106">
        <f t="shared" si="7"/>
        <v>1.0639052061119996</v>
      </c>
      <c r="AH35" s="106">
        <f t="shared" si="7"/>
        <v>1.7986632790560009</v>
      </c>
      <c r="AI35" s="106">
        <f t="shared" si="7"/>
        <v>1.566968371683001</v>
      </c>
      <c r="AJ35" s="106">
        <f t="shared" si="7"/>
        <v>2.7392593490559998</v>
      </c>
      <c r="AK35" s="106">
        <f t="shared" si="7"/>
        <v>2.8337295101400013</v>
      </c>
      <c r="AL35" s="106">
        <f t="shared" si="7"/>
        <v>2.7311733352760008</v>
      </c>
      <c r="AM35" s="106">
        <f t="shared" si="7"/>
        <v>2.5593119365439989</v>
      </c>
      <c r="AN35" s="106">
        <f t="shared" si="7"/>
        <v>3.2216232482009999</v>
      </c>
      <c r="AO35" s="106">
        <f t="shared" si="7"/>
        <v>2.662947657120001</v>
      </c>
      <c r="AP35" s="106">
        <f t="shared" si="7"/>
        <v>1.7889554557600009</v>
      </c>
      <c r="AQ35" s="106">
        <f t="shared" si="7"/>
        <v>1.854868207614</v>
      </c>
      <c r="AR35" s="106">
        <f t="shared" si="7"/>
        <v>3.0011950738602495</v>
      </c>
      <c r="AS35" s="106">
        <f t="shared" si="7"/>
        <v>3.3363801942066091</v>
      </c>
      <c r="AT35" s="106">
        <f t="shared" si="7"/>
        <v>2.1846500209490003</v>
      </c>
      <c r="AU35" s="106">
        <f t="shared" si="7"/>
        <v>2.5247829897289988</v>
      </c>
      <c r="AV35" s="106">
        <f t="shared" si="7"/>
        <v>2.8386971039299995</v>
      </c>
      <c r="AW35" s="106">
        <f t="shared" si="7"/>
        <v>1.6416533041916663</v>
      </c>
      <c r="AX35" s="106">
        <f t="shared" si="7"/>
        <v>0</v>
      </c>
      <c r="AY35" s="106">
        <f t="shared" si="7"/>
        <v>0</v>
      </c>
      <c r="AZ35" s="106">
        <f t="shared" si="7"/>
        <v>0</v>
      </c>
      <c r="BA35" s="106">
        <f t="shared" si="7"/>
        <v>0</v>
      </c>
      <c r="BB35" s="106">
        <f t="shared" si="7"/>
        <v>0</v>
      </c>
      <c r="BC35" s="106">
        <f t="shared" si="7"/>
        <v>0</v>
      </c>
      <c r="BD35" s="168"/>
    </row>
    <row r="36" spans="2:56" ht="17.149999999999999" customHeight="1">
      <c r="B36" s="10" t="s">
        <v>61</v>
      </c>
      <c r="C36" s="66">
        <f t="shared" ref="C36:AB36" si="8">C5-SUM(C6,C12,C16,C17,C22,C32)</f>
        <v>5.2785870000000443</v>
      </c>
      <c r="D36" s="67">
        <f t="shared" si="8"/>
        <v>16.605067000000105</v>
      </c>
      <c r="E36" s="67">
        <f t="shared" si="8"/>
        <v>28.677497999999986</v>
      </c>
      <c r="F36" s="67">
        <f t="shared" si="8"/>
        <v>18.339067999999997</v>
      </c>
      <c r="G36" s="67">
        <f t="shared" si="8"/>
        <v>34.844817000000006</v>
      </c>
      <c r="H36" s="67">
        <f t="shared" si="8"/>
        <v>76.55237499999987</v>
      </c>
      <c r="I36" s="67">
        <f t="shared" si="8"/>
        <v>49.544006999999993</v>
      </c>
      <c r="J36" s="178">
        <f t="shared" si="8"/>
        <v>47.106191999999993</v>
      </c>
      <c r="K36" s="178">
        <f t="shared" si="8"/>
        <v>37.208669000000015</v>
      </c>
      <c r="L36" s="178">
        <f t="shared" si="8"/>
        <v>23.276148000000063</v>
      </c>
      <c r="M36" s="178">
        <f t="shared" si="8"/>
        <v>26.485687999999982</v>
      </c>
      <c r="N36" s="67">
        <f t="shared" si="8"/>
        <v>24.181116000000003</v>
      </c>
      <c r="O36" s="67">
        <f t="shared" si="8"/>
        <v>32.03413799999997</v>
      </c>
      <c r="P36" s="67">
        <f t="shared" si="8"/>
        <v>40.004523000000034</v>
      </c>
      <c r="Q36" s="67">
        <f t="shared" si="8"/>
        <v>82.494232000000039</v>
      </c>
      <c r="R36" s="67">
        <f t="shared" si="8"/>
        <v>91.512537641116396</v>
      </c>
      <c r="S36" s="67">
        <f t="shared" si="8"/>
        <v>104.69426700000005</v>
      </c>
      <c r="T36" s="67">
        <f t="shared" si="8"/>
        <v>107.8697469999999</v>
      </c>
      <c r="U36" s="67">
        <f t="shared" si="8"/>
        <v>125.88615340000005</v>
      </c>
      <c r="V36" s="67">
        <f t="shared" si="8"/>
        <v>144.27945599999995</v>
      </c>
      <c r="W36" s="67">
        <f t="shared" si="8"/>
        <v>0</v>
      </c>
      <c r="X36" s="67">
        <f t="shared" si="8"/>
        <v>0</v>
      </c>
      <c r="Y36" s="67">
        <f t="shared" si="8"/>
        <v>0</v>
      </c>
      <c r="Z36" s="67">
        <f t="shared" si="8"/>
        <v>0</v>
      </c>
      <c r="AA36" s="67">
        <f t="shared" si="8"/>
        <v>0</v>
      </c>
      <c r="AB36" s="67">
        <f t="shared" si="8"/>
        <v>0</v>
      </c>
      <c r="AC36" s="179"/>
      <c r="AD36" s="66">
        <f t="shared" ref="AD36:BC36" si="9">AD5-SUM(AD6,AD12,AD16,AD17,AD22,AD32)</f>
        <v>1.8265934091930092</v>
      </c>
      <c r="AE36" s="67">
        <f t="shared" si="9"/>
        <v>6.1670308744679971</v>
      </c>
      <c r="AF36" s="67">
        <f t="shared" si="9"/>
        <v>12.985973971200018</v>
      </c>
      <c r="AG36" s="67">
        <f t="shared" si="9"/>
        <v>8.1693524327519924</v>
      </c>
      <c r="AH36" s="67">
        <f t="shared" si="9"/>
        <v>14.01720053816598</v>
      </c>
      <c r="AI36" s="67">
        <f t="shared" si="9"/>
        <v>32.136796531125015</v>
      </c>
      <c r="AJ36" s="67">
        <f t="shared" si="9"/>
        <v>19.221809663511991</v>
      </c>
      <c r="AK36" s="67">
        <f t="shared" si="9"/>
        <v>18.589782422899987</v>
      </c>
      <c r="AL36" s="67">
        <f t="shared" si="9"/>
        <v>15.534624163800004</v>
      </c>
      <c r="AM36" s="67">
        <f t="shared" si="9"/>
        <v>9.6175371577120004</v>
      </c>
      <c r="AN36" s="67">
        <f t="shared" si="9"/>
        <v>11.750786854919994</v>
      </c>
      <c r="AO36" s="67">
        <f t="shared" si="9"/>
        <v>10.442716460159986</v>
      </c>
      <c r="AP36" s="67">
        <f t="shared" si="9"/>
        <v>16.151022670991978</v>
      </c>
      <c r="AQ36" s="67">
        <f t="shared" si="9"/>
        <v>23.283569186238012</v>
      </c>
      <c r="AR36" s="67">
        <f t="shared" si="9"/>
        <v>39.764694832664745</v>
      </c>
      <c r="AS36" s="67">
        <f t="shared" si="9"/>
        <v>47.409391288271763</v>
      </c>
      <c r="AT36" s="67">
        <f t="shared" si="9"/>
        <v>52.989118548448999</v>
      </c>
      <c r="AU36" s="67">
        <f t="shared" si="9"/>
        <v>55.533871577327076</v>
      </c>
      <c r="AV36" s="67">
        <f t="shared" si="9"/>
        <v>71.674209755809983</v>
      </c>
      <c r="AW36" s="67">
        <f t="shared" si="9"/>
        <v>73.36980937692492</v>
      </c>
      <c r="AX36" s="67">
        <f t="shared" si="9"/>
        <v>0</v>
      </c>
      <c r="AY36" s="67">
        <f t="shared" si="9"/>
        <v>0</v>
      </c>
      <c r="AZ36" s="67">
        <f t="shared" si="9"/>
        <v>0</v>
      </c>
      <c r="BA36" s="67">
        <f t="shared" si="9"/>
        <v>0</v>
      </c>
      <c r="BB36" s="67">
        <f t="shared" si="9"/>
        <v>0</v>
      </c>
      <c r="BC36" s="67">
        <f t="shared" si="9"/>
        <v>0</v>
      </c>
      <c r="BD36" s="168"/>
    </row>
    <row r="37" spans="2:56">
      <c r="B37" s="5" t="s">
        <v>20</v>
      </c>
      <c r="C37" s="103">
        <f>1000/$A$1*'[1]4407Exp'!$B$15</f>
        <v>2.3812340000000001</v>
      </c>
      <c r="D37" s="104">
        <f>1000/$A$1*'[1]4407Exp'!$C$15</f>
        <v>1.2942549999999999</v>
      </c>
      <c r="E37" s="104">
        <f>1000/$A$1*'[1]4407Exp'!$D$15</f>
        <v>1.1148930000000001</v>
      </c>
      <c r="F37" s="104">
        <f>1000/$A$1*'[1]4407Exp'!$E$15</f>
        <v>1.18967</v>
      </c>
      <c r="G37" s="104">
        <f>1000/$A$1*'[1]4407Exp'!$F$15</f>
        <v>1.2368100000000002</v>
      </c>
      <c r="H37" s="104">
        <f>1000/$A$1*'[1]4407Exp'!$G$15</f>
        <v>0.897262</v>
      </c>
      <c r="I37" s="104">
        <f>1000/$A$1*'[1]4407Exp'!$H$15</f>
        <v>0.47304200000000002</v>
      </c>
      <c r="J37" s="180">
        <f>1000/$A$1*'[1]4407Exp'!$I$15</f>
        <v>0.65191399999999988</v>
      </c>
      <c r="K37" s="180">
        <f>1000/$A$1*'[1]4407Exp'!$J$15</f>
        <v>0.54078800000000005</v>
      </c>
      <c r="L37" s="180">
        <f>1000/$A$1*'[1]4407Exp'!K$15</f>
        <v>0.15260500000000002</v>
      </c>
      <c r="M37" s="180">
        <f>1000/$A$1*'[1]4407Exp'!L$15</f>
        <v>9.8322999999999994E-2</v>
      </c>
      <c r="N37" s="104">
        <f>1000/$A$1*'[1]4407Exp'!M$15</f>
        <v>3.1385000000000003E-2</v>
      </c>
      <c r="O37" s="104">
        <f>1000/$A$1*'[1]4407Exp'!N$15</f>
        <v>0</v>
      </c>
      <c r="P37" s="104">
        <f>1000/$A$1*'[1]4407Exp'!O$15</f>
        <v>2.8150999999999999E-2</v>
      </c>
      <c r="Q37" s="104">
        <f>1000/$A$1*'[1]4407Exp'!P$15</f>
        <v>0</v>
      </c>
      <c r="R37" s="104">
        <f>1000/$A$1*'[1]4407Exp'!Q$15</f>
        <v>0</v>
      </c>
      <c r="S37" s="104">
        <f>1000/$A$1*'[1]4407Exp'!R$15</f>
        <v>0</v>
      </c>
      <c r="T37" s="104">
        <f>1000/$A$1*'[1]4407Exp'!S$15</f>
        <v>4.2134999999999999E-2</v>
      </c>
      <c r="U37" s="104">
        <f>1000/$A$1*'[1]4407Exp'!T$15</f>
        <v>1.4404999999999999E-2</v>
      </c>
      <c r="V37" s="104">
        <f>1000/$A$1*'[1]4407Exp'!U$15</f>
        <v>0</v>
      </c>
      <c r="W37" s="104">
        <f>1000/$A$1*'[1]4407Exp'!V$15</f>
        <v>0</v>
      </c>
      <c r="X37" s="104">
        <f>1000/$A$1*'[1]4407Exp'!W$15</f>
        <v>0</v>
      </c>
      <c r="Y37" s="104">
        <f>1000/$A$1*'[1]4407Exp'!X$15</f>
        <v>0</v>
      </c>
      <c r="Z37" s="104">
        <f>1000/$A$1*'[1]4407Exp'!Y$15</f>
        <v>0</v>
      </c>
      <c r="AA37" s="104">
        <f>1000/$A$1*'[1]4407Exp'!Z$15</f>
        <v>0</v>
      </c>
      <c r="AB37" s="104">
        <f>1000/$A$1*'[1]4407Exp'!AA$15</f>
        <v>0</v>
      </c>
      <c r="AC37" s="179"/>
      <c r="AD37" s="103">
        <f>'[1]4407Exp'!AB$15</f>
        <v>1.0205837107461899</v>
      </c>
      <c r="AE37" s="104">
        <f>'[1]4407Exp'!AC$15</f>
        <v>0.57965266803199988</v>
      </c>
      <c r="AF37" s="104">
        <f>'[1]4407Exp'!AD$15</f>
        <v>0.572721656016</v>
      </c>
      <c r="AG37" s="104">
        <f>'[1]4407Exp'!AE$15</f>
        <v>0.70025034452799995</v>
      </c>
      <c r="AH37" s="104">
        <f>'[1]4407Exp'!AF$15</f>
        <v>0.82666965639300005</v>
      </c>
      <c r="AI37" s="104">
        <f>'[1]4407Exp'!AG$15</f>
        <v>0.61283521256100004</v>
      </c>
      <c r="AJ37" s="104">
        <f>'[1]4407Exp'!AH$15</f>
        <v>0.34972929935999997</v>
      </c>
      <c r="AK37" s="104">
        <f>'[1]4407Exp'!AI$15</f>
        <v>0.52604098852000003</v>
      </c>
      <c r="AL37" s="104">
        <f>'[1]4407Exp'!AJ$15</f>
        <v>0.49054468708799998</v>
      </c>
      <c r="AM37" s="104">
        <f>'[1]4407Exp'!AK$15</f>
        <v>0.11332031678</v>
      </c>
      <c r="AN37" s="104">
        <f>'[1]4407Exp'!AL$15</f>
        <v>7.4222151498000002E-2</v>
      </c>
      <c r="AO37" s="104">
        <f>'[1]4407Exp'!AM$15</f>
        <v>2.107240224E-2</v>
      </c>
      <c r="AP37" s="104">
        <f>'[1]4407Exp'!AN$15</f>
        <v>0</v>
      </c>
      <c r="AQ37" s="104">
        <f>'[1]4407Exp'!AO$15</f>
        <v>1.5411577863000001E-2</v>
      </c>
      <c r="AR37" s="104">
        <f>'[1]4407Exp'!AP$15</f>
        <v>0</v>
      </c>
      <c r="AS37" s="104">
        <f>'[1]4407Exp'!AQ$15</f>
        <v>0</v>
      </c>
      <c r="AT37" s="104">
        <f>'[1]4407Exp'!AR$15</f>
        <v>0</v>
      </c>
      <c r="AU37" s="104">
        <f>'[1]4407Exp'!AS$15</f>
        <v>4.507220574999999E-2</v>
      </c>
      <c r="AV37" s="104">
        <f>'[1]4407Exp'!AT$15</f>
        <v>1.487560437E-2</v>
      </c>
      <c r="AW37" s="104">
        <f>'[1]4407Exp'!AU$15</f>
        <v>0</v>
      </c>
      <c r="AX37" s="104">
        <f>'[1]4407Exp'!AV$15</f>
        <v>0</v>
      </c>
      <c r="AY37" s="104">
        <f>'[1]4407Exp'!AW$15</f>
        <v>0</v>
      </c>
      <c r="AZ37" s="104">
        <f>'[1]4407Exp'!AX$15</f>
        <v>0</v>
      </c>
      <c r="BA37" s="104">
        <f>'[1]4407Exp'!AY$15</f>
        <v>0</v>
      </c>
      <c r="BB37" s="104">
        <f>'[1]4407Exp'!AZ$15</f>
        <v>0</v>
      </c>
      <c r="BC37" s="104">
        <f>'[1]4407Exp'!BA$15</f>
        <v>0</v>
      </c>
      <c r="BD37" s="168"/>
    </row>
    <row r="38" spans="2:56">
      <c r="B38" s="5" t="s">
        <v>40</v>
      </c>
      <c r="C38" s="103">
        <f>1000/$A$1*'[1]4407Exp'!$B$108</f>
        <v>0.95777000000000012</v>
      </c>
      <c r="D38" s="104">
        <f>1000/$A$1*'[1]4407Exp'!$C$108</f>
        <v>11.415252000000001</v>
      </c>
      <c r="E38" s="104">
        <f>1000/$A$1*'[1]4407Exp'!$D$108</f>
        <v>26.426723000000003</v>
      </c>
      <c r="F38" s="104">
        <f>1000/$A$1*'[1]4407Exp'!$E$108</f>
        <v>14.607718</v>
      </c>
      <c r="G38" s="104">
        <f>1000/$A$1*'[1]4407Exp'!$F$108</f>
        <v>31.566906000000003</v>
      </c>
      <c r="H38" s="104">
        <f>1000/$A$1*'[1]4407Exp'!$G$108</f>
        <v>72.354312000000007</v>
      </c>
      <c r="I38" s="104">
        <f>1000/$A$1*'[1]4407Exp'!$H$108</f>
        <v>45.469166999999999</v>
      </c>
      <c r="J38" s="180">
        <f>1000/$A$1*'[1]4407Exp'!$I$108</f>
        <v>44.375710000000005</v>
      </c>
      <c r="K38" s="180">
        <f>1000/$A$1*'[1]4407Exp'!$J$108</f>
        <v>32.851617000000005</v>
      </c>
      <c r="L38" s="180">
        <f>1000/$A$1*'[1]4407Exp'!K$108</f>
        <v>21.538881</v>
      </c>
      <c r="M38" s="180">
        <f>1000/$A$1*'[1]4407Exp'!L$108</f>
        <v>23.204058000000003</v>
      </c>
      <c r="N38" s="104">
        <f>1000/$A$1*'[1]4407Exp'!M$108</f>
        <v>21.353674999999999</v>
      </c>
      <c r="O38" s="104">
        <f>1000/$A$1*'[1]4407Exp'!N$108</f>
        <v>29.148016000000002</v>
      </c>
      <c r="P38" s="104">
        <f>1000/$A$1*'[1]4407Exp'!O$108</f>
        <v>37.927928999999999</v>
      </c>
      <c r="Q38" s="104">
        <f>1000/$A$1*'[1]4407Exp'!P$108</f>
        <v>78.116905000000017</v>
      </c>
      <c r="R38" s="104">
        <f>1000/$A$1*'[1]4407Exp'!Q$108</f>
        <v>87.915572675968676</v>
      </c>
      <c r="S38" s="104">
        <f>1000/$A$1*'[1]4407Exp'!R$108</f>
        <v>100.509805</v>
      </c>
      <c r="T38" s="104">
        <f>1000/$A$1*'[1]4407Exp'!S$108</f>
        <v>101.79884000000001</v>
      </c>
      <c r="U38" s="104">
        <f>1000/$A$1*'[1]4407Exp'!T$108</f>
        <v>121.088846</v>
      </c>
      <c r="V38" s="104">
        <f>1000/$A$1*'[1]4407Exp'!U$108</f>
        <v>140.516728</v>
      </c>
      <c r="W38" s="104">
        <f>1000/$A$1*'[1]4407Exp'!V$108</f>
        <v>0</v>
      </c>
      <c r="X38" s="104">
        <f>1000/$A$1*'[1]4407Exp'!W$108</f>
        <v>0</v>
      </c>
      <c r="Y38" s="104">
        <f>1000/$A$1*'[1]4407Exp'!X$108</f>
        <v>0</v>
      </c>
      <c r="Z38" s="104">
        <f>1000/$A$1*'[1]4407Exp'!Y$108</f>
        <v>0</v>
      </c>
      <c r="AA38" s="104">
        <f>1000/$A$1*'[1]4407Exp'!Z$108</f>
        <v>0</v>
      </c>
      <c r="AB38" s="104">
        <f>1000/$A$1*'[1]4407Exp'!AA$108</f>
        <v>0</v>
      </c>
      <c r="AC38" s="179"/>
      <c r="AD38" s="103">
        <f>'[1]4407Exp'!AB$108</f>
        <v>0.28508935262202001</v>
      </c>
      <c r="AE38" s="104">
        <f>'[1]4407Exp'!AC$108</f>
        <v>4.6295947818519991</v>
      </c>
      <c r="AF38" s="104">
        <f>'[1]4407Exp'!AD$108</f>
        <v>11.8505343696</v>
      </c>
      <c r="AG38" s="104">
        <f>'[1]4407Exp'!AE$108</f>
        <v>6.5288933306239993</v>
      </c>
      <c r="AH38" s="104">
        <f>'[1]4407Exp'!AF$108</f>
        <v>12.382781081209</v>
      </c>
      <c r="AI38" s="104">
        <f>'[1]4407Exp'!AG$108</f>
        <v>29.908399707185996</v>
      </c>
      <c r="AJ38" s="104">
        <f>'[1]4407Exp'!AH$108</f>
        <v>16.926305056587996</v>
      </c>
      <c r="AK38" s="104">
        <f>'[1]4407Exp'!AI$108</f>
        <v>16.741391073830002</v>
      </c>
      <c r="AL38" s="104">
        <f>'[1]4407Exp'!AJ$108</f>
        <v>12.799880785100001</v>
      </c>
      <c r="AM38" s="104">
        <f>'[1]4407Exp'!AK$108</f>
        <v>8.6919045831199995</v>
      </c>
      <c r="AN38" s="104">
        <f>'[1]4407Exp'!AL$108</f>
        <v>10.179748146455999</v>
      </c>
      <c r="AO38" s="104">
        <f>'[1]4407Exp'!AM$108</f>
        <v>8.9424955593599993</v>
      </c>
      <c r="AP38" s="104">
        <f>'[1]4407Exp'!AN$108</f>
        <v>14.785573141152</v>
      </c>
      <c r="AQ38" s="104">
        <f>'[1]4407Exp'!AO$108</f>
        <v>22.183229637182997</v>
      </c>
      <c r="AR38" s="104">
        <f>'[1]4407Exp'!AP$108</f>
        <v>37.145234705058243</v>
      </c>
      <c r="AS38" s="104">
        <f>'[1]4407Exp'!AQ$108</f>
        <v>45.068829203448388</v>
      </c>
      <c r="AT38" s="104">
        <f>'[1]4407Exp'!AR$108</f>
        <v>50.087703103316997</v>
      </c>
      <c r="AU38" s="104">
        <f>'[1]4407Exp'!AS$108</f>
        <v>51.873963327614987</v>
      </c>
      <c r="AV38" s="104">
        <f>'[1]4407Exp'!AT$108</f>
        <v>67.973652557619999</v>
      </c>
      <c r="AW38" s="104">
        <f>'[1]4407Exp'!AU$108</f>
        <v>70.708213047437496</v>
      </c>
      <c r="AX38" s="104">
        <f>'[1]4407Exp'!AV$108</f>
        <v>0</v>
      </c>
      <c r="AY38" s="104">
        <f>'[1]4407Exp'!AW$108</f>
        <v>0</v>
      </c>
      <c r="AZ38" s="104">
        <f>'[1]4407Exp'!AX$108</f>
        <v>0</v>
      </c>
      <c r="BA38" s="104">
        <f>'[1]4407Exp'!AY$108</f>
        <v>0</v>
      </c>
      <c r="BB38" s="104">
        <f>'[1]4407Exp'!AZ$108</f>
        <v>0</v>
      </c>
      <c r="BC38" s="104">
        <f>'[1]4407Exp'!BA$108</f>
        <v>0</v>
      </c>
      <c r="BD38" s="168"/>
    </row>
    <row r="39" spans="2:56" ht="13" thickBot="1">
      <c r="B39" s="6" t="s">
        <v>17</v>
      </c>
      <c r="C39" s="159">
        <f t="shared" ref="C39:M39" si="10">SUM(C36:C36)-SUM(C37:C38)</f>
        <v>1.9395830000000442</v>
      </c>
      <c r="D39" s="115">
        <f t="shared" si="10"/>
        <v>3.8955600000001045</v>
      </c>
      <c r="E39" s="115">
        <f t="shared" si="10"/>
        <v>1.1358819999999845</v>
      </c>
      <c r="F39" s="115">
        <f t="shared" si="10"/>
        <v>2.5416799999999977</v>
      </c>
      <c r="G39" s="115">
        <f t="shared" si="10"/>
        <v>2.0411010000000047</v>
      </c>
      <c r="H39" s="115">
        <f t="shared" si="10"/>
        <v>3.3008009999998649</v>
      </c>
      <c r="I39" s="115">
        <f t="shared" si="10"/>
        <v>3.6017979999999952</v>
      </c>
      <c r="J39" s="181">
        <f t="shared" si="10"/>
        <v>2.07856799999999</v>
      </c>
      <c r="K39" s="181">
        <f t="shared" si="10"/>
        <v>3.816264000000011</v>
      </c>
      <c r="L39" s="181">
        <f t="shared" si="10"/>
        <v>1.584662000000062</v>
      </c>
      <c r="M39" s="181">
        <f t="shared" si="10"/>
        <v>3.1833069999999779</v>
      </c>
      <c r="N39" s="115">
        <f>SUM(N36:N36)-SUM(N37:N38)</f>
        <v>2.7960560000000036</v>
      </c>
      <c r="O39" s="115">
        <f t="shared" ref="O39:AB39" si="11">SUM(O36:O36)-SUM(O37:O38)</f>
        <v>2.8861219999999683</v>
      </c>
      <c r="P39" s="115">
        <f t="shared" si="11"/>
        <v>2.0484430000000344</v>
      </c>
      <c r="Q39" s="115">
        <f t="shared" si="11"/>
        <v>4.3773270000000224</v>
      </c>
      <c r="R39" s="115">
        <f t="shared" si="11"/>
        <v>3.5969649651477198</v>
      </c>
      <c r="S39" s="115">
        <f t="shared" si="11"/>
        <v>4.1844620000000532</v>
      </c>
      <c r="T39" s="115">
        <f t="shared" si="11"/>
        <v>6.0287719999998899</v>
      </c>
      <c r="U39" s="115">
        <f t="shared" si="11"/>
        <v>4.7829024000000544</v>
      </c>
      <c r="V39" s="115">
        <f t="shared" si="11"/>
        <v>3.762727999999953</v>
      </c>
      <c r="W39" s="115">
        <f t="shared" si="11"/>
        <v>0</v>
      </c>
      <c r="X39" s="115">
        <f t="shared" si="11"/>
        <v>0</v>
      </c>
      <c r="Y39" s="115">
        <f t="shared" si="11"/>
        <v>0</v>
      </c>
      <c r="Z39" s="115">
        <f t="shared" si="11"/>
        <v>0</v>
      </c>
      <c r="AA39" s="115">
        <f t="shared" si="11"/>
        <v>0</v>
      </c>
      <c r="AB39" s="115">
        <f t="shared" si="11"/>
        <v>0</v>
      </c>
      <c r="AC39" s="94"/>
      <c r="AD39" s="114">
        <f t="shared" ref="AD39:BC39" si="12">SUM(AD36:AD36)-SUM(AD37:AD38)</f>
        <v>0.52092034582479929</v>
      </c>
      <c r="AE39" s="115">
        <f t="shared" si="12"/>
        <v>0.95778342458399823</v>
      </c>
      <c r="AF39" s="115">
        <f t="shared" si="12"/>
        <v>0.56271794558401744</v>
      </c>
      <c r="AG39" s="115">
        <f t="shared" si="12"/>
        <v>0.94020875759999356</v>
      </c>
      <c r="AH39" s="115">
        <f t="shared" si="12"/>
        <v>0.80774980056398071</v>
      </c>
      <c r="AI39" s="115">
        <f t="shared" si="12"/>
        <v>1.6155616113780198</v>
      </c>
      <c r="AJ39" s="115">
        <f t="shared" si="12"/>
        <v>1.945775307563995</v>
      </c>
      <c r="AK39" s="115">
        <f t="shared" si="12"/>
        <v>1.3223503605499864</v>
      </c>
      <c r="AL39" s="115">
        <f t="shared" si="12"/>
        <v>2.2441986916120022</v>
      </c>
      <c r="AM39" s="115">
        <f t="shared" si="12"/>
        <v>0.81231225781200145</v>
      </c>
      <c r="AN39" s="115">
        <f t="shared" si="12"/>
        <v>1.4968165569659941</v>
      </c>
      <c r="AO39" s="115">
        <f t="shared" si="12"/>
        <v>1.4791484985599865</v>
      </c>
      <c r="AP39" s="115">
        <f t="shared" si="12"/>
        <v>1.365449529839978</v>
      </c>
      <c r="AQ39" s="115">
        <f t="shared" si="12"/>
        <v>1.0849279711920161</v>
      </c>
      <c r="AR39" s="115">
        <f t="shared" si="12"/>
        <v>2.6194601276065015</v>
      </c>
      <c r="AS39" s="115">
        <f t="shared" si="12"/>
        <v>2.3405620848233752</v>
      </c>
      <c r="AT39" s="115">
        <f t="shared" si="12"/>
        <v>2.9014154451320024</v>
      </c>
      <c r="AU39" s="115">
        <f t="shared" si="12"/>
        <v>3.6148360439620859</v>
      </c>
      <c r="AV39" s="115">
        <f t="shared" si="12"/>
        <v>3.6856815938199787</v>
      </c>
      <c r="AW39" s="115">
        <f t="shared" si="12"/>
        <v>2.6615963294874234</v>
      </c>
      <c r="AX39" s="115">
        <f t="shared" si="12"/>
        <v>0</v>
      </c>
      <c r="AY39" s="115">
        <f t="shared" si="12"/>
        <v>0</v>
      </c>
      <c r="AZ39" s="115">
        <f t="shared" si="12"/>
        <v>0</v>
      </c>
      <c r="BA39" s="115">
        <f t="shared" si="12"/>
        <v>0</v>
      </c>
      <c r="BB39" s="115">
        <f t="shared" si="12"/>
        <v>0</v>
      </c>
      <c r="BC39" s="115">
        <f t="shared" si="12"/>
        <v>0</v>
      </c>
      <c r="BD39" s="168"/>
    </row>
    <row r="40" spans="2:56" ht="9" customHeight="1" thickTop="1">
      <c r="C40" s="37"/>
      <c r="D40" s="37"/>
      <c r="E40" s="37"/>
      <c r="F40" s="37"/>
      <c r="G40" s="37"/>
      <c r="H40" s="37"/>
      <c r="I40" s="37"/>
      <c r="J40" s="37"/>
      <c r="K40" s="37"/>
      <c r="L40" s="37"/>
      <c r="M40" s="37"/>
      <c r="N40" s="37"/>
      <c r="O40" s="37"/>
      <c r="P40" s="37"/>
      <c r="Q40" s="37"/>
      <c r="R40" s="37"/>
      <c r="S40" s="37"/>
      <c r="T40" s="37"/>
      <c r="U40" s="37"/>
      <c r="V40" s="37"/>
      <c r="W40" s="37"/>
      <c r="X40" s="37"/>
      <c r="Y40" s="37"/>
      <c r="Z40" s="37"/>
      <c r="AA40" s="37"/>
      <c r="AB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row>
    <row r="41" spans="2:56" ht="13" thickBot="1">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row>
    <row r="42" spans="2:56" ht="16" thickTop="1">
      <c r="B42" s="265" t="s">
        <v>116</v>
      </c>
      <c r="C42" s="271" t="s">
        <v>120</v>
      </c>
      <c r="D42" s="269"/>
      <c r="E42" s="269"/>
      <c r="F42" s="269"/>
      <c r="G42" s="269"/>
      <c r="H42" s="269"/>
      <c r="I42" s="269"/>
      <c r="J42" s="269"/>
      <c r="K42" s="269"/>
      <c r="L42" s="269"/>
      <c r="M42" s="269"/>
      <c r="N42" s="269"/>
      <c r="O42" s="269"/>
      <c r="P42" s="269"/>
      <c r="Q42" s="269"/>
      <c r="R42" s="269"/>
      <c r="S42" s="269"/>
      <c r="T42" s="269"/>
      <c r="U42" s="269"/>
      <c r="V42" s="269"/>
      <c r="W42" s="269"/>
      <c r="X42" s="269"/>
      <c r="Y42" s="269"/>
      <c r="Z42" s="269"/>
      <c r="AA42" s="269"/>
      <c r="AB42" s="270"/>
      <c r="AC42" s="189"/>
      <c r="AD42" s="271" t="s">
        <v>118</v>
      </c>
      <c r="AE42" s="269"/>
      <c r="AF42" s="269"/>
      <c r="AG42" s="269"/>
      <c r="AH42" s="269"/>
      <c r="AI42" s="269"/>
      <c r="AJ42" s="269"/>
      <c r="AK42" s="269"/>
      <c r="AL42" s="269"/>
      <c r="AM42" s="269"/>
      <c r="AN42" s="269"/>
      <c r="AO42" s="269"/>
      <c r="AP42" s="269"/>
      <c r="AQ42" s="269"/>
      <c r="AR42" s="269"/>
      <c r="AS42" s="269"/>
      <c r="AT42" s="269"/>
      <c r="AU42" s="269"/>
      <c r="AV42" s="269"/>
      <c r="AW42" s="269"/>
      <c r="AX42" s="269"/>
      <c r="AY42" s="269"/>
      <c r="AZ42" s="269"/>
      <c r="BA42" s="269"/>
      <c r="BB42" s="269"/>
      <c r="BC42" s="270"/>
      <c r="BD42" s="168"/>
    </row>
    <row r="43" spans="2:56" ht="13" thickBot="1">
      <c r="B43" s="266"/>
      <c r="C43" s="272" t="s">
        <v>115</v>
      </c>
      <c r="D43" s="273"/>
      <c r="E43" s="273"/>
      <c r="F43" s="273"/>
      <c r="G43" s="273"/>
      <c r="H43" s="273"/>
      <c r="I43" s="273"/>
      <c r="J43" s="273"/>
      <c r="K43" s="273"/>
      <c r="L43" s="273"/>
      <c r="M43" s="273"/>
      <c r="N43" s="273"/>
      <c r="O43" s="273"/>
      <c r="P43" s="273"/>
      <c r="Q43" s="273"/>
      <c r="R43" s="273"/>
      <c r="S43" s="273"/>
      <c r="T43" s="273"/>
      <c r="U43" s="273"/>
      <c r="V43" s="273"/>
      <c r="W43" s="273"/>
      <c r="X43" s="273"/>
      <c r="Y43" s="273"/>
      <c r="Z43" s="273"/>
      <c r="AA43" s="273"/>
      <c r="AB43" s="274"/>
      <c r="AC43" s="190"/>
      <c r="AD43" s="272" t="s">
        <v>119</v>
      </c>
      <c r="AE43" s="273"/>
      <c r="AF43" s="273"/>
      <c r="AG43" s="273"/>
      <c r="AH43" s="273"/>
      <c r="AI43" s="273"/>
      <c r="AJ43" s="273"/>
      <c r="AK43" s="273"/>
      <c r="AL43" s="273"/>
      <c r="AM43" s="273"/>
      <c r="AN43" s="273"/>
      <c r="AO43" s="273"/>
      <c r="AP43" s="273"/>
      <c r="AQ43" s="273"/>
      <c r="AR43" s="273"/>
      <c r="AS43" s="273"/>
      <c r="AT43" s="273"/>
      <c r="AU43" s="273"/>
      <c r="AV43" s="273"/>
      <c r="AW43" s="273"/>
      <c r="AX43" s="273"/>
      <c r="AY43" s="273"/>
      <c r="AZ43" s="273"/>
      <c r="BA43" s="273"/>
      <c r="BB43" s="273"/>
      <c r="BC43" s="274"/>
      <c r="BD43" s="168"/>
    </row>
    <row r="44" spans="2:56" s="191" customFormat="1" ht="20" customHeight="1" thickTop="1" thickBot="1">
      <c r="B44" s="267"/>
      <c r="C44" s="192">
        <v>2000</v>
      </c>
      <c r="D44" s="193">
        <v>2001</v>
      </c>
      <c r="E44" s="193">
        <v>2002</v>
      </c>
      <c r="F44" s="193">
        <v>2003</v>
      </c>
      <c r="G44" s="193">
        <v>2004</v>
      </c>
      <c r="H44" s="193">
        <v>2005</v>
      </c>
      <c r="I44" s="193">
        <v>2006</v>
      </c>
      <c r="J44" s="194">
        <v>2007</v>
      </c>
      <c r="K44" s="194">
        <f>1+J44</f>
        <v>2008</v>
      </c>
      <c r="L44" s="194">
        <f>1+K44</f>
        <v>2009</v>
      </c>
      <c r="M44" s="194">
        <f>1+L44</f>
        <v>2010</v>
      </c>
      <c r="N44" s="193">
        <f>1+M44</f>
        <v>2011</v>
      </c>
      <c r="O44" s="193">
        <f t="shared" ref="O44:AB44" si="13">1+N44</f>
        <v>2012</v>
      </c>
      <c r="P44" s="193">
        <f t="shared" si="13"/>
        <v>2013</v>
      </c>
      <c r="Q44" s="193">
        <f t="shared" si="13"/>
        <v>2014</v>
      </c>
      <c r="R44" s="193">
        <f t="shared" si="13"/>
        <v>2015</v>
      </c>
      <c r="S44" s="193">
        <f t="shared" si="13"/>
        <v>2016</v>
      </c>
      <c r="T44" s="193">
        <f t="shared" si="13"/>
        <v>2017</v>
      </c>
      <c r="U44" s="193">
        <f t="shared" si="13"/>
        <v>2018</v>
      </c>
      <c r="V44" s="193">
        <f t="shared" si="13"/>
        <v>2019</v>
      </c>
      <c r="W44" s="193">
        <f t="shared" si="13"/>
        <v>2020</v>
      </c>
      <c r="X44" s="193">
        <f t="shared" si="13"/>
        <v>2021</v>
      </c>
      <c r="Y44" s="193">
        <f t="shared" si="13"/>
        <v>2022</v>
      </c>
      <c r="Z44" s="193">
        <f t="shared" si="13"/>
        <v>2023</v>
      </c>
      <c r="AA44" s="193">
        <f t="shared" si="13"/>
        <v>2024</v>
      </c>
      <c r="AB44" s="193">
        <f t="shared" si="13"/>
        <v>2025</v>
      </c>
      <c r="AC44" s="195"/>
      <c r="AD44" s="196">
        <v>2000</v>
      </c>
      <c r="AE44" s="197">
        <f>1+AD44</f>
        <v>2001</v>
      </c>
      <c r="AF44" s="197">
        <f t="shared" ref="AF44:BC44" si="14">1+AE44</f>
        <v>2002</v>
      </c>
      <c r="AG44" s="197">
        <f t="shared" si="14"/>
        <v>2003</v>
      </c>
      <c r="AH44" s="197">
        <f t="shared" si="14"/>
        <v>2004</v>
      </c>
      <c r="AI44" s="197">
        <f t="shared" si="14"/>
        <v>2005</v>
      </c>
      <c r="AJ44" s="197">
        <f t="shared" si="14"/>
        <v>2006</v>
      </c>
      <c r="AK44" s="197">
        <f t="shared" si="14"/>
        <v>2007</v>
      </c>
      <c r="AL44" s="197">
        <f t="shared" si="14"/>
        <v>2008</v>
      </c>
      <c r="AM44" s="197">
        <f t="shared" si="14"/>
        <v>2009</v>
      </c>
      <c r="AN44" s="197">
        <f t="shared" si="14"/>
        <v>2010</v>
      </c>
      <c r="AO44" s="197">
        <f t="shared" si="14"/>
        <v>2011</v>
      </c>
      <c r="AP44" s="197">
        <f t="shared" si="14"/>
        <v>2012</v>
      </c>
      <c r="AQ44" s="197">
        <f t="shared" si="14"/>
        <v>2013</v>
      </c>
      <c r="AR44" s="197">
        <f t="shared" si="14"/>
        <v>2014</v>
      </c>
      <c r="AS44" s="197">
        <f t="shared" si="14"/>
        <v>2015</v>
      </c>
      <c r="AT44" s="197">
        <f t="shared" si="14"/>
        <v>2016</v>
      </c>
      <c r="AU44" s="197">
        <f t="shared" si="14"/>
        <v>2017</v>
      </c>
      <c r="AV44" s="197">
        <f t="shared" si="14"/>
        <v>2018</v>
      </c>
      <c r="AW44" s="197">
        <f t="shared" si="14"/>
        <v>2019</v>
      </c>
      <c r="AX44" s="197">
        <f t="shared" si="14"/>
        <v>2020</v>
      </c>
      <c r="AY44" s="197">
        <f t="shared" si="14"/>
        <v>2021</v>
      </c>
      <c r="AZ44" s="197">
        <f t="shared" si="14"/>
        <v>2022</v>
      </c>
      <c r="BA44" s="197">
        <f t="shared" si="14"/>
        <v>2023</v>
      </c>
      <c r="BB44" s="197">
        <f t="shared" si="14"/>
        <v>2024</v>
      </c>
      <c r="BC44" s="197">
        <f t="shared" si="14"/>
        <v>2025</v>
      </c>
      <c r="BD44" s="187"/>
    </row>
    <row r="45" spans="2:56" ht="13" thickTop="1">
      <c r="B45" s="188" t="s">
        <v>29</v>
      </c>
      <c r="C45" s="183">
        <f>1000/$A$1*'[2]4407Imp'!$B$92</f>
        <v>1.3080000000000001</v>
      </c>
      <c r="D45" s="184">
        <f>1000/$A$1*'[2]4407Imp'!$C$92</f>
        <v>3.3050000000000002</v>
      </c>
      <c r="E45" s="184">
        <f>1000/$A$1*'[2]4407Imp'!$D$92</f>
        <v>2.077</v>
      </c>
      <c r="F45" s="184">
        <f>1000/$A$1*'[2]4407Imp'!$E$92</f>
        <v>1.853</v>
      </c>
      <c r="G45" s="184">
        <f>1000/$A$1*'[2]4407Imp'!$F$92</f>
        <v>2.0500000000000003</v>
      </c>
      <c r="H45" s="184">
        <f>1000/$A$1*'[2]4407Imp'!$G$92</f>
        <v>3.4560000000000004</v>
      </c>
      <c r="I45" s="184">
        <f>1000/$A$1*'[2]4407Imp'!$H$92</f>
        <v>7.2150000000000007</v>
      </c>
      <c r="J45" s="185">
        <f>1000/$A$1*'[2]4407Imp'!$I$92</f>
        <v>5.2149999999999999</v>
      </c>
      <c r="K45" s="185">
        <f>1000/$A$1*'[2]4407Imp'!$J$92</f>
        <v>3.2070000000000007</v>
      </c>
      <c r="L45" s="185">
        <f>1000/$A$1*'[2]4407Imp'!K$92</f>
        <v>2.6080000000000005</v>
      </c>
      <c r="M45" s="185">
        <f>1000/$A$1*'[2]4407Imp'!L$92</f>
        <v>15.312000000000001</v>
      </c>
      <c r="N45" s="184">
        <f>1000/$A$1*'[2]4407Imp'!M$92</f>
        <v>12.778000000000002</v>
      </c>
      <c r="O45" s="184">
        <f>1000/$A$1*'[2]4407Imp'!N$92</f>
        <v>15.570065000000005</v>
      </c>
      <c r="P45" s="184">
        <f>1000/$A$1*'[2]4407Imp'!O$92</f>
        <v>16.490000000000002</v>
      </c>
      <c r="Q45" s="184">
        <f>1000/$A$1*'[2]4407Imp'!P$92</f>
        <v>15.894638121253601</v>
      </c>
      <c r="R45" s="184">
        <f>1000/$A$1*'[2]4407Imp'!Q$92</f>
        <v>24.423320938120298</v>
      </c>
      <c r="S45" s="184">
        <f>1000/$A$1*'[2]4407Imp'!R$92</f>
        <v>22.921999918623424</v>
      </c>
      <c r="T45" s="184">
        <f>1000/$A$1*'[2]4407Imp'!S$92</f>
        <v>17.075000000000003</v>
      </c>
      <c r="U45" s="184">
        <f>1000/$A$1*'[2]4407Imp'!T$92</f>
        <v>25.688726324169885</v>
      </c>
      <c r="V45" s="184">
        <f>1000/$A$1*'[2]4407Imp'!U$92</f>
        <v>47.096965942468259</v>
      </c>
      <c r="W45" s="184">
        <f>1000/$A$1*'[2]4407Imp'!V$92</f>
        <v>0</v>
      </c>
      <c r="X45" s="184">
        <f>1000/$A$1*'[2]4407Imp'!W$92</f>
        <v>0</v>
      </c>
      <c r="Y45" s="184">
        <f>1000/$A$1*'[2]4407Imp'!X$92</f>
        <v>0</v>
      </c>
      <c r="Z45" s="184">
        <f>1000/$A$1*'[2]4407Imp'!Y$92</f>
        <v>0</v>
      </c>
      <c r="AA45" s="184">
        <f>1000/$A$1*'[2]4407Imp'!Z$92</f>
        <v>0</v>
      </c>
      <c r="AB45" s="184">
        <f>1000/$A$1*'[2]4407Imp'!AA$92</f>
        <v>0</v>
      </c>
      <c r="AC45" s="186"/>
      <c r="AD45" s="183">
        <f>'[2]4407Imp'!AB$92</f>
        <v>0.60211899999999996</v>
      </c>
      <c r="AE45" s="184">
        <f>'[2]4407Imp'!AC$92</f>
        <v>0.57200000000000006</v>
      </c>
      <c r="AF45" s="184">
        <f>'[2]4407Imp'!AD$92</f>
        <v>0.54181899999999994</v>
      </c>
      <c r="AG45" s="184">
        <f>'[2]4407Imp'!AE$92</f>
        <v>0.68899999999999995</v>
      </c>
      <c r="AH45" s="184">
        <f>'[2]4407Imp'!AF$92</f>
        <v>0.76100000000000001</v>
      </c>
      <c r="AI45" s="184">
        <f>'[2]4407Imp'!AG$92</f>
        <v>1.1340000000000001</v>
      </c>
      <c r="AJ45" s="184">
        <f>'[2]4407Imp'!AH$92</f>
        <v>2.867162</v>
      </c>
      <c r="AK45" s="184">
        <f>'[2]4407Imp'!AI$92</f>
        <v>2.068041</v>
      </c>
      <c r="AL45" s="184">
        <f>'[2]4407Imp'!AJ$92</f>
        <v>1.5336759999999998</v>
      </c>
      <c r="AM45" s="184">
        <f>'[2]4407Imp'!AK$92</f>
        <v>1.0537429999999999</v>
      </c>
      <c r="AN45" s="184">
        <f>'[2]4407Imp'!AL$92</f>
        <v>5.8266469999999995</v>
      </c>
      <c r="AO45" s="184">
        <f>'[2]4407Imp'!AM$92</f>
        <v>4.987171</v>
      </c>
      <c r="AP45" s="184">
        <f>'[2]4407Imp'!AN$92</f>
        <v>5.7409980000000012</v>
      </c>
      <c r="AQ45" s="184">
        <f>'[2]4407Imp'!AO$92</f>
        <v>6.7052260000000006</v>
      </c>
      <c r="AR45" s="184">
        <f>'[2]4407Imp'!AP$92</f>
        <v>7.8116309999999993</v>
      </c>
      <c r="AS45" s="184">
        <f>'[2]4407Imp'!AQ$92</f>
        <v>11.979198999999999</v>
      </c>
      <c r="AT45" s="184">
        <f>'[2]4407Imp'!AR$92</f>
        <v>10.841313</v>
      </c>
      <c r="AU45" s="184">
        <f>'[2]4407Imp'!AS$92</f>
        <v>8.0705799999999996</v>
      </c>
      <c r="AV45" s="184">
        <f>'[2]4407Imp'!AT$92</f>
        <v>12.166549</v>
      </c>
      <c r="AW45" s="184">
        <f>'[2]4407Imp'!AU$92</f>
        <v>34.399685999999996</v>
      </c>
      <c r="AX45" s="184">
        <f>'[2]4407Imp'!AV$92</f>
        <v>0</v>
      </c>
      <c r="AY45" s="184">
        <f>'[2]4407Imp'!AW$92</f>
        <v>0</v>
      </c>
      <c r="AZ45" s="184">
        <f>'[2]4407Imp'!AX$92</f>
        <v>0</v>
      </c>
      <c r="BA45" s="184">
        <f>'[2]4407Imp'!AY$92</f>
        <v>0</v>
      </c>
      <c r="BB45" s="184">
        <f>'[2]4407Imp'!AZ$92</f>
        <v>0</v>
      </c>
      <c r="BC45" s="184">
        <f>'[2]4407Imp'!BA$92</f>
        <v>0</v>
      </c>
      <c r="BD45" s="187"/>
    </row>
    <row r="46" spans="2:56">
      <c r="B46" s="188" t="s">
        <v>40</v>
      </c>
      <c r="C46" s="183">
        <f>1000/$A$1*'[3]4407Imp'!$B$92</f>
        <v>0.30793557200000005</v>
      </c>
      <c r="D46" s="184">
        <f>1000/$A$1*'[3]4407Imp'!$C$92</f>
        <v>2.3738456140000004</v>
      </c>
      <c r="E46" s="184">
        <f>1000/$A$1*'[3]4407Imp'!$D$92</f>
        <v>1.8939228000000001</v>
      </c>
      <c r="F46" s="184">
        <f>1000/$A$1*'[3]4407Imp'!$E$92</f>
        <v>0.74400000000000011</v>
      </c>
      <c r="G46" s="184">
        <f>1000/$A$1*'[3]4407Imp'!$F$92</f>
        <v>3.7400000000000007</v>
      </c>
      <c r="H46" s="184">
        <f>1000/$A$1*'[3]4407Imp'!$G$92</f>
        <v>9.9450000000000021</v>
      </c>
      <c r="I46" s="184">
        <f>1000/$A$1*'[3]4407Imp'!$H$92</f>
        <v>3.3200000000000012</v>
      </c>
      <c r="J46" s="185">
        <f>1000/$A$1*'[3]4407Imp'!$I$92</f>
        <v>5.9430000000000014</v>
      </c>
      <c r="K46" s="185">
        <f>1000/$A$1*'[3]4407Imp'!$J$92</f>
        <v>1.8210000000000002</v>
      </c>
      <c r="L46" s="185">
        <f>1000/$A$1*'[3]4407Imp'!K$92</f>
        <v>0.58199999999999996</v>
      </c>
      <c r="M46" s="185">
        <f>1000/$A$1*'[3]4407Imp'!L$92</f>
        <v>0.73000000000000009</v>
      </c>
      <c r="N46" s="184">
        <f>1000/$A$1*'[3]4407Imp'!M$92</f>
        <v>1.7680000000000002</v>
      </c>
      <c r="O46" s="184">
        <f>1000/$A$1*'[3]4407Imp'!N$92</f>
        <v>2.1390000000000002</v>
      </c>
      <c r="P46" s="184">
        <f>1000/$A$1*'[3]4407Imp'!O$92</f>
        <v>0.59000000000000019</v>
      </c>
      <c r="Q46" s="184">
        <f>1000/$A$1*'[3]4407Imp'!P$92</f>
        <v>1.1100000000000001</v>
      </c>
      <c r="R46" s="184">
        <f>1000/$A$1*'[3]4407Imp'!Q$92</f>
        <v>0.19999999999999998</v>
      </c>
      <c r="S46" s="184">
        <f>1000/$A$1*'[3]4407Imp'!R$92</f>
        <v>0.89800000000000002</v>
      </c>
      <c r="T46" s="184">
        <f>1000/$A$1*'[3]4407Imp'!S$92</f>
        <v>1.3869999999999998</v>
      </c>
      <c r="U46" s="184">
        <f>1000/$A$1*'[3]4407Imp'!T$92</f>
        <v>4.875</v>
      </c>
      <c r="V46" s="184">
        <f>1000/$A$1*'[3]4407Imp'!U$92</f>
        <v>4.5990000000000002</v>
      </c>
      <c r="W46" s="184">
        <f>1000/$A$1*'[3]4407Imp'!V$92</f>
        <v>0</v>
      </c>
      <c r="X46" s="184">
        <f>1000/$A$1*'[3]4407Imp'!W$92</f>
        <v>0</v>
      </c>
      <c r="Y46" s="184">
        <f>1000/$A$1*'[3]4407Imp'!X$92</f>
        <v>0</v>
      </c>
      <c r="Z46" s="184">
        <f>1000/$A$1*'[3]4407Imp'!Y$92</f>
        <v>0</v>
      </c>
      <c r="AA46" s="184">
        <f>1000/$A$1*'[3]4407Imp'!Z$92</f>
        <v>0</v>
      </c>
      <c r="AB46" s="184">
        <f>1000/$A$1*'[3]4407Imp'!AA$92</f>
        <v>0</v>
      </c>
      <c r="AC46" s="186"/>
      <c r="AD46" s="183">
        <f>'[3]4407Imp'!AB$92</f>
        <v>7.9558999999999991E-2</v>
      </c>
      <c r="AE46" s="184">
        <f>'[3]4407Imp'!AC$92</f>
        <v>0.87288699999999997</v>
      </c>
      <c r="AF46" s="184">
        <f>'[3]4407Imp'!AD$92</f>
        <v>0.47522099999999995</v>
      </c>
      <c r="AG46" s="184">
        <f>'[3]4407Imp'!AE$92</f>
        <v>0.17068699999999998</v>
      </c>
      <c r="AH46" s="184">
        <f>'[3]4407Imp'!AF$92</f>
        <v>0.97143800000000002</v>
      </c>
      <c r="AI46" s="184">
        <f>'[3]4407Imp'!AG$92</f>
        <v>2.861872</v>
      </c>
      <c r="AJ46" s="184">
        <f>'[3]4407Imp'!AH$92</f>
        <v>0.98673699999999998</v>
      </c>
      <c r="AK46" s="184">
        <f>'[3]4407Imp'!AI$92</f>
        <v>2.5726609999999996</v>
      </c>
      <c r="AL46" s="184">
        <f>'[3]4407Imp'!AJ$92</f>
        <v>0.64609799999999995</v>
      </c>
      <c r="AM46" s="184">
        <f>'[3]4407Imp'!AK$92</f>
        <v>0.189829</v>
      </c>
      <c r="AN46" s="184">
        <f>'[3]4407Imp'!AL$92</f>
        <v>0.35048299999999999</v>
      </c>
      <c r="AO46" s="184">
        <f>'[3]4407Imp'!AM$92</f>
        <v>0.64559599999999995</v>
      </c>
      <c r="AP46" s="184">
        <f>'[3]4407Imp'!AN$92</f>
        <v>0.78592699999999993</v>
      </c>
      <c r="AQ46" s="184">
        <f>'[3]4407Imp'!AO$92</f>
        <v>0.1925</v>
      </c>
      <c r="AR46" s="184">
        <f>'[3]4407Imp'!AP$92</f>
        <v>0.47028899999999996</v>
      </c>
      <c r="AS46" s="184">
        <f>'[3]4407Imp'!AQ$92</f>
        <v>9.5552999999999999E-2</v>
      </c>
      <c r="AT46" s="184">
        <f>'[3]4407Imp'!AR$92</f>
        <v>0.34372799999999998</v>
      </c>
      <c r="AU46" s="184">
        <f>'[3]4407Imp'!AS$92</f>
        <v>0.50805400000000001</v>
      </c>
      <c r="AV46" s="184">
        <f>'[3]4407Imp'!AT$92</f>
        <v>1.979398</v>
      </c>
      <c r="AW46" s="184">
        <f>'[3]4407Imp'!AU$92</f>
        <v>1.8702839999999998</v>
      </c>
      <c r="AX46" s="184">
        <f>'[3]4407Imp'!AV$92</f>
        <v>0</v>
      </c>
      <c r="AY46" s="184">
        <f>'[3]4407Imp'!AW$92</f>
        <v>0</v>
      </c>
      <c r="AZ46" s="184">
        <f>'[3]4407Imp'!AX$92</f>
        <v>0</v>
      </c>
      <c r="BA46" s="184">
        <f>'[3]4407Imp'!AY$92</f>
        <v>0</v>
      </c>
      <c r="BB46" s="184">
        <f>'[3]4407Imp'!AZ$92</f>
        <v>0</v>
      </c>
      <c r="BC46" s="184">
        <f>'[3]4407Imp'!BA$92</f>
        <v>0</v>
      </c>
      <c r="BD46" s="187"/>
    </row>
    <row r="47" spans="2:56">
      <c r="B47" s="188" t="s">
        <v>131</v>
      </c>
      <c r="C47" s="183">
        <f>1000/$A$1*'[4]4407Imp'!$B$92</f>
        <v>204.51780700000003</v>
      </c>
      <c r="D47" s="184">
        <f>1000/$A$1*'[4]4407Imp'!$C$92</f>
        <v>194.58110500000004</v>
      </c>
      <c r="E47" s="184">
        <f>1000/$A$1*'[4]4407Imp'!$D$92</f>
        <v>165.39360020000007</v>
      </c>
      <c r="F47" s="184">
        <f>1000/$A$1*'[4]4407Imp'!$E$92</f>
        <v>146.56955599999998</v>
      </c>
      <c r="G47" s="184">
        <f>1000/$A$1*'[4]4407Imp'!$F$92</f>
        <v>141.46557539999998</v>
      </c>
      <c r="H47" s="184">
        <f>1000/$A$1*'[4]4407Imp'!$G$92</f>
        <v>145.87454000000002</v>
      </c>
      <c r="I47" s="184">
        <f>1000/$A$1*'[4]4407Imp'!$H$92</f>
        <v>110.51934000000001</v>
      </c>
      <c r="J47" s="185">
        <f>1000/$A$1*'[4]4407Imp'!$I$92</f>
        <v>113.88194000000003</v>
      </c>
      <c r="K47" s="185">
        <f>1000/$A$1*'[4]4407Imp'!$J$92</f>
        <v>103.02892000000001</v>
      </c>
      <c r="L47" s="185">
        <f>1000/$A$1*'[4]4407Imp'!K$92</f>
        <v>54.583420000000011</v>
      </c>
      <c r="M47" s="185">
        <f>1000/$A$1*'[4]4407Imp'!L$92</f>
        <v>56.607100000000024</v>
      </c>
      <c r="N47" s="184">
        <f>1000/$A$1*'[4]4407Imp'!M$92</f>
        <v>54.788700000000006</v>
      </c>
      <c r="O47" s="184">
        <f>1000/$A$1*'[4]4407Imp'!N$92</f>
        <v>37.117740000000005</v>
      </c>
      <c r="P47" s="184">
        <f>1000/$A$1*'[4]4407Imp'!O$92</f>
        <v>34.880040000000001</v>
      </c>
      <c r="Q47" s="184">
        <f>1000/$A$1*'[4]4407Imp'!P$92</f>
        <v>32.033740000000009</v>
      </c>
      <c r="R47" s="184">
        <f>1000/$A$1*'[4]4407Imp'!Q$92</f>
        <v>30.724860000000003</v>
      </c>
      <c r="S47" s="184">
        <f>1000/$A$1*'[4]4407Imp'!R$92</f>
        <v>29.518940000000004</v>
      </c>
      <c r="T47" s="184">
        <f>1000/$A$1*'[4]4407Imp'!S$92</f>
        <v>23.228662777777782</v>
      </c>
      <c r="U47" s="184">
        <f>1000/$A$1*'[4]4407Imp'!T$92</f>
        <v>0</v>
      </c>
      <c r="V47" s="184">
        <f>1000/$A$1*'[4]4407Imp'!U$92</f>
        <v>0</v>
      </c>
      <c r="W47" s="184">
        <f>1000/$A$1*'[4]4407Imp'!V$92</f>
        <v>0</v>
      </c>
      <c r="X47" s="184">
        <f>1000/$A$1*'[4]4407Imp'!W$92</f>
        <v>0</v>
      </c>
      <c r="Y47" s="184">
        <f>1000/$A$1*'[4]4407Imp'!X$92</f>
        <v>0</v>
      </c>
      <c r="Z47" s="184">
        <f>1000/$A$1*'[4]4407Imp'!Y$92</f>
        <v>0</v>
      </c>
      <c r="AA47" s="184">
        <f>1000/$A$1*'[4]4407Imp'!Z$92</f>
        <v>0</v>
      </c>
      <c r="AB47" s="184">
        <f>1000/$A$1*'[4]4407Imp'!AA$92</f>
        <v>0</v>
      </c>
      <c r="AC47" s="186"/>
      <c r="AD47" s="183">
        <f>'[4]4407Imp'!AB$92</f>
        <v>78.884545379859986</v>
      </c>
      <c r="AE47" s="184">
        <f>'[4]4407Imp'!AC$92</f>
        <v>75.975928544799999</v>
      </c>
      <c r="AF47" s="184">
        <f>'[4]4407Imp'!AD$92</f>
        <v>67.781478174399993</v>
      </c>
      <c r="AG47" s="184">
        <f>'[4]4407Imp'!AE$92</f>
        <v>71.440149470400016</v>
      </c>
      <c r="AH47" s="184">
        <f>'[4]4407Imp'!AF$92</f>
        <v>79.8372698907</v>
      </c>
      <c r="AI47" s="184">
        <f>'[4]4407Imp'!AG$92</f>
        <v>81.421490521799996</v>
      </c>
      <c r="AJ47" s="184">
        <f>'[4]4407Imp'!AH$92</f>
        <v>67.043767735599999</v>
      </c>
      <c r="AK47" s="184">
        <f>'[4]4407Imp'!AI$92</f>
        <v>77.046464748999995</v>
      </c>
      <c r="AL47" s="184">
        <f>'[4]4407Imp'!AJ$92</f>
        <v>70.077722092000002</v>
      </c>
      <c r="AM47" s="184">
        <f>'[4]4407Imp'!AK$92</f>
        <v>35.294671966399996</v>
      </c>
      <c r="AN47" s="184">
        <f>'[4]4407Imp'!AL$92</f>
        <v>33.175858589100002</v>
      </c>
      <c r="AO47" s="184">
        <f>'[4]4407Imp'!AM$92</f>
        <v>34.825660128000003</v>
      </c>
      <c r="AP47" s="184">
        <f>'[4]4407Imp'!AN$92</f>
        <v>23.049080735999997</v>
      </c>
      <c r="AQ47" s="184">
        <f>'[4]4407Imp'!AO$92</f>
        <v>22.768376645100002</v>
      </c>
      <c r="AR47" s="184">
        <f>'[4]4407Imp'!AP$92</f>
        <v>21.473045016</v>
      </c>
      <c r="AS47" s="184">
        <f>'[4]4407Imp'!AQ$92</f>
        <v>17.472462584499997</v>
      </c>
      <c r="AT47" s="184">
        <f>'[4]4407Imp'!AR$92</f>
        <v>17.582947298760001</v>
      </c>
      <c r="AU47" s="184">
        <f>'[4]4407Imp'!AS$92</f>
        <v>14.527599700899998</v>
      </c>
      <c r="AV47" s="184">
        <f>'[4]4407Imp'!AT$92</f>
        <v>0</v>
      </c>
      <c r="AW47" s="184">
        <f>'[4]4407Imp'!AU$92</f>
        <v>0</v>
      </c>
      <c r="AX47" s="184">
        <f>'[4]4407Imp'!AV$92</f>
        <v>0</v>
      </c>
      <c r="AY47" s="184">
        <f>'[4]4407Imp'!AW$92</f>
        <v>0</v>
      </c>
      <c r="AZ47" s="184">
        <f>'[4]4407Imp'!AX$92</f>
        <v>0</v>
      </c>
      <c r="BA47" s="184">
        <f>'[4]4407Imp'!AY$92</f>
        <v>0</v>
      </c>
      <c r="BB47" s="184">
        <f>'[4]4407Imp'!AZ$92</f>
        <v>0</v>
      </c>
      <c r="BC47" s="184">
        <f>'[4]4407Imp'!BA$92</f>
        <v>0</v>
      </c>
      <c r="BD47" s="187"/>
    </row>
    <row r="48" spans="2:56">
      <c r="B48" s="188" t="s">
        <v>55</v>
      </c>
      <c r="C48" s="183">
        <f>1000/$A$1*'[5]4407Imp'!$B$92</f>
        <v>12.923349600000002</v>
      </c>
      <c r="D48" s="184">
        <f>1000/$A$1*'[5]4407Imp'!$C$92</f>
        <v>22.3924974</v>
      </c>
      <c r="E48" s="184">
        <f>1000/$A$1*'[5]4407Imp'!$D$92</f>
        <v>21.687093400000002</v>
      </c>
      <c r="F48" s="184">
        <f>1000/$A$1*'[5]4407Imp'!$E$92</f>
        <v>21.9941554</v>
      </c>
      <c r="G48" s="184">
        <f>1000/$A$1*'[5]4407Imp'!$F$92</f>
        <v>23.914399600000007</v>
      </c>
      <c r="H48" s="184">
        <f>1000/$A$1*'[5]4407Imp'!$G$92</f>
        <v>21.467584600000002</v>
      </c>
      <c r="I48" s="184">
        <f>1000/$A$1*'[5]4407Imp'!$H$92</f>
        <v>16.371059600000002</v>
      </c>
      <c r="J48" s="185">
        <f>1000/$A$1*'[5]4407Imp'!$I$92</f>
        <v>16.179230200000003</v>
      </c>
      <c r="K48" s="185">
        <f>1000/$A$1*'[5]4407Imp'!$J$92</f>
        <v>15.2473916</v>
      </c>
      <c r="L48" s="185">
        <f>1000/$A$1*'[5]4407Imp'!K$92</f>
        <v>15.0441032</v>
      </c>
      <c r="M48" s="185">
        <f>1000/$A$1*'[5]4407Imp'!L$92</f>
        <v>14.436618000000001</v>
      </c>
      <c r="N48" s="184">
        <f>1000/$A$1*'[5]4407Imp'!M$92</f>
        <v>7.7748005999999998</v>
      </c>
      <c r="O48" s="184">
        <f>1000/$A$1*'[5]4407Imp'!N$92</f>
        <v>7.3523436000000002</v>
      </c>
      <c r="P48" s="184">
        <f>1000/$A$1*'[5]4407Imp'!O$92</f>
        <v>5.407747800000001</v>
      </c>
      <c r="Q48" s="184">
        <f>1000/$A$1*'[5]4407Imp'!P$92</f>
        <v>5.407747800000001</v>
      </c>
      <c r="R48" s="184">
        <f>1000/$A$1*'[5]4407Imp'!Q$92</f>
        <v>5.8993886</v>
      </c>
      <c r="S48" s="184">
        <f>1000/$A$1*'[5]4407Imp'!R$92</f>
        <v>3.463152</v>
      </c>
      <c r="T48" s="184">
        <f>1000/$A$1*'[5]4407Imp'!S$92</f>
        <v>5.2789757999999996</v>
      </c>
      <c r="U48" s="184">
        <f>1000/$A$1*'[5]4407Imp'!T$92</f>
        <v>5.0673867999999995</v>
      </c>
      <c r="V48" s="184">
        <f>1000/$A$1*'[5]4407Imp'!U$92</f>
        <v>4.0081412000000007</v>
      </c>
      <c r="W48" s="184">
        <f>1000/$A$1*'[5]4407Imp'!V$92</f>
        <v>0</v>
      </c>
      <c r="X48" s="184">
        <f>1000/$A$1*'[5]4407Imp'!W$92</f>
        <v>0</v>
      </c>
      <c r="Y48" s="184">
        <f>1000/$A$1*'[5]4407Imp'!X$92</f>
        <v>0</v>
      </c>
      <c r="Z48" s="184">
        <f>1000/$A$1*'[5]4407Imp'!Y$92</f>
        <v>0</v>
      </c>
      <c r="AA48" s="184">
        <f>1000/$A$1*'[5]4407Imp'!Z$92</f>
        <v>0</v>
      </c>
      <c r="AB48" s="184">
        <f>1000/$A$1*'[5]4407Imp'!AA$92</f>
        <v>0</v>
      </c>
      <c r="AC48" s="186"/>
      <c r="AD48" s="183">
        <f>'[5]4407Imp'!AB$92</f>
        <v>2.7194829999999994</v>
      </c>
      <c r="AE48" s="184">
        <f>'[5]4407Imp'!AC$92</f>
        <v>4.6502140000000001</v>
      </c>
      <c r="AF48" s="184">
        <f>'[5]4407Imp'!AD$92</f>
        <v>4.9592130000000001</v>
      </c>
      <c r="AG48" s="184">
        <f>'[5]4407Imp'!AE$92</f>
        <v>6.2312539999999998</v>
      </c>
      <c r="AH48" s="184">
        <f>'[5]4407Imp'!AF$92</f>
        <v>7.8958449999999996</v>
      </c>
      <c r="AI48" s="184">
        <f>'[5]4407Imp'!AG$92</f>
        <v>7.1338210000000002</v>
      </c>
      <c r="AJ48" s="184">
        <f>'[5]4407Imp'!AH$92</f>
        <v>5.4999359999999999</v>
      </c>
      <c r="AK48" s="184">
        <f>'[5]4407Imp'!AI$92</f>
        <v>6.0582969999999996</v>
      </c>
      <c r="AL48" s="184">
        <f>'[5]4407Imp'!AJ$92</f>
        <v>6.3870899999999997</v>
      </c>
      <c r="AM48" s="184">
        <f>'[5]4407Imp'!AK$92</f>
        <v>5.8259849999999993</v>
      </c>
      <c r="AN48" s="184">
        <f>'[5]4407Imp'!AL$92</f>
        <v>5.3090000000000002</v>
      </c>
      <c r="AO48" s="184">
        <f>'[5]4407Imp'!AM$92</f>
        <v>3.1765219999999998</v>
      </c>
      <c r="AP48" s="184">
        <f>'[5]4407Imp'!AN$92</f>
        <v>2.840414</v>
      </c>
      <c r="AQ48" s="184">
        <f>'[5]4407Imp'!AO$92</f>
        <v>2.5467769999999996</v>
      </c>
      <c r="AR48" s="184">
        <f>'[5]4407Imp'!AP$92</f>
        <v>2.5467769999999996</v>
      </c>
      <c r="AS48" s="184">
        <f>'[5]4407Imp'!AQ$92</f>
        <v>2.2531399999999997</v>
      </c>
      <c r="AT48" s="184">
        <f>'[5]4407Imp'!AR$92</f>
        <v>1.466086</v>
      </c>
      <c r="AU48" s="184">
        <f>'[5]4407Imp'!AS$92</f>
        <v>2.1729849999999997</v>
      </c>
      <c r="AV48" s="184">
        <f>'[5]4407Imp'!AT$92</f>
        <v>2.1059259999999997</v>
      </c>
      <c r="AW48" s="184">
        <f>'[5]4407Imp'!AU$92</f>
        <v>1.7035749999999998</v>
      </c>
      <c r="AX48" s="184">
        <f>'[5]4407Imp'!AV$92</f>
        <v>0</v>
      </c>
      <c r="AY48" s="184">
        <f>'[5]4407Imp'!AW$92</f>
        <v>0</v>
      </c>
      <c r="AZ48" s="184">
        <f>'[5]4407Imp'!AX$92</f>
        <v>0</v>
      </c>
      <c r="BA48" s="184">
        <f>'[5]4407Imp'!AY$92</f>
        <v>0</v>
      </c>
      <c r="BB48" s="184">
        <f>'[5]4407Imp'!AZ$92</f>
        <v>0</v>
      </c>
      <c r="BC48" s="184">
        <f>'[5]4407Imp'!BA$92</f>
        <v>0</v>
      </c>
      <c r="BD48" s="187"/>
    </row>
    <row r="49" spans="2:56">
      <c r="B49" s="188" t="s">
        <v>28</v>
      </c>
      <c r="C49" s="183">
        <f>1000/$A$1*'[6]4407Imp'!$B$92</f>
        <v>8.1080020000000008</v>
      </c>
      <c r="D49" s="184">
        <f>1000/$A$1*'[6]4407Imp'!$C$92</f>
        <v>5.2890000000000006</v>
      </c>
      <c r="E49" s="184">
        <f>1000/$A$1*'[6]4407Imp'!$D$92</f>
        <v>7.9489200000000011</v>
      </c>
      <c r="F49" s="184">
        <f>1000/$A$1*'[6]4407Imp'!$E$92</f>
        <v>5.6778218000000003</v>
      </c>
      <c r="G49" s="184">
        <f>1000/$A$1*'[6]4407Imp'!$F$92</f>
        <v>7.4000000000000012</v>
      </c>
      <c r="H49" s="184">
        <f>1000/$A$1*'[6]4407Imp'!$G$92</f>
        <v>7.0638738000000005</v>
      </c>
      <c r="I49" s="184">
        <f>1000/$A$1*'[6]4407Imp'!$H$92</f>
        <v>7.002250000000001</v>
      </c>
      <c r="J49" s="185">
        <f>1000/$A$1*'[6]4407Imp'!$I$92</f>
        <v>14.535500000000003</v>
      </c>
      <c r="K49" s="185">
        <f>1000/$A$1*'[6]4407Imp'!$J$92</f>
        <v>5.5020000000000007</v>
      </c>
      <c r="L49" s="185">
        <f>1000/$A$1*'[6]4407Imp'!K$92</f>
        <v>3.3051880000000002</v>
      </c>
      <c r="M49" s="185">
        <f>1000/$A$1*'[6]4407Imp'!L$92</f>
        <v>3.8568233333333337</v>
      </c>
      <c r="N49" s="184">
        <f>1000/$A$1*'[6]4407Imp'!M$92</f>
        <v>5.2550100000000004</v>
      </c>
      <c r="O49" s="184">
        <f>1000/$A$1*'[6]4407Imp'!N$92</f>
        <v>4.5893775000000003</v>
      </c>
      <c r="P49" s="184">
        <f>1000/$A$1*'[6]4407Imp'!O$92</f>
        <v>3.9304485714285713</v>
      </c>
      <c r="Q49" s="184">
        <f>1000/$A$1*'[6]4407Imp'!P$92</f>
        <v>2.7270000000000003</v>
      </c>
      <c r="R49" s="184">
        <f>1000/$A$1*'[6]4407Imp'!Q$92</f>
        <v>1.9610000000000001</v>
      </c>
      <c r="S49" s="184">
        <f>1000/$A$1*'[6]4407Imp'!R$92</f>
        <v>1.9620000000000002</v>
      </c>
      <c r="T49" s="184">
        <f>1000/$A$1*'[6]4407Imp'!S$92</f>
        <v>1.9380000000000002</v>
      </c>
      <c r="U49" s="184">
        <f>1000/$A$1*'[6]4407Imp'!T$92</f>
        <v>2.4534400000000001</v>
      </c>
      <c r="V49" s="184">
        <f>1000/$A$1*'[6]4407Imp'!U$92</f>
        <v>0</v>
      </c>
      <c r="W49" s="184">
        <f>1000/$A$1*'[6]4407Imp'!V$92</f>
        <v>0</v>
      </c>
      <c r="X49" s="184">
        <f>1000/$A$1*'[6]4407Imp'!W$92</f>
        <v>0</v>
      </c>
      <c r="Y49" s="184">
        <f>1000/$A$1*'[6]4407Imp'!X$92</f>
        <v>0</v>
      </c>
      <c r="Z49" s="184">
        <f>1000/$A$1*'[6]4407Imp'!Y$92</f>
        <v>0</v>
      </c>
      <c r="AA49" s="184">
        <f>1000/$A$1*'[6]4407Imp'!Z$92</f>
        <v>0</v>
      </c>
      <c r="AB49" s="184">
        <f>1000/$A$1*'[6]4407Imp'!AA$92</f>
        <v>0</v>
      </c>
      <c r="AC49" s="186"/>
      <c r="AD49" s="183">
        <f>'[6]4407Imp'!AB$92</f>
        <v>1.9379379999999999</v>
      </c>
      <c r="AE49" s="184">
        <f>'[6]4407Imp'!AC$92</f>
        <v>1.6027959999999999</v>
      </c>
      <c r="AF49" s="184">
        <f>'[6]4407Imp'!AD$92</f>
        <v>2.2786369999999998</v>
      </c>
      <c r="AG49" s="184">
        <f>'[6]4407Imp'!AE$92</f>
        <v>2.1751929999999997</v>
      </c>
      <c r="AH49" s="184">
        <f>'[6]4407Imp'!AF$92</f>
        <v>4.0386619999999995</v>
      </c>
      <c r="AI49" s="184">
        <f>'[6]4407Imp'!AG$92</f>
        <v>4.016813</v>
      </c>
      <c r="AJ49" s="184">
        <f>'[6]4407Imp'!AH$92</f>
        <v>3.8528739999999999</v>
      </c>
      <c r="AK49" s="184">
        <f>'[6]4407Imp'!AI$92</f>
        <v>4.4145440000000002</v>
      </c>
      <c r="AL49" s="184">
        <f>'[6]4407Imp'!AJ$92</f>
        <v>4.2989269999999999</v>
      </c>
      <c r="AM49" s="184">
        <f>'[6]4407Imp'!AK$92</f>
        <v>1.6892979999999997</v>
      </c>
      <c r="AN49" s="184">
        <f>'[6]4407Imp'!AL$92</f>
        <v>2.3502419999999997</v>
      </c>
      <c r="AO49" s="184">
        <f>'[6]4407Imp'!AM$92</f>
        <v>2.1287780000000001</v>
      </c>
      <c r="AP49" s="184">
        <f>'[6]4407Imp'!AN$92</f>
        <v>1.9095929999999999</v>
      </c>
      <c r="AQ49" s="184">
        <f>'[6]4407Imp'!AO$92</f>
        <v>2.5208539999999999</v>
      </c>
      <c r="AR49" s="184">
        <f>'[6]4407Imp'!AP$92</f>
        <v>1.326238</v>
      </c>
      <c r="AS49" s="184">
        <f>'[6]4407Imp'!AQ$92</f>
        <v>1.0107599999999999</v>
      </c>
      <c r="AT49" s="184">
        <f>'[6]4407Imp'!AR$92</f>
        <v>0.96739999999999993</v>
      </c>
      <c r="AU49" s="184">
        <f>'[6]4407Imp'!AS$92</f>
        <v>0.94012399999999996</v>
      </c>
      <c r="AV49" s="184">
        <f>'[6]4407Imp'!AT$92</f>
        <v>1.335656</v>
      </c>
      <c r="AW49" s="184">
        <f>'[6]4407Imp'!AU$92</f>
        <v>0</v>
      </c>
      <c r="AX49" s="184">
        <f>'[6]4407Imp'!AV$92</f>
        <v>0</v>
      </c>
      <c r="AY49" s="184">
        <f>'[6]4407Imp'!AW$92</f>
        <v>0</v>
      </c>
      <c r="AZ49" s="184">
        <f>'[6]4407Imp'!AX$92</f>
        <v>0</v>
      </c>
      <c r="BA49" s="184">
        <f>'[6]4407Imp'!AY$92</f>
        <v>0</v>
      </c>
      <c r="BB49" s="184">
        <f>'[6]4407Imp'!AZ$92</f>
        <v>0</v>
      </c>
      <c r="BC49" s="184">
        <f>'[6]4407Imp'!BA$92</f>
        <v>0</v>
      </c>
      <c r="BD49" s="187"/>
    </row>
    <row r="50" spans="2:56" ht="13" thickBot="1">
      <c r="B50" s="198" t="s">
        <v>48</v>
      </c>
      <c r="C50" s="199">
        <f>1000/$A$1*'[7]4407Imp'!$B$92</f>
        <v>13.033000000000001</v>
      </c>
      <c r="D50" s="200">
        <f>1000/$A$1*'[7]4407Imp'!$C$92</f>
        <v>15.168000000000001</v>
      </c>
      <c r="E50" s="200">
        <f>1000/$A$1*'[7]4407Imp'!$D$92</f>
        <v>23.465000000000003</v>
      </c>
      <c r="F50" s="200">
        <f>1000/$A$1*'[7]4407Imp'!$E$92</f>
        <v>24.200000000000006</v>
      </c>
      <c r="G50" s="200">
        <f>1000/$A$1*'[7]4407Imp'!$F$92</f>
        <v>29.500000000000004</v>
      </c>
      <c r="H50" s="200">
        <f>1000/$A$1*'[7]4407Imp'!$G$92</f>
        <v>31.035</v>
      </c>
      <c r="I50" s="200">
        <f>1000/$A$1*'[7]4407Imp'!$H$92</f>
        <v>30.437000000000001</v>
      </c>
      <c r="J50" s="201">
        <f>1000/$A$1*'[7]4407Imp'!$I$92</f>
        <v>23.040300000000006</v>
      </c>
      <c r="K50" s="201">
        <f>1000/$A$1*'[7]4407Imp'!$J$92</f>
        <v>23.451999999999998</v>
      </c>
      <c r="L50" s="201">
        <f>1000/$A$1*'[7]4407Imp'!K$92</f>
        <v>10.647700000000002</v>
      </c>
      <c r="M50" s="201">
        <f>1000/$A$1*'[7]4407Imp'!L$92</f>
        <v>13.908999999999999</v>
      </c>
      <c r="N50" s="200">
        <f>1000/$A$1*'[7]4407Imp'!M$92</f>
        <v>11.198278</v>
      </c>
      <c r="O50" s="200">
        <f>1000/$A$1*'[7]4407Imp'!N$92</f>
        <v>11.122999999999999</v>
      </c>
      <c r="P50" s="200">
        <f>1000/$A$1*'[7]4407Imp'!O$92</f>
        <v>11.354000000000001</v>
      </c>
      <c r="Q50" s="200">
        <f>1000/$A$1*'[7]4407Imp'!P$92</f>
        <v>12.933</v>
      </c>
      <c r="R50" s="200">
        <f>1000/$A$1*'[7]4407Imp'!Q$92</f>
        <v>9.992522000000001</v>
      </c>
      <c r="S50" s="200">
        <f>1000/$A$1*'[7]4407Imp'!R$92</f>
        <v>8.5277000000000012</v>
      </c>
      <c r="T50" s="200">
        <f>1000/$A$1*'[7]4407Imp'!S$92</f>
        <v>9.1230000000000011</v>
      </c>
      <c r="U50" s="200">
        <f>1000/$A$1*'[7]4407Imp'!T$92</f>
        <v>10.321550000000002</v>
      </c>
      <c r="V50" s="200">
        <f>1000/$A$1*'[7]4407Imp'!U$92</f>
        <v>7.9220000000000006</v>
      </c>
      <c r="W50" s="200">
        <f>1000/$A$1*'[7]4407Imp'!V$92</f>
        <v>0</v>
      </c>
      <c r="X50" s="200">
        <f>1000/$A$1*'[7]4407Imp'!W$92</f>
        <v>0</v>
      </c>
      <c r="Y50" s="200">
        <f>1000/$A$1*'[7]4407Imp'!X$92</f>
        <v>0</v>
      </c>
      <c r="Z50" s="200">
        <f>1000/$A$1*'[7]4407Imp'!Y$92</f>
        <v>0</v>
      </c>
      <c r="AA50" s="200">
        <f>1000/$A$1*'[7]4407Imp'!Z$92</f>
        <v>0</v>
      </c>
      <c r="AB50" s="200">
        <f>1000/$A$1*'[7]4407Imp'!AA$92</f>
        <v>0</v>
      </c>
      <c r="AC50" s="202"/>
      <c r="AD50" s="199">
        <f>'[7]4407Imp'!AB$92</f>
        <v>8.157769</v>
      </c>
      <c r="AE50" s="200">
        <f>'[7]4407Imp'!AC$92</f>
        <v>8.5061679999999988</v>
      </c>
      <c r="AF50" s="200">
        <f>'[7]4407Imp'!AD$92</f>
        <v>9.8480000000000008</v>
      </c>
      <c r="AG50" s="200">
        <f>'[7]4407Imp'!AE$92</f>
        <v>10.962</v>
      </c>
      <c r="AH50" s="200">
        <f>'[7]4407Imp'!AF$92</f>
        <v>15.998999999999999</v>
      </c>
      <c r="AI50" s="200">
        <f>'[7]4407Imp'!AG$92</f>
        <v>21.591394000000001</v>
      </c>
      <c r="AJ50" s="200">
        <f>'[7]4407Imp'!AH$92</f>
        <v>24.201609999999999</v>
      </c>
      <c r="AK50" s="200">
        <f>'[7]4407Imp'!AI$92</f>
        <v>22.243544</v>
      </c>
      <c r="AL50" s="200">
        <f>'[7]4407Imp'!AJ$92</f>
        <v>23.679465</v>
      </c>
      <c r="AM50" s="200">
        <f>'[7]4407Imp'!AK$92</f>
        <v>9.530600999999999</v>
      </c>
      <c r="AN50" s="200">
        <f>'[7]4407Imp'!AL$92</f>
        <v>13.555213000000004</v>
      </c>
      <c r="AO50" s="200">
        <f>'[7]4407Imp'!AM$92</f>
        <v>11.193281000000001</v>
      </c>
      <c r="AP50" s="200">
        <f>'[7]4407Imp'!AN$92</f>
        <v>12.114447</v>
      </c>
      <c r="AQ50" s="200">
        <f>'[7]4407Imp'!AO$92</f>
        <v>12.570337</v>
      </c>
      <c r="AR50" s="200">
        <f>'[7]4407Imp'!AP$92</f>
        <v>15.258312999999999</v>
      </c>
      <c r="AS50" s="200">
        <f>'[7]4407Imp'!AQ$92</f>
        <v>12.142066999999999</v>
      </c>
      <c r="AT50" s="200">
        <f>'[7]4407Imp'!AR$92</f>
        <v>8.221069</v>
      </c>
      <c r="AU50" s="200">
        <f>'[7]4407Imp'!AS$92</f>
        <v>8.917878</v>
      </c>
      <c r="AV50" s="200">
        <f>'[7]4407Imp'!AT$92</f>
        <v>10.573758999999999</v>
      </c>
      <c r="AW50" s="200">
        <f>'[7]4407Imp'!AU$92</f>
        <v>8.9596579999999992</v>
      </c>
      <c r="AX50" s="200">
        <f>'[7]4407Imp'!AV$92</f>
        <v>0</v>
      </c>
      <c r="AY50" s="200">
        <f>'[7]4407Imp'!AW$92</f>
        <v>0</v>
      </c>
      <c r="AZ50" s="200">
        <f>'[7]4407Imp'!AX$92</f>
        <v>0</v>
      </c>
      <c r="BA50" s="200">
        <f>'[7]4407Imp'!AY$92</f>
        <v>0</v>
      </c>
      <c r="BB50" s="200">
        <f>'[7]4407Imp'!AZ$92</f>
        <v>0</v>
      </c>
      <c r="BC50" s="200">
        <f>'[7]4407Imp'!BA$92</f>
        <v>0</v>
      </c>
      <c r="BD50" s="187"/>
    </row>
    <row r="51" spans="2:56" ht="13" thickTop="1">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row>
    <row r="52" spans="2:5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row>
    <row r="53" spans="2:5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row>
    <row r="54" spans="2:5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row>
    <row r="55" spans="2:5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row>
    <row r="56" spans="2:5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row>
    <row r="57" spans="2:5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row>
    <row r="58" spans="2:5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row>
    <row r="59" spans="2:5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row>
    <row r="60" spans="2:5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row>
    <row r="61" spans="2:5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row>
    <row r="62" spans="2:5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row>
    <row r="63" spans="2:5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row>
    <row r="64" spans="2:5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row>
    <row r="65" spans="30:55">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row>
    <row r="66" spans="30:55">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row>
    <row r="67" spans="30:55">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row>
    <row r="68" spans="30:55">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row>
    <row r="69" spans="30:55">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row>
    <row r="70" spans="30:55">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row>
    <row r="71" spans="30:55">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row>
    <row r="72" spans="30:55">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row>
    <row r="73" spans="30:55">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row>
    <row r="74" spans="30:55">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row>
    <row r="75" spans="30:55">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row>
    <row r="76" spans="30:55">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row>
    <row r="77" spans="30:55">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row>
    <row r="78" spans="30:55">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row>
  </sheetData>
  <mergeCells count="10">
    <mergeCell ref="B42:B44"/>
    <mergeCell ref="C42:AB42"/>
    <mergeCell ref="AD42:BC42"/>
    <mergeCell ref="C43:AB43"/>
    <mergeCell ref="AD43:BC43"/>
    <mergeCell ref="B2:B4"/>
    <mergeCell ref="C2:AB2"/>
    <mergeCell ref="C3:AB3"/>
    <mergeCell ref="AD2:BC2"/>
    <mergeCell ref="AD3:BC3"/>
  </mergeCells>
  <phoneticPr fontId="1" type="noConversion"/>
  <pageMargins left="0.75" right="0.75" top="1" bottom="1" header="0.5" footer="0.5"/>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D60"/>
  <sheetViews>
    <sheetView workbookViewId="0">
      <pane xSplit="2" ySplit="5" topLeftCell="C6" activePane="bottomRight" state="frozen"/>
      <selection activeCell="B4" sqref="B4"/>
      <selection pane="topRight" activeCell="B4" sqref="B4"/>
      <selection pane="bottomLeft" activeCell="B4" sqref="B4"/>
      <selection pane="bottomRight" activeCell="B2" sqref="B2:B4"/>
    </sheetView>
  </sheetViews>
  <sheetFormatPr defaultRowHeight="12.5"/>
  <cols>
    <col min="1" max="1" width="1.7265625" customWidth="1"/>
    <col min="2" max="2" width="20.7265625" customWidth="1"/>
    <col min="3" max="22" width="5.7265625" customWidth="1"/>
    <col min="23" max="28" width="5.7265625" hidden="1" customWidth="1"/>
    <col min="29" max="29" width="1.7265625" customWidth="1"/>
    <col min="30" max="49" width="5.7265625" customWidth="1"/>
    <col min="50" max="55" width="5.7265625" hidden="1" customWidth="1"/>
    <col min="56" max="56" width="1.7265625" customWidth="1"/>
  </cols>
  <sheetData>
    <row r="1" spans="1:56" ht="9" customHeight="1" thickBot="1">
      <c r="A1" s="49">
        <f>[8]RWE!$A$8</f>
        <v>1.9</v>
      </c>
      <c r="B1" s="24"/>
    </row>
    <row r="2" spans="1:56" ht="16" thickTop="1">
      <c r="B2" s="262" t="s">
        <v>112</v>
      </c>
      <c r="C2" s="256" t="s">
        <v>19</v>
      </c>
      <c r="D2" s="257"/>
      <c r="E2" s="257"/>
      <c r="F2" s="257"/>
      <c r="G2" s="257"/>
      <c r="H2" s="257"/>
      <c r="I2" s="257"/>
      <c r="J2" s="257"/>
      <c r="K2" s="257"/>
      <c r="L2" s="257"/>
      <c r="M2" s="257"/>
      <c r="N2" s="257"/>
      <c r="O2" s="257"/>
      <c r="P2" s="257"/>
      <c r="Q2" s="257"/>
      <c r="R2" s="257"/>
      <c r="S2" s="257"/>
      <c r="T2" s="257"/>
      <c r="U2" s="257"/>
      <c r="V2" s="257"/>
      <c r="W2" s="257"/>
      <c r="X2" s="257"/>
      <c r="Y2" s="257"/>
      <c r="Z2" s="257"/>
      <c r="AA2" s="257"/>
      <c r="AB2" s="258"/>
      <c r="AC2" s="3"/>
      <c r="AD2" s="256" t="s">
        <v>63</v>
      </c>
      <c r="AE2" s="257"/>
      <c r="AF2" s="257"/>
      <c r="AG2" s="257"/>
      <c r="AH2" s="257"/>
      <c r="AI2" s="257"/>
      <c r="AJ2" s="257"/>
      <c r="AK2" s="257"/>
      <c r="AL2" s="257"/>
      <c r="AM2" s="257"/>
      <c r="AN2" s="257"/>
      <c r="AO2" s="257"/>
      <c r="AP2" s="257"/>
      <c r="AQ2" s="257"/>
      <c r="AR2" s="257"/>
      <c r="AS2" s="257"/>
      <c r="AT2" s="257"/>
      <c r="AU2" s="257"/>
      <c r="AV2" s="257"/>
      <c r="AW2" s="257"/>
      <c r="AX2" s="257"/>
      <c r="AY2" s="257"/>
      <c r="AZ2" s="257"/>
      <c r="BA2" s="257"/>
      <c r="BB2" s="257"/>
      <c r="BC2" s="258"/>
      <c r="BD2" s="168"/>
    </row>
    <row r="3" spans="1:56" ht="13" thickBot="1">
      <c r="B3" s="263"/>
      <c r="C3" s="253" t="s">
        <v>115</v>
      </c>
      <c r="D3" s="254"/>
      <c r="E3" s="254"/>
      <c r="F3" s="254"/>
      <c r="G3" s="254"/>
      <c r="H3" s="254"/>
      <c r="I3" s="254"/>
      <c r="J3" s="254"/>
      <c r="K3" s="254"/>
      <c r="L3" s="254"/>
      <c r="M3" s="254"/>
      <c r="N3" s="254"/>
      <c r="O3" s="254"/>
      <c r="P3" s="254"/>
      <c r="Q3" s="254"/>
      <c r="R3" s="254"/>
      <c r="S3" s="254"/>
      <c r="T3" s="254"/>
      <c r="U3" s="254"/>
      <c r="V3" s="254"/>
      <c r="W3" s="254"/>
      <c r="X3" s="254"/>
      <c r="Y3" s="254"/>
      <c r="Z3" s="254"/>
      <c r="AA3" s="254"/>
      <c r="AB3" s="255"/>
      <c r="AC3" s="4"/>
      <c r="AD3" s="259" t="s">
        <v>70</v>
      </c>
      <c r="AE3" s="260"/>
      <c r="AF3" s="260"/>
      <c r="AG3" s="260"/>
      <c r="AH3" s="260"/>
      <c r="AI3" s="260"/>
      <c r="AJ3" s="260"/>
      <c r="AK3" s="260"/>
      <c r="AL3" s="260"/>
      <c r="AM3" s="260"/>
      <c r="AN3" s="260"/>
      <c r="AO3" s="260"/>
      <c r="AP3" s="260"/>
      <c r="AQ3" s="260"/>
      <c r="AR3" s="260"/>
      <c r="AS3" s="260"/>
      <c r="AT3" s="260"/>
      <c r="AU3" s="260"/>
      <c r="AV3" s="260"/>
      <c r="AW3" s="260"/>
      <c r="AX3" s="260"/>
      <c r="AY3" s="260"/>
      <c r="AZ3" s="260"/>
      <c r="BA3" s="260"/>
      <c r="BB3" s="260"/>
      <c r="BC3" s="261"/>
      <c r="BD3" s="168"/>
    </row>
    <row r="4" spans="1:56" ht="20" customHeight="1" thickTop="1" thickBot="1">
      <c r="B4" s="264"/>
      <c r="C4" s="50">
        <v>2000</v>
      </c>
      <c r="D4" s="51">
        <v>2001</v>
      </c>
      <c r="E4" s="51">
        <v>2002</v>
      </c>
      <c r="F4" s="51">
        <v>2003</v>
      </c>
      <c r="G4" s="51">
        <v>2004</v>
      </c>
      <c r="H4" s="51">
        <v>2005</v>
      </c>
      <c r="I4" s="51">
        <v>2006</v>
      </c>
      <c r="J4" s="52">
        <v>2007</v>
      </c>
      <c r="K4" s="52">
        <f>1+J4</f>
        <v>2008</v>
      </c>
      <c r="L4" s="52">
        <f>1+K4</f>
        <v>2009</v>
      </c>
      <c r="M4" s="52">
        <f>1+L4</f>
        <v>2010</v>
      </c>
      <c r="N4" s="51">
        <f>1+M4</f>
        <v>2011</v>
      </c>
      <c r="O4" s="51">
        <f t="shared" ref="O4:AB4" si="0">1+N4</f>
        <v>2012</v>
      </c>
      <c r="P4" s="51">
        <f t="shared" si="0"/>
        <v>2013</v>
      </c>
      <c r="Q4" s="51">
        <f t="shared" si="0"/>
        <v>2014</v>
      </c>
      <c r="R4" s="51">
        <f t="shared" si="0"/>
        <v>2015</v>
      </c>
      <c r="S4" s="51">
        <f t="shared" si="0"/>
        <v>2016</v>
      </c>
      <c r="T4" s="51">
        <f t="shared" si="0"/>
        <v>2017</v>
      </c>
      <c r="U4" s="51">
        <f t="shared" si="0"/>
        <v>2018</v>
      </c>
      <c r="V4" s="51">
        <f t="shared" si="0"/>
        <v>2019</v>
      </c>
      <c r="W4" s="51">
        <f t="shared" si="0"/>
        <v>2020</v>
      </c>
      <c r="X4" s="51">
        <f t="shared" si="0"/>
        <v>2021</v>
      </c>
      <c r="Y4" s="51">
        <f t="shared" si="0"/>
        <v>2022</v>
      </c>
      <c r="Z4" s="51">
        <f t="shared" si="0"/>
        <v>2023</v>
      </c>
      <c r="AA4" s="51">
        <f t="shared" si="0"/>
        <v>2024</v>
      </c>
      <c r="AB4" s="51">
        <f t="shared" si="0"/>
        <v>2025</v>
      </c>
      <c r="AC4" s="53"/>
      <c r="AD4" s="54">
        <v>2000</v>
      </c>
      <c r="AE4" s="55">
        <f>1+AD4</f>
        <v>2001</v>
      </c>
      <c r="AF4" s="55">
        <f t="shared" ref="AF4:BC4" si="1">1+AE4</f>
        <v>2002</v>
      </c>
      <c r="AG4" s="55">
        <f t="shared" si="1"/>
        <v>2003</v>
      </c>
      <c r="AH4" s="55">
        <f t="shared" si="1"/>
        <v>2004</v>
      </c>
      <c r="AI4" s="55">
        <f t="shared" si="1"/>
        <v>2005</v>
      </c>
      <c r="AJ4" s="55">
        <f t="shared" si="1"/>
        <v>2006</v>
      </c>
      <c r="AK4" s="55">
        <f t="shared" si="1"/>
        <v>2007</v>
      </c>
      <c r="AL4" s="55">
        <f t="shared" si="1"/>
        <v>2008</v>
      </c>
      <c r="AM4" s="55">
        <f t="shared" si="1"/>
        <v>2009</v>
      </c>
      <c r="AN4" s="55">
        <f t="shared" si="1"/>
        <v>2010</v>
      </c>
      <c r="AO4" s="55">
        <f t="shared" si="1"/>
        <v>2011</v>
      </c>
      <c r="AP4" s="55">
        <f t="shared" si="1"/>
        <v>2012</v>
      </c>
      <c r="AQ4" s="55">
        <f t="shared" si="1"/>
        <v>2013</v>
      </c>
      <c r="AR4" s="55">
        <f t="shared" si="1"/>
        <v>2014</v>
      </c>
      <c r="AS4" s="55">
        <f t="shared" si="1"/>
        <v>2015</v>
      </c>
      <c r="AT4" s="55">
        <f t="shared" si="1"/>
        <v>2016</v>
      </c>
      <c r="AU4" s="55">
        <f t="shared" si="1"/>
        <v>2017</v>
      </c>
      <c r="AV4" s="55">
        <f t="shared" si="1"/>
        <v>2018</v>
      </c>
      <c r="AW4" s="55">
        <f t="shared" si="1"/>
        <v>2019</v>
      </c>
      <c r="AX4" s="55">
        <f t="shared" si="1"/>
        <v>2020</v>
      </c>
      <c r="AY4" s="55">
        <f t="shared" si="1"/>
        <v>2021</v>
      </c>
      <c r="AZ4" s="55">
        <f t="shared" si="1"/>
        <v>2022</v>
      </c>
      <c r="BA4" s="55">
        <f t="shared" si="1"/>
        <v>2023</v>
      </c>
      <c r="BB4" s="55">
        <f t="shared" si="1"/>
        <v>2024</v>
      </c>
      <c r="BC4" s="55">
        <f t="shared" si="1"/>
        <v>2025</v>
      </c>
      <c r="BD4" s="168"/>
    </row>
    <row r="5" spans="1:56" ht="20" customHeight="1" thickTop="1" thickBot="1">
      <c r="B5" s="22" t="s">
        <v>14</v>
      </c>
      <c r="C5" s="171">
        <f>1000/$A$1*'[1]4408Exp'!$B$263</f>
        <v>110.90264178039997</v>
      </c>
      <c r="D5" s="92">
        <f>1000/$A$1*'[1]4408Exp'!$C$263</f>
        <v>114.03074603480002</v>
      </c>
      <c r="E5" s="92">
        <f>1000/$A$1*'[1]4408Exp'!$D$263</f>
        <v>116.68126342319999</v>
      </c>
      <c r="F5" s="92">
        <f>1000/$A$1*'[1]4408Exp'!$E$263</f>
        <v>107.66568529059997</v>
      </c>
      <c r="G5" s="92">
        <f>1000/$A$1*'[1]4408Exp'!$F$263</f>
        <v>103.2924195862</v>
      </c>
      <c r="H5" s="92">
        <f>1000/$A$1*'[1]4408Exp'!$G$263</f>
        <v>97.783150556400017</v>
      </c>
      <c r="I5" s="92">
        <f>1000/$A$1*'[1]4408Exp'!$H$263</f>
        <v>71.348538795799996</v>
      </c>
      <c r="J5" s="172">
        <f>1000/$A$1*'[1]4408Exp'!$I$263</f>
        <v>67.898475118600004</v>
      </c>
      <c r="K5" s="172">
        <f>1000/$A$1*'[1]4408Exp'!$J$263</f>
        <v>70.045267769000006</v>
      </c>
      <c r="L5" s="173">
        <f>1000/$A$1*'[1]4408Exp'!K$263</f>
        <v>39.5205961152</v>
      </c>
      <c r="M5" s="173">
        <f>1000/$A$1*'[1]4408Exp'!L$263</f>
        <v>40.190566888599996</v>
      </c>
      <c r="N5" s="122">
        <f>1000/$A$1*'[1]4408Exp'!M$263</f>
        <v>29.691898795400004</v>
      </c>
      <c r="O5" s="122">
        <f>1000/$A$1*'[1]4408Exp'!N$263</f>
        <v>28.259051774199992</v>
      </c>
      <c r="P5" s="122">
        <f>1000/$A$1*'[1]4408Exp'!O$263</f>
        <v>28.318125874999993</v>
      </c>
      <c r="Q5" s="122">
        <f>1000/$A$1*'[1]4408Exp'!P$263</f>
        <v>30.497057199200004</v>
      </c>
      <c r="R5" s="122">
        <f>1000/$A$1*'[1]4408Exp'!Q$263</f>
        <v>28.300038908003117</v>
      </c>
      <c r="S5" s="122">
        <f>1000/$A$1*'[1]4408Exp'!R$263</f>
        <v>21.474173999999998</v>
      </c>
      <c r="T5" s="122">
        <f>1000/$A$1*'[1]4408Exp'!S$263</f>
        <v>18.903959</v>
      </c>
      <c r="U5" s="122">
        <f>1000/$A$1*'[1]4408Exp'!T$263</f>
        <v>16.666644999999999</v>
      </c>
      <c r="V5" s="122">
        <f>1000/$A$1*'[1]4408Exp'!U$263</f>
        <v>16.738471000000001</v>
      </c>
      <c r="W5" s="122">
        <f>1000/$A$1*'[1]4408Exp'!V$263</f>
        <v>0</v>
      </c>
      <c r="X5" s="122">
        <f>1000/$A$1*'[1]4408Exp'!W$263</f>
        <v>0</v>
      </c>
      <c r="Y5" s="122">
        <f>1000/$A$1*'[1]4408Exp'!X$263</f>
        <v>0</v>
      </c>
      <c r="Z5" s="122">
        <f>1000/$A$1*'[1]4408Exp'!Y$263</f>
        <v>0</v>
      </c>
      <c r="AA5" s="122">
        <f>1000/$A$1*'[1]4408Exp'!Z$263</f>
        <v>0</v>
      </c>
      <c r="AB5" s="122">
        <f>1000/$A$1*'[1]4408Exp'!AA$263</f>
        <v>0</v>
      </c>
      <c r="AC5" s="16"/>
      <c r="AD5" s="100">
        <f>'[1]4408Exp'!AB$263</f>
        <v>44.943280223819436</v>
      </c>
      <c r="AE5" s="92">
        <f>'[1]4408Exp'!AC$263</f>
        <v>45.278275057707994</v>
      </c>
      <c r="AF5" s="92">
        <f>'[1]4408Exp'!AD$263</f>
        <v>52.012291671792006</v>
      </c>
      <c r="AG5" s="92">
        <f>'[1]4408Exp'!AE$263</f>
        <v>54.263482894879999</v>
      </c>
      <c r="AH5" s="92">
        <f>'[1]4408Exp'!AF$263</f>
        <v>58.161646413429992</v>
      </c>
      <c r="AI5" s="92">
        <f>'[1]4408Exp'!AG$263</f>
        <v>59.355092207267994</v>
      </c>
      <c r="AJ5" s="92">
        <f>'[1]4408Exp'!AH$263</f>
        <v>48.657243624115992</v>
      </c>
      <c r="AK5" s="92">
        <f>'[1]4408Exp'!AI$263</f>
        <v>55.492870437959994</v>
      </c>
      <c r="AL5" s="92">
        <f>'[1]4408Exp'!AJ$263</f>
        <v>60.303408778828008</v>
      </c>
      <c r="AM5" s="92">
        <f>'[1]4408Exp'!AK$263</f>
        <v>32.108064086603996</v>
      </c>
      <c r="AN5" s="92">
        <f>'[1]4408Exp'!AL$263</f>
        <v>34.884695977676984</v>
      </c>
      <c r="AO5" s="92">
        <f>'[1]4408Exp'!AM$263</f>
        <v>28.08639929808</v>
      </c>
      <c r="AP5" s="92">
        <f>'[1]4408Exp'!AN$263</f>
        <v>26.106829600895995</v>
      </c>
      <c r="AQ5" s="92">
        <f>'[1]4408Exp'!AO$263</f>
        <v>25.393205502033005</v>
      </c>
      <c r="AR5" s="92">
        <f>'[1]4408Exp'!AP$263</f>
        <v>29.393361931567743</v>
      </c>
      <c r="AS5" s="92">
        <f>'[1]4408Exp'!AQ$263</f>
        <v>26.097649692632803</v>
      </c>
      <c r="AT5" s="92">
        <f>'[1]4408Exp'!AR$263</f>
        <v>20.501658461758002</v>
      </c>
      <c r="AU5" s="92">
        <f>'[1]4408Exp'!AS$263</f>
        <v>17.337972567773001</v>
      </c>
      <c r="AV5" s="92">
        <f>'[1]4408Exp'!AT$263</f>
        <v>16.686141864410001</v>
      </c>
      <c r="AW5" s="92">
        <f>'[1]4408Exp'!AU$263</f>
        <v>13.914950137470832</v>
      </c>
      <c r="AX5" s="92">
        <f>'[1]4408Exp'!AV$263</f>
        <v>0</v>
      </c>
      <c r="AY5" s="92">
        <f>'[1]4408Exp'!AW$263</f>
        <v>0</v>
      </c>
      <c r="AZ5" s="92">
        <f>'[1]4408Exp'!AX$263</f>
        <v>0</v>
      </c>
      <c r="BA5" s="92">
        <f>'[1]4408Exp'!AY$263</f>
        <v>0</v>
      </c>
      <c r="BB5" s="92">
        <f>'[1]4408Exp'!AZ$263</f>
        <v>0</v>
      </c>
      <c r="BC5" s="92">
        <f>'[1]4408Exp'!BA$263</f>
        <v>0</v>
      </c>
      <c r="BD5" s="168"/>
    </row>
    <row r="6" spans="1:56" ht="17.149999999999999" customHeight="1" thickTop="1">
      <c r="B6" s="45" t="s">
        <v>18</v>
      </c>
      <c r="C6" s="203">
        <f>1000/$A$1*'[1]4408Exp'!$B$266</f>
        <v>13.22066927</v>
      </c>
      <c r="D6" s="102">
        <f>1000/$A$1*'[1]4408Exp'!$C$266</f>
        <v>5.0226990160000007</v>
      </c>
      <c r="E6" s="102">
        <f>1000/$A$1*'[1]4408Exp'!$D$266</f>
        <v>5.41008903</v>
      </c>
      <c r="F6" s="102">
        <f>1000/$A$1*'[1]4408Exp'!$E$266</f>
        <v>8.1638809279999993</v>
      </c>
      <c r="G6" s="102">
        <f>1000/$A$1*'[1]4408Exp'!$F$266</f>
        <v>9.8764238020000015</v>
      </c>
      <c r="H6" s="102">
        <f>1000/$A$1*'[1]4408Exp'!$G$266</f>
        <v>9.5681053467999995</v>
      </c>
      <c r="I6" s="102">
        <f>1000/$A$1*'[1]4408Exp'!$H$266</f>
        <v>7.048382740000001</v>
      </c>
      <c r="J6" s="204">
        <f>1000/$A$1*'[1]4408Exp'!$I$266</f>
        <v>9.4907824119999997</v>
      </c>
      <c r="K6" s="204">
        <f>1000/$A$1*'[1]4408Exp'!$J$266</f>
        <v>11.756472892399998</v>
      </c>
      <c r="L6" s="204">
        <f>1000/$A$1*'[1]4408Exp'!K$266</f>
        <v>12.245503060199999</v>
      </c>
      <c r="M6" s="204">
        <f>1000/$A$1*'[1]4408Exp'!L$266</f>
        <v>10.175938745399998</v>
      </c>
      <c r="N6" s="102">
        <f>1000/$A$1*'[1]4408Exp'!M$266</f>
        <v>6.9563248919999987</v>
      </c>
      <c r="O6" s="102">
        <f>1000/$A$1*'[1]4408Exp'!N$266</f>
        <v>7.6132973469999987</v>
      </c>
      <c r="P6" s="102">
        <f>1000/$A$1*'[1]4408Exp'!O$266</f>
        <v>10.670670520800003</v>
      </c>
      <c r="Q6" s="102">
        <f>1000/$A$1*'[1]4408Exp'!P$266</f>
        <v>9.3131261519999988</v>
      </c>
      <c r="R6" s="102">
        <f>1000/$A$1*'[1]4408Exp'!Q$266</f>
        <v>6.1341243821881317</v>
      </c>
      <c r="S6" s="102">
        <f>1000/$A$1*'[1]4408Exp'!R$266</f>
        <v>4.828595</v>
      </c>
      <c r="T6" s="102">
        <f>1000/$A$1*'[1]4408Exp'!S$266</f>
        <v>2.896773</v>
      </c>
      <c r="U6" s="102">
        <f>1000/$A$1*'[1]4408Exp'!T$266</f>
        <v>3.4137560000000002</v>
      </c>
      <c r="V6" s="102">
        <f>1000/$A$1*'[1]4408Exp'!U$266</f>
        <v>3.2049560000000001</v>
      </c>
      <c r="W6" s="102">
        <f>1000/$A$1*'[1]4408Exp'!V$266</f>
        <v>0</v>
      </c>
      <c r="X6" s="102">
        <f>1000/$A$1*'[1]4408Exp'!W$266</f>
        <v>0</v>
      </c>
      <c r="Y6" s="102">
        <f>1000/$A$1*'[1]4408Exp'!X$266</f>
        <v>0</v>
      </c>
      <c r="Z6" s="102">
        <f>1000/$A$1*'[1]4408Exp'!Y$266</f>
        <v>0</v>
      </c>
      <c r="AA6" s="102">
        <f>1000/$A$1*'[1]4408Exp'!Z$266</f>
        <v>0</v>
      </c>
      <c r="AB6" s="102">
        <f>1000/$A$1*'[1]4408Exp'!AA$266</f>
        <v>0</v>
      </c>
      <c r="AC6" s="16"/>
      <c r="AD6" s="101">
        <f>'[1]4408Exp'!AB$266</f>
        <v>2.9113553852184904</v>
      </c>
      <c r="AE6" s="102">
        <f>'[1]4408Exp'!AC$266</f>
        <v>1.212232904812</v>
      </c>
      <c r="AF6" s="102">
        <f>'[1]4408Exp'!AD$266</f>
        <v>1.7659956760319997</v>
      </c>
      <c r="AG6" s="102">
        <f>'[1]4408Exp'!AE$266</f>
        <v>3.0389725895200002</v>
      </c>
      <c r="AH6" s="102">
        <f>'[1]4408Exp'!AF$266</f>
        <v>4.3269636554969999</v>
      </c>
      <c r="AI6" s="102">
        <f>'[1]4408Exp'!AG$266</f>
        <v>4.2211326677519994</v>
      </c>
      <c r="AJ6" s="102">
        <f>'[1]4408Exp'!AH$266</f>
        <v>3.8549551988719992</v>
      </c>
      <c r="AK6" s="102">
        <f>'[1]4408Exp'!AI$266</f>
        <v>5.5185934052850003</v>
      </c>
      <c r="AL6" s="102">
        <f>'[1]4408Exp'!AJ$266</f>
        <v>7.4390932369559994</v>
      </c>
      <c r="AM6" s="102">
        <f>'[1]4408Exp'!AK$266</f>
        <v>7.4913508750960007</v>
      </c>
      <c r="AN6" s="102">
        <f>'[1]4408Exp'!AL$266</f>
        <v>6.4448582426909997</v>
      </c>
      <c r="AO6" s="102">
        <f>'[1]4408Exp'!AM$266</f>
        <v>4.5702810628799995</v>
      </c>
      <c r="AP6" s="102">
        <f>'[1]4408Exp'!AN$266</f>
        <v>5.4371366531679994</v>
      </c>
      <c r="AQ6" s="102">
        <f>'[1]4408Exp'!AO$266</f>
        <v>7.5647372210160011</v>
      </c>
      <c r="AR6" s="102">
        <f>'[1]4408Exp'!AP$266</f>
        <v>6.4922896550604996</v>
      </c>
      <c r="AS6" s="102">
        <f>'[1]4408Exp'!AQ$266</f>
        <v>4.6942184735497934</v>
      </c>
      <c r="AT6" s="102">
        <f>'[1]4408Exp'!AR$266</f>
        <v>3.4625752250119999</v>
      </c>
      <c r="AU6" s="102">
        <f>'[1]4408Exp'!AS$266</f>
        <v>1.8705841468599997</v>
      </c>
      <c r="AV6" s="102">
        <f>'[1]4408Exp'!AT$266</f>
        <v>2.2658171161</v>
      </c>
      <c r="AW6" s="102">
        <f>'[1]4408Exp'!AU$266</f>
        <v>2.0063067011583335</v>
      </c>
      <c r="AX6" s="102">
        <f>'[1]4408Exp'!AV$266</f>
        <v>0</v>
      </c>
      <c r="AY6" s="102">
        <f>'[1]4408Exp'!AW$266</f>
        <v>0</v>
      </c>
      <c r="AZ6" s="102">
        <f>'[1]4408Exp'!AX$266</f>
        <v>0</v>
      </c>
      <c r="BA6" s="102">
        <f>'[1]4408Exp'!AY$266</f>
        <v>0</v>
      </c>
      <c r="BB6" s="102">
        <f>'[1]4408Exp'!AZ$266</f>
        <v>0</v>
      </c>
      <c r="BC6" s="102">
        <f>'[1]4408Exp'!BA$266</f>
        <v>0</v>
      </c>
      <c r="BD6" s="168"/>
    </row>
    <row r="7" spans="1:56">
      <c r="B7" s="5" t="s">
        <v>41</v>
      </c>
      <c r="C7" s="103">
        <f>1000/$A$1*'[1]4408Exp'!$B$75</f>
        <v>7.2540278280000008</v>
      </c>
      <c r="D7" s="104">
        <f>1000/$A$1*'[1]4408Exp'!$C$75</f>
        <v>2.0496471620000003</v>
      </c>
      <c r="E7" s="104">
        <f>1000/$A$1*'[1]4408Exp'!$D$75</f>
        <v>4.5326619700000004</v>
      </c>
      <c r="F7" s="104">
        <f>1000/$A$1*'[1]4408Exp'!$E$75</f>
        <v>6.6736210920000003</v>
      </c>
      <c r="G7" s="104">
        <f>1000/$A$1*'[1]4408Exp'!$F$75</f>
        <v>8.236916257999999</v>
      </c>
      <c r="H7" s="104">
        <f>1000/$A$1*'[1]4408Exp'!$G$75</f>
        <v>8.6917423599999992</v>
      </c>
      <c r="I7" s="104">
        <f>1000/$A$1*'[1]4408Exp'!$H$75</f>
        <v>5.6145586220000006</v>
      </c>
      <c r="J7" s="180">
        <f>1000/$A$1*'[1]4408Exp'!$I$75</f>
        <v>7.7943076479999993</v>
      </c>
      <c r="K7" s="180">
        <f>1000/$A$1*'[1]4408Exp'!$J$75</f>
        <v>10.4011326344</v>
      </c>
      <c r="L7" s="180">
        <f>1000/$A$1*'[1]4408Exp'!K$75</f>
        <v>10.9395693982</v>
      </c>
      <c r="M7" s="180">
        <f>1000/$A$1*'[1]4408Exp'!L$75</f>
        <v>8.3172729873999991</v>
      </c>
      <c r="N7" s="104">
        <f>1000/$A$1*'[1]4408Exp'!M$75</f>
        <v>5.1338084323999986</v>
      </c>
      <c r="O7" s="104">
        <f>1000/$A$1*'[1]4408Exp'!N$75</f>
        <v>4.7868846963999996</v>
      </c>
      <c r="P7" s="104">
        <f>1000/$A$1*'[1]4408Exp'!O$75</f>
        <v>9.1561325406000016</v>
      </c>
      <c r="Q7" s="104">
        <f>1000/$A$1*'[1]4408Exp'!P$75</f>
        <v>6.8712513299999998</v>
      </c>
      <c r="R7" s="104">
        <f>1000/$A$1*'[1]4408Exp'!Q$75</f>
        <v>4.4812863576794859</v>
      </c>
      <c r="S7" s="104">
        <f>1000/$A$1*'[1]4408Exp'!R$75</f>
        <v>3.1652050000000003</v>
      </c>
      <c r="T7" s="104">
        <f>1000/$A$1*'[1]4408Exp'!S$75</f>
        <v>0.79184199999999993</v>
      </c>
      <c r="U7" s="104">
        <f>1000/$A$1*'[1]4408Exp'!T$75</f>
        <v>1.5645629999999999</v>
      </c>
      <c r="V7" s="104">
        <f>1000/$A$1*'[1]4408Exp'!U$75</f>
        <v>1.4707780000000001</v>
      </c>
      <c r="W7" s="104">
        <f>1000/$A$1*'[1]4408Exp'!V$75</f>
        <v>0</v>
      </c>
      <c r="X7" s="104">
        <f>1000/$A$1*'[1]4408Exp'!W$75</f>
        <v>0</v>
      </c>
      <c r="Y7" s="104">
        <f>1000/$A$1*'[1]4408Exp'!X$75</f>
        <v>0</v>
      </c>
      <c r="Z7" s="104">
        <f>1000/$A$1*'[1]4408Exp'!Y$75</f>
        <v>0</v>
      </c>
      <c r="AA7" s="104">
        <f>1000/$A$1*'[1]4408Exp'!Z$75</f>
        <v>0</v>
      </c>
      <c r="AB7" s="104">
        <f>1000/$A$1*'[1]4408Exp'!AA$75</f>
        <v>0</v>
      </c>
      <c r="AC7" s="16"/>
      <c r="AD7" s="103">
        <f>'[1]4408Exp'!AB$75</f>
        <v>1.4298066505682103</v>
      </c>
      <c r="AE7" s="104">
        <f>'[1]4408Exp'!AC$75</f>
        <v>0.50767967270399994</v>
      </c>
      <c r="AF7" s="104">
        <f>'[1]4408Exp'!AD$75</f>
        <v>1.3327790783039997</v>
      </c>
      <c r="AG7" s="104">
        <f>'[1]4408Exp'!AE$75</f>
        <v>2.309999911856</v>
      </c>
      <c r="AH7" s="104">
        <f>'[1]4408Exp'!AF$75</f>
        <v>3.3627733160700002</v>
      </c>
      <c r="AI7" s="104">
        <f>'[1]4408Exp'!AG$75</f>
        <v>3.6247062011159996</v>
      </c>
      <c r="AJ7" s="104">
        <f>'[1]4408Exp'!AH$75</f>
        <v>2.9375287594159998</v>
      </c>
      <c r="AK7" s="104">
        <f>'[1]4408Exp'!AI$75</f>
        <v>4.09291777424</v>
      </c>
      <c r="AL7" s="104">
        <f>'[1]4408Exp'!AJ$75</f>
        <v>6.0540985764399995</v>
      </c>
      <c r="AM7" s="104">
        <f>'[1]4408Exp'!AK$75</f>
        <v>6.2214617009160005</v>
      </c>
      <c r="AN7" s="104">
        <f>'[1]4408Exp'!AL$75</f>
        <v>4.6985343798959995</v>
      </c>
      <c r="AO7" s="104">
        <f>'[1]4408Exp'!AM$75</f>
        <v>2.6340520339199998</v>
      </c>
      <c r="AP7" s="104">
        <f>'[1]4408Exp'!AN$75</f>
        <v>3.0280750984</v>
      </c>
      <c r="AQ7" s="104">
        <f>'[1]4408Exp'!AO$75</f>
        <v>6.1663728553830008</v>
      </c>
      <c r="AR7" s="104">
        <f>'[1]4408Exp'!AP$75</f>
        <v>4.5958764704437494</v>
      </c>
      <c r="AS7" s="104">
        <f>'[1]4408Exp'!AQ$75</f>
        <v>3.5626503210172951</v>
      </c>
      <c r="AT7" s="104">
        <f>'[1]4408Exp'!AR$75</f>
        <v>2.3816704505109998</v>
      </c>
      <c r="AU7" s="104">
        <f>'[1]4408Exp'!AS$75</f>
        <v>0.65676675264199991</v>
      </c>
      <c r="AV7" s="104">
        <f>'[1]4408Exp'!AT$75</f>
        <v>1.1266523640799999</v>
      </c>
      <c r="AW7" s="104">
        <f>'[1]4408Exp'!AU$75</f>
        <v>1.0214841429500001</v>
      </c>
      <c r="AX7" s="104">
        <f>'[1]4408Exp'!AV$75</f>
        <v>0</v>
      </c>
      <c r="AY7" s="104">
        <f>'[1]4408Exp'!AW$75</f>
        <v>0</v>
      </c>
      <c r="AZ7" s="104">
        <f>'[1]4408Exp'!AX$75</f>
        <v>0</v>
      </c>
      <c r="BA7" s="104">
        <f>'[1]4408Exp'!AY$75</f>
        <v>0</v>
      </c>
      <c r="BB7" s="104">
        <f>'[1]4408Exp'!AZ$75</f>
        <v>0</v>
      </c>
      <c r="BC7" s="104">
        <f>'[1]4408Exp'!BA$75</f>
        <v>0</v>
      </c>
      <c r="BD7" s="168"/>
    </row>
    <row r="8" spans="1:56">
      <c r="B8" s="8" t="s">
        <v>17</v>
      </c>
      <c r="C8" s="105">
        <f t="shared" ref="C8:M8" si="2">SUM(C6:C6)-SUM(C7:C7)</f>
        <v>5.9666414419999994</v>
      </c>
      <c r="D8" s="106">
        <f t="shared" si="2"/>
        <v>2.9730518540000004</v>
      </c>
      <c r="E8" s="106">
        <f t="shared" si="2"/>
        <v>0.87742705999999959</v>
      </c>
      <c r="F8" s="106">
        <f t="shared" si="2"/>
        <v>1.490259835999999</v>
      </c>
      <c r="G8" s="106">
        <f t="shared" si="2"/>
        <v>1.6395075440000024</v>
      </c>
      <c r="H8" s="106">
        <f t="shared" si="2"/>
        <v>0.87636298680000024</v>
      </c>
      <c r="I8" s="106">
        <f t="shared" si="2"/>
        <v>1.4338241180000004</v>
      </c>
      <c r="J8" s="205">
        <f t="shared" si="2"/>
        <v>1.6964747640000004</v>
      </c>
      <c r="K8" s="205">
        <f t="shared" si="2"/>
        <v>1.3553402579999982</v>
      </c>
      <c r="L8" s="205">
        <f t="shared" si="2"/>
        <v>1.3059336619999993</v>
      </c>
      <c r="M8" s="205">
        <f t="shared" si="2"/>
        <v>1.858665757999999</v>
      </c>
      <c r="N8" s="106">
        <f>SUM(N6:N6)-SUM(N7:N7)</f>
        <v>1.8225164596000001</v>
      </c>
      <c r="O8" s="106">
        <f t="shared" ref="O8:AB8" si="3">SUM(O6:O6)-SUM(O7:O7)</f>
        <v>2.8264126505999991</v>
      </c>
      <c r="P8" s="106">
        <f t="shared" si="3"/>
        <v>1.5145379802000019</v>
      </c>
      <c r="Q8" s="106">
        <f t="shared" si="3"/>
        <v>2.4418748219999991</v>
      </c>
      <c r="R8" s="106">
        <f t="shared" si="3"/>
        <v>1.6528380245086458</v>
      </c>
      <c r="S8" s="106">
        <f t="shared" si="3"/>
        <v>1.6633899999999997</v>
      </c>
      <c r="T8" s="106">
        <f t="shared" si="3"/>
        <v>2.1049310000000001</v>
      </c>
      <c r="U8" s="106">
        <f t="shared" si="3"/>
        <v>1.8491930000000003</v>
      </c>
      <c r="V8" s="106">
        <f t="shared" si="3"/>
        <v>1.734178</v>
      </c>
      <c r="W8" s="106">
        <f t="shared" si="3"/>
        <v>0</v>
      </c>
      <c r="X8" s="106">
        <f t="shared" si="3"/>
        <v>0</v>
      </c>
      <c r="Y8" s="106">
        <f t="shared" si="3"/>
        <v>0</v>
      </c>
      <c r="Z8" s="106">
        <f t="shared" si="3"/>
        <v>0</v>
      </c>
      <c r="AA8" s="106">
        <f t="shared" si="3"/>
        <v>0</v>
      </c>
      <c r="AB8" s="106">
        <f t="shared" si="3"/>
        <v>0</v>
      </c>
      <c r="AC8" s="16"/>
      <c r="AD8" s="105">
        <f t="shared" ref="AD8:BC8" si="4">SUM(AD6:AD6)-SUM(AD7:AD7)</f>
        <v>1.48154873465028</v>
      </c>
      <c r="AE8" s="106">
        <f t="shared" si="4"/>
        <v>0.70455323210800003</v>
      </c>
      <c r="AF8" s="106">
        <f t="shared" si="4"/>
        <v>0.43321659772800003</v>
      </c>
      <c r="AG8" s="106">
        <f t="shared" si="4"/>
        <v>0.7289726776640002</v>
      </c>
      <c r="AH8" s="106">
        <f t="shared" si="4"/>
        <v>0.96419033942699972</v>
      </c>
      <c r="AI8" s="106">
        <f t="shared" si="4"/>
        <v>0.59642646663599974</v>
      </c>
      <c r="AJ8" s="106">
        <f t="shared" si="4"/>
        <v>0.91742643945599944</v>
      </c>
      <c r="AK8" s="106">
        <f t="shared" si="4"/>
        <v>1.4256756310450003</v>
      </c>
      <c r="AL8" s="106">
        <f t="shared" si="4"/>
        <v>1.384994660516</v>
      </c>
      <c r="AM8" s="106">
        <f t="shared" si="4"/>
        <v>1.2698891741800002</v>
      </c>
      <c r="AN8" s="106">
        <f t="shared" si="4"/>
        <v>1.7463238627950002</v>
      </c>
      <c r="AO8" s="106">
        <f t="shared" si="4"/>
        <v>1.9362290289599997</v>
      </c>
      <c r="AP8" s="106">
        <f t="shared" si="4"/>
        <v>2.4090615547679994</v>
      </c>
      <c r="AQ8" s="106">
        <f t="shared" si="4"/>
        <v>1.3983643656330003</v>
      </c>
      <c r="AR8" s="106">
        <f t="shared" si="4"/>
        <v>1.8964131846167502</v>
      </c>
      <c r="AS8" s="106">
        <f t="shared" si="4"/>
        <v>1.1315681525324983</v>
      </c>
      <c r="AT8" s="106">
        <f t="shared" si="4"/>
        <v>1.0809047745010001</v>
      </c>
      <c r="AU8" s="106">
        <f t="shared" si="4"/>
        <v>1.2138173942179997</v>
      </c>
      <c r="AV8" s="106">
        <f t="shared" si="4"/>
        <v>1.1391647520200001</v>
      </c>
      <c r="AW8" s="106">
        <f t="shared" si="4"/>
        <v>0.98482255820833342</v>
      </c>
      <c r="AX8" s="106">
        <f t="shared" si="4"/>
        <v>0</v>
      </c>
      <c r="AY8" s="106">
        <f t="shared" si="4"/>
        <v>0</v>
      </c>
      <c r="AZ8" s="106">
        <f t="shared" si="4"/>
        <v>0</v>
      </c>
      <c r="BA8" s="106">
        <f t="shared" si="4"/>
        <v>0</v>
      </c>
      <c r="BB8" s="106">
        <f t="shared" si="4"/>
        <v>0</v>
      </c>
      <c r="BC8" s="106">
        <f t="shared" si="4"/>
        <v>0</v>
      </c>
      <c r="BD8" s="168"/>
    </row>
    <row r="9" spans="1:56" ht="17.149999999999999" customHeight="1">
      <c r="B9" s="15" t="s">
        <v>46</v>
      </c>
      <c r="C9" s="107">
        <f>1000/$A$1*'[1]4408Exp'!$B$268</f>
        <v>36.719135308000006</v>
      </c>
      <c r="D9" s="108">
        <f>1000/$A$1*'[1]4408Exp'!$C$268</f>
        <v>43.504758125999999</v>
      </c>
      <c r="E9" s="108">
        <f>1000/$A$1*'[1]4408Exp'!$D$268</f>
        <v>48.435634667800002</v>
      </c>
      <c r="F9" s="108">
        <f>1000/$A$1*'[1]4408Exp'!$E$268</f>
        <v>36.152775204799994</v>
      </c>
      <c r="G9" s="108">
        <f>1000/$A$1*'[1]4408Exp'!$F$268</f>
        <v>41.115889534200001</v>
      </c>
      <c r="H9" s="108">
        <f>1000/$A$1*'[1]4408Exp'!$G$268</f>
        <v>35.000734762000008</v>
      </c>
      <c r="I9" s="108">
        <f>1000/$A$1*'[1]4408Exp'!$H$268</f>
        <v>28.157992518</v>
      </c>
      <c r="J9" s="206">
        <f>1000/$A$1*'[1]4408Exp'!$I$268</f>
        <v>22.352145667000002</v>
      </c>
      <c r="K9" s="206">
        <f>1000/$A$1*'[1]4408Exp'!$J$268</f>
        <v>23.586104952000003</v>
      </c>
      <c r="L9" s="206">
        <f>1000/$A$1*'[1]4408Exp'!K$268</f>
        <v>6.9693695320000009</v>
      </c>
      <c r="M9" s="206">
        <f>1000/$A$1*'[1]4408Exp'!L$268</f>
        <v>6.1566138968000006</v>
      </c>
      <c r="N9" s="108">
        <f>1000/$A$1*'[1]4408Exp'!M$268</f>
        <v>4.9457710008000006</v>
      </c>
      <c r="O9" s="108">
        <f>1000/$A$1*'[1]4408Exp'!N$268</f>
        <v>3.7217399021999995</v>
      </c>
      <c r="P9" s="108">
        <f>1000/$A$1*'[1]4408Exp'!O$268</f>
        <v>5.2182793806000003</v>
      </c>
      <c r="Q9" s="108">
        <f>1000/$A$1*'[1]4408Exp'!P$268</f>
        <v>6.6726286559999997</v>
      </c>
      <c r="R9" s="108">
        <f>1000/$A$1*'[1]4408Exp'!Q$268</f>
        <v>7.5313552871840903</v>
      </c>
      <c r="S9" s="108">
        <f>1000/$A$1*'[1]4408Exp'!R$268</f>
        <v>3.392407</v>
      </c>
      <c r="T9" s="108">
        <f>1000/$A$1*'[1]4408Exp'!S$268</f>
        <v>2.0347209999999998</v>
      </c>
      <c r="U9" s="108">
        <f>1000/$A$1*'[1]4408Exp'!T$268</f>
        <v>1.6013750000000002</v>
      </c>
      <c r="V9" s="108">
        <f>1000/$A$1*'[1]4408Exp'!U$268</f>
        <v>2.0846420000000001</v>
      </c>
      <c r="W9" s="108">
        <f>1000/$A$1*'[1]4408Exp'!V$268</f>
        <v>0</v>
      </c>
      <c r="X9" s="108">
        <f>1000/$A$1*'[1]4408Exp'!W$268</f>
        <v>0</v>
      </c>
      <c r="Y9" s="108">
        <f>1000/$A$1*'[1]4408Exp'!X$268</f>
        <v>0</v>
      </c>
      <c r="Z9" s="108">
        <f>1000/$A$1*'[1]4408Exp'!Y$268</f>
        <v>0</v>
      </c>
      <c r="AA9" s="108">
        <f>1000/$A$1*'[1]4408Exp'!Z$268</f>
        <v>0</v>
      </c>
      <c r="AB9" s="108">
        <f>1000/$A$1*'[1]4408Exp'!AA$268</f>
        <v>0</v>
      </c>
      <c r="AC9" s="16"/>
      <c r="AD9" s="107">
        <f>'[1]4408Exp'!AB$268</f>
        <v>9.3421426695852006</v>
      </c>
      <c r="AE9" s="108">
        <f>'[1]4408Exp'!AC$268</f>
        <v>10.377287439212001</v>
      </c>
      <c r="AF9" s="108">
        <f>'[1]4408Exp'!AD$268</f>
        <v>13.309528221119999</v>
      </c>
      <c r="AG9" s="108">
        <f>'[1]4408Exp'!AE$268</f>
        <v>11.662199248895998</v>
      </c>
      <c r="AH9" s="108">
        <f>'[1]4408Exp'!AF$268</f>
        <v>14.408931242748</v>
      </c>
      <c r="AI9" s="108">
        <f>'[1]4408Exp'!AG$268</f>
        <v>12.745652147513999</v>
      </c>
      <c r="AJ9" s="108">
        <f>'[1]4408Exp'!AH$268</f>
        <v>11.692091966156001</v>
      </c>
      <c r="AK9" s="108">
        <f>'[1]4408Exp'!AI$268</f>
        <v>11.52777830904</v>
      </c>
      <c r="AL9" s="108">
        <f>'[1]4408Exp'!AJ$268</f>
        <v>12.1588918048</v>
      </c>
      <c r="AM9" s="108">
        <f>'[1]4408Exp'!AK$268</f>
        <v>3.599115725656</v>
      </c>
      <c r="AN9" s="108">
        <f>'[1]4408Exp'!AL$268</f>
        <v>3.8557591695090001</v>
      </c>
      <c r="AO9" s="108">
        <f>'[1]4408Exp'!AM$268</f>
        <v>3.5555496168</v>
      </c>
      <c r="AP9" s="108">
        <f>'[1]4408Exp'!AN$268</f>
        <v>2.7902081386079995</v>
      </c>
      <c r="AQ9" s="108">
        <f>'[1]4408Exp'!AO$268</f>
        <v>3.6822127380179994</v>
      </c>
      <c r="AR9" s="108">
        <f>'[1]4408Exp'!AP$268</f>
        <v>4.4215000012642491</v>
      </c>
      <c r="AS9" s="108">
        <f>'[1]4408Exp'!AQ$268</f>
        <v>5.5841005481353259</v>
      </c>
      <c r="AT9" s="108">
        <f>'[1]4408Exp'!AR$268</f>
        <v>3.4647557958739998</v>
      </c>
      <c r="AU9" s="108">
        <f>'[1]4408Exp'!AS$268</f>
        <v>2.0140481954449996</v>
      </c>
      <c r="AV9" s="108">
        <f>'[1]4408Exp'!AT$268</f>
        <v>1.9260320548799998</v>
      </c>
      <c r="AW9" s="108">
        <f>'[1]4408Exp'!AU$268</f>
        <v>1.9509021718333335</v>
      </c>
      <c r="AX9" s="108">
        <f>'[1]4408Exp'!AV$268</f>
        <v>0</v>
      </c>
      <c r="AY9" s="108">
        <f>'[1]4408Exp'!AW$268</f>
        <v>0</v>
      </c>
      <c r="AZ9" s="108">
        <f>'[1]4408Exp'!AX$268</f>
        <v>0</v>
      </c>
      <c r="BA9" s="108">
        <f>'[1]4408Exp'!AY$268</f>
        <v>0</v>
      </c>
      <c r="BB9" s="108">
        <f>'[1]4408Exp'!AZ$268</f>
        <v>0</v>
      </c>
      <c r="BC9" s="108">
        <f>'[1]4408Exp'!BA$268</f>
        <v>0</v>
      </c>
      <c r="BD9" s="168"/>
    </row>
    <row r="10" spans="1:56">
      <c r="B10" s="5" t="s">
        <v>48</v>
      </c>
      <c r="C10" s="103">
        <f>1000/$A$1*'[1]4408Exp'!$B$247</f>
        <v>36.562323932000005</v>
      </c>
      <c r="D10" s="104">
        <f>1000/$A$1*'[1]4408Exp'!$C$247</f>
        <v>43.325220125999998</v>
      </c>
      <c r="E10" s="104">
        <f>1000/$A$1*'[1]4408Exp'!$D$247</f>
        <v>47.018215287799997</v>
      </c>
      <c r="F10" s="104">
        <f>1000/$A$1*'[1]4408Exp'!$E$247</f>
        <v>35.206575689999994</v>
      </c>
      <c r="G10" s="104">
        <f>1000/$A$1*'[1]4408Exp'!$F$247</f>
        <v>38.576195626199997</v>
      </c>
      <c r="H10" s="104">
        <f>1000/$A$1*'[1]4408Exp'!$G$247</f>
        <v>33.08445058400001</v>
      </c>
      <c r="I10" s="104">
        <f>1000/$A$1*'[1]4408Exp'!$H$247</f>
        <v>27.029784432</v>
      </c>
      <c r="J10" s="180">
        <f>1000/$A$1*'[1]4408Exp'!$I$247</f>
        <v>20.410354369000004</v>
      </c>
      <c r="K10" s="180">
        <f>1000/$A$1*'[1]4408Exp'!$J$247</f>
        <v>21.569411778000003</v>
      </c>
      <c r="L10" s="180">
        <f>1000/$A$1*'[1]4408Exp'!K$247</f>
        <v>6.7866044760000008</v>
      </c>
      <c r="M10" s="180">
        <f>1000/$A$1*'[1]4408Exp'!L$247</f>
        <v>6.1264047548000002</v>
      </c>
      <c r="N10" s="104">
        <f>1000/$A$1*'[1]4408Exp'!M$247</f>
        <v>4.8147820408000008</v>
      </c>
      <c r="O10" s="104">
        <f>1000/$A$1*'[1]4408Exp'!N$247</f>
        <v>3.4884185022</v>
      </c>
      <c r="P10" s="104">
        <f>1000/$A$1*'[1]4408Exp'!O$247</f>
        <v>5.0420154215999995</v>
      </c>
      <c r="Q10" s="104">
        <f>1000/$A$1*'[1]4408Exp'!P$247</f>
        <v>6.4725596979999995</v>
      </c>
      <c r="R10" s="104">
        <f>1000/$A$1*'[1]4408Exp'!Q$247</f>
        <v>6.9196885409901547</v>
      </c>
      <c r="S10" s="104">
        <f>1000/$A$1*'[1]4408Exp'!R$247</f>
        <v>3.1507449999999997</v>
      </c>
      <c r="T10" s="104">
        <f>1000/$A$1*'[1]4408Exp'!S$247</f>
        <v>1.856185</v>
      </c>
      <c r="U10" s="104">
        <f>1000/$A$1*'[1]4408Exp'!T$247</f>
        <v>1.451867</v>
      </c>
      <c r="V10" s="104">
        <f>1000/$A$1*'[1]4408Exp'!U$247</f>
        <v>1.69781</v>
      </c>
      <c r="W10" s="104">
        <f>1000/$A$1*'[1]4408Exp'!V$247</f>
        <v>0</v>
      </c>
      <c r="X10" s="104">
        <f>1000/$A$1*'[1]4408Exp'!W$247</f>
        <v>0</v>
      </c>
      <c r="Y10" s="104">
        <f>1000/$A$1*'[1]4408Exp'!X$247</f>
        <v>0</v>
      </c>
      <c r="Z10" s="104">
        <f>1000/$A$1*'[1]4408Exp'!Y$247</f>
        <v>0</v>
      </c>
      <c r="AA10" s="104">
        <f>1000/$A$1*'[1]4408Exp'!Z$247</f>
        <v>0</v>
      </c>
      <c r="AB10" s="104">
        <f>1000/$A$1*'[1]4408Exp'!AA$247</f>
        <v>0</v>
      </c>
      <c r="AC10" s="16"/>
      <c r="AD10" s="103">
        <f>'[1]4408Exp'!AB$247</f>
        <v>9.2835533989998904</v>
      </c>
      <c r="AE10" s="104">
        <f>'[1]4408Exp'!AC$247</f>
        <v>10.33952077534</v>
      </c>
      <c r="AF10" s="104">
        <f>'[1]4408Exp'!AD$247</f>
        <v>12.9389507016</v>
      </c>
      <c r="AG10" s="104">
        <f>'[1]4408Exp'!AE$247</f>
        <v>11.164108359935998</v>
      </c>
      <c r="AH10" s="104">
        <f>'[1]4408Exp'!AF$247</f>
        <v>12.252086448692999</v>
      </c>
      <c r="AI10" s="104">
        <f>'[1]4408Exp'!AG$247</f>
        <v>12.039121835597999</v>
      </c>
      <c r="AJ10" s="104">
        <f>'[1]4408Exp'!AH$247</f>
        <v>11.119087417416001</v>
      </c>
      <c r="AK10" s="104">
        <f>'[1]4408Exp'!AI$247</f>
        <v>10.03396069163</v>
      </c>
      <c r="AL10" s="104">
        <f>'[1]4408Exp'!AJ$247</f>
        <v>11.443807656332</v>
      </c>
      <c r="AM10" s="104">
        <f>'[1]4408Exp'!AK$247</f>
        <v>3.4965337927519999</v>
      </c>
      <c r="AN10" s="104">
        <f>'[1]4408Exp'!AL$247</f>
        <v>3.8226796932870002</v>
      </c>
      <c r="AO10" s="104">
        <f>'[1]4408Exp'!AM$247</f>
        <v>3.4389870307199999</v>
      </c>
      <c r="AP10" s="104">
        <f>'[1]4408Exp'!AN$247</f>
        <v>2.6142691298239997</v>
      </c>
      <c r="AQ10" s="104">
        <f>'[1]4408Exp'!AO$247</f>
        <v>3.5405633161289995</v>
      </c>
      <c r="AR10" s="104">
        <f>'[1]4408Exp'!AP$247</f>
        <v>4.2315292258914994</v>
      </c>
      <c r="AS10" s="104">
        <f>'[1]4408Exp'!AQ$247</f>
        <v>5.1947578974465083</v>
      </c>
      <c r="AT10" s="104">
        <f>'[1]4408Exp'!AR$247</f>
        <v>3.2244690251469996</v>
      </c>
      <c r="AU10" s="104">
        <f>'[1]4408Exp'!AS$247</f>
        <v>1.8511544139659997</v>
      </c>
      <c r="AV10" s="104">
        <f>'[1]4408Exp'!AT$247</f>
        <v>1.78680572457</v>
      </c>
      <c r="AW10" s="104">
        <f>'[1]4408Exp'!AU$247</f>
        <v>1.634676284775</v>
      </c>
      <c r="AX10" s="104">
        <f>'[1]4408Exp'!AV$247</f>
        <v>0</v>
      </c>
      <c r="AY10" s="104">
        <f>'[1]4408Exp'!AW$247</f>
        <v>0</v>
      </c>
      <c r="AZ10" s="104">
        <f>'[1]4408Exp'!AX$247</f>
        <v>0</v>
      </c>
      <c r="BA10" s="104">
        <f>'[1]4408Exp'!AY$247</f>
        <v>0</v>
      </c>
      <c r="BB10" s="104">
        <f>'[1]4408Exp'!AZ$247</f>
        <v>0</v>
      </c>
      <c r="BC10" s="104">
        <f>'[1]4408Exp'!BA$247</f>
        <v>0</v>
      </c>
      <c r="BD10" s="168"/>
    </row>
    <row r="11" spans="1:56">
      <c r="B11" s="8" t="s">
        <v>17</v>
      </c>
      <c r="C11" s="118">
        <f t="shared" ref="C11:M11" si="5">SUM(C9:C9)-SUM(C10:C10)</f>
        <v>0.15681137600000028</v>
      </c>
      <c r="D11" s="106">
        <f t="shared" si="5"/>
        <v>0.17953800000000086</v>
      </c>
      <c r="E11" s="106">
        <f t="shared" si="5"/>
        <v>1.4174193800000054</v>
      </c>
      <c r="F11" s="106">
        <f t="shared" si="5"/>
        <v>0.94619951479999997</v>
      </c>
      <c r="G11" s="106">
        <f t="shared" si="5"/>
        <v>2.5396939080000038</v>
      </c>
      <c r="H11" s="106">
        <f t="shared" si="5"/>
        <v>1.916284177999998</v>
      </c>
      <c r="I11" s="106">
        <f t="shared" si="5"/>
        <v>1.1282080860000008</v>
      </c>
      <c r="J11" s="205">
        <f t="shared" si="5"/>
        <v>1.9417912979999983</v>
      </c>
      <c r="K11" s="205">
        <f t="shared" si="5"/>
        <v>2.0166931740000003</v>
      </c>
      <c r="L11" s="205">
        <f t="shared" si="5"/>
        <v>0.18276505600000004</v>
      </c>
      <c r="M11" s="205">
        <f t="shared" si="5"/>
        <v>3.0209142000000355E-2</v>
      </c>
      <c r="N11" s="106">
        <f>SUM(N9:N9)-SUM(N10:N10)</f>
        <v>0.13098895999999982</v>
      </c>
      <c r="O11" s="106">
        <f t="shared" ref="O11:AB11" si="6">SUM(O9:O9)-SUM(O10:O10)</f>
        <v>0.23332139999999946</v>
      </c>
      <c r="P11" s="106">
        <f t="shared" si="6"/>
        <v>0.1762639590000008</v>
      </c>
      <c r="Q11" s="106">
        <f t="shared" si="6"/>
        <v>0.20006895800000013</v>
      </c>
      <c r="R11" s="106">
        <f t="shared" si="6"/>
        <v>0.61166674619393557</v>
      </c>
      <c r="S11" s="106">
        <f t="shared" si="6"/>
        <v>0.24166200000000027</v>
      </c>
      <c r="T11" s="106">
        <f t="shared" si="6"/>
        <v>0.17853599999999981</v>
      </c>
      <c r="U11" s="106">
        <f t="shared" si="6"/>
        <v>0.1495080000000002</v>
      </c>
      <c r="V11" s="106">
        <f t="shared" si="6"/>
        <v>0.38683200000000006</v>
      </c>
      <c r="W11" s="106">
        <f t="shared" si="6"/>
        <v>0</v>
      </c>
      <c r="X11" s="106">
        <f t="shared" si="6"/>
        <v>0</v>
      </c>
      <c r="Y11" s="106">
        <f t="shared" si="6"/>
        <v>0</v>
      </c>
      <c r="Z11" s="106">
        <f t="shared" si="6"/>
        <v>0</v>
      </c>
      <c r="AA11" s="106">
        <f t="shared" si="6"/>
        <v>0</v>
      </c>
      <c r="AB11" s="106">
        <f t="shared" si="6"/>
        <v>0</v>
      </c>
      <c r="AC11" s="16"/>
      <c r="AD11" s="118">
        <f t="shared" ref="AD11:BC11" si="7">SUM(AD9:AD9)-SUM(AD10:AD10)</f>
        <v>5.858927058531016E-2</v>
      </c>
      <c r="AE11" s="106">
        <f t="shared" si="7"/>
        <v>3.776666387200045E-2</v>
      </c>
      <c r="AF11" s="106">
        <f t="shared" si="7"/>
        <v>0.3705775195199994</v>
      </c>
      <c r="AG11" s="106">
        <f t="shared" si="7"/>
        <v>0.4980908889600002</v>
      </c>
      <c r="AH11" s="106">
        <f t="shared" si="7"/>
        <v>2.1568447940550008</v>
      </c>
      <c r="AI11" s="106">
        <f t="shared" si="7"/>
        <v>0.70653031191599958</v>
      </c>
      <c r="AJ11" s="106">
        <f t="shared" si="7"/>
        <v>0.57300454874000017</v>
      </c>
      <c r="AK11" s="106">
        <f t="shared" si="7"/>
        <v>1.4938176174100004</v>
      </c>
      <c r="AL11" s="106">
        <f t="shared" si="7"/>
        <v>0.71508414846799973</v>
      </c>
      <c r="AM11" s="106">
        <f t="shared" si="7"/>
        <v>0.10258193290400008</v>
      </c>
      <c r="AN11" s="106">
        <f t="shared" si="7"/>
        <v>3.3079476221999915E-2</v>
      </c>
      <c r="AO11" s="106">
        <f t="shared" si="7"/>
        <v>0.11656258608000014</v>
      </c>
      <c r="AP11" s="106">
        <f t="shared" si="7"/>
        <v>0.17593900878399982</v>
      </c>
      <c r="AQ11" s="106">
        <f t="shared" si="7"/>
        <v>0.14164942188899987</v>
      </c>
      <c r="AR11" s="106">
        <f t="shared" si="7"/>
        <v>0.18997077537274976</v>
      </c>
      <c r="AS11" s="106">
        <f t="shared" si="7"/>
        <v>0.38934265068881757</v>
      </c>
      <c r="AT11" s="106">
        <f t="shared" si="7"/>
        <v>0.24028677072700022</v>
      </c>
      <c r="AU11" s="106">
        <f t="shared" si="7"/>
        <v>0.16289378147899991</v>
      </c>
      <c r="AV11" s="106">
        <f t="shared" si="7"/>
        <v>0.13922633030999987</v>
      </c>
      <c r="AW11" s="106">
        <f t="shared" si="7"/>
        <v>0.31622588705833343</v>
      </c>
      <c r="AX11" s="106">
        <f t="shared" si="7"/>
        <v>0</v>
      </c>
      <c r="AY11" s="106">
        <f t="shared" si="7"/>
        <v>0</v>
      </c>
      <c r="AZ11" s="106">
        <f t="shared" si="7"/>
        <v>0</v>
      </c>
      <c r="BA11" s="106">
        <f t="shared" si="7"/>
        <v>0</v>
      </c>
      <c r="BB11" s="106">
        <f t="shared" si="7"/>
        <v>0</v>
      </c>
      <c r="BC11" s="106">
        <f t="shared" si="7"/>
        <v>0</v>
      </c>
      <c r="BD11" s="168"/>
    </row>
    <row r="12" spans="1:56" ht="17.149999999999999" customHeight="1">
      <c r="B12" s="91" t="s">
        <v>65</v>
      </c>
      <c r="C12" s="119">
        <f>1000/$A$1*'[1]4408Exp'!$B$269</f>
        <v>0.2311077</v>
      </c>
      <c r="D12" s="120">
        <f>1000/$A$1*'[1]4408Exp'!$C$269</f>
        <v>0.10298238</v>
      </c>
      <c r="E12" s="120">
        <f>1000/$A$1*'[1]4408Exp'!$D$269</f>
        <v>0</v>
      </c>
      <c r="F12" s="120">
        <f>1000/$A$1*'[1]4408Exp'!$E$269</f>
        <v>0</v>
      </c>
      <c r="G12" s="120">
        <f>1000/$A$1*'[1]4408Exp'!$F$269</f>
        <v>3.7810134000000002E-2</v>
      </c>
      <c r="H12" s="120">
        <f>1000/$A$1*'[1]4408Exp'!$G$269</f>
        <v>0</v>
      </c>
      <c r="I12" s="120">
        <f>1000/$A$1*'[1]4408Exp'!$H$269</f>
        <v>0</v>
      </c>
      <c r="J12" s="208">
        <f>1000/$A$1*'[1]4408Exp'!$I$269</f>
        <v>0</v>
      </c>
      <c r="K12" s="208">
        <f>1000/$A$1*'[1]4408Exp'!$J$269</f>
        <v>0</v>
      </c>
      <c r="L12" s="208">
        <f>1000/$A$1*'[1]4408Exp'!K$269</f>
        <v>0</v>
      </c>
      <c r="M12" s="208">
        <f>1000/$A$1*'[1]4408Exp'!L$269</f>
        <v>6.9165708000000006E-2</v>
      </c>
      <c r="N12" s="120">
        <f>1000/$A$1*'[1]4408Exp'!M$269</f>
        <v>9.7862873999999989E-2</v>
      </c>
      <c r="O12" s="120">
        <f>1000/$A$1*'[1]4408Exp'!N$269</f>
        <v>4.8560796000000003E-2</v>
      </c>
      <c r="P12" s="120">
        <f>1000/$A$1*'[1]4408Exp'!O$269</f>
        <v>4.9094765999999991E-2</v>
      </c>
      <c r="Q12" s="120">
        <f>1000/$A$1*'[1]4408Exp'!P$269</f>
        <v>0.120719654</v>
      </c>
      <c r="R12" s="120">
        <f>1000/$A$1*'[1]4408Exp'!Q$269</f>
        <v>5.8991119499698069E-2</v>
      </c>
      <c r="S12" s="120">
        <f>1000/$A$1*'[1]4408Exp'!R$269</f>
        <v>6.3244000000000009E-2</v>
      </c>
      <c r="T12" s="120">
        <f>1000/$A$1*'[1]4408Exp'!S$269</f>
        <v>0.1076</v>
      </c>
      <c r="U12" s="120">
        <f>1000/$A$1*'[1]4408Exp'!T$269</f>
        <v>3.7441999999999996E-2</v>
      </c>
      <c r="V12" s="120">
        <f>1000/$A$1*'[1]4408Exp'!U$269</f>
        <v>2.5759000000000001E-2</v>
      </c>
      <c r="W12" s="120">
        <f>1000/$A$1*'[1]4408Exp'!V$269</f>
        <v>0</v>
      </c>
      <c r="X12" s="120">
        <f>1000/$A$1*'[1]4408Exp'!W$269</f>
        <v>0</v>
      </c>
      <c r="Y12" s="120">
        <f>1000/$A$1*'[1]4408Exp'!X$269</f>
        <v>0</v>
      </c>
      <c r="Z12" s="120">
        <f>1000/$A$1*'[1]4408Exp'!Y$269</f>
        <v>0</v>
      </c>
      <c r="AA12" s="120">
        <f>1000/$A$1*'[1]4408Exp'!Z$269</f>
        <v>0</v>
      </c>
      <c r="AB12" s="120">
        <f>1000/$A$1*'[1]4408Exp'!AA$269</f>
        <v>0</v>
      </c>
      <c r="AC12" s="16"/>
      <c r="AD12" s="119">
        <f>'[1]4408Exp'!AB$269</f>
        <v>0.15379171500686997</v>
      </c>
      <c r="AE12" s="120">
        <f>'[1]4408Exp'!AC$269</f>
        <v>8.6884860711999995E-2</v>
      </c>
      <c r="AF12" s="120">
        <f>'[1]4408Exp'!AD$269</f>
        <v>0</v>
      </c>
      <c r="AG12" s="120">
        <f>'[1]4408Exp'!AE$269</f>
        <v>0</v>
      </c>
      <c r="AH12" s="120">
        <f>'[1]4408Exp'!AF$269</f>
        <v>5.1692777177999992E-2</v>
      </c>
      <c r="AI12" s="120">
        <f>'[1]4408Exp'!AG$269</f>
        <v>0</v>
      </c>
      <c r="AJ12" s="120">
        <f>'[1]4408Exp'!AH$269</f>
        <v>0</v>
      </c>
      <c r="AK12" s="120">
        <f>'[1]4408Exp'!AI$269</f>
        <v>0</v>
      </c>
      <c r="AL12" s="120">
        <f>'[1]4408Exp'!AJ$269</f>
        <v>0</v>
      </c>
      <c r="AM12" s="120">
        <f>'[1]4408Exp'!AK$269</f>
        <v>0</v>
      </c>
      <c r="AN12" s="120">
        <f>'[1]4408Exp'!AL$269</f>
        <v>6.8644997883000006E-2</v>
      </c>
      <c r="AO12" s="120">
        <f>'[1]4408Exp'!AM$269</f>
        <v>8.1735066240000001E-2</v>
      </c>
      <c r="AP12" s="120">
        <f>'[1]4408Exp'!AN$269</f>
        <v>3.7434549503999992E-2</v>
      </c>
      <c r="AQ12" s="120">
        <f>'[1]4408Exp'!AO$269</f>
        <v>3.9121655766000005E-2</v>
      </c>
      <c r="AR12" s="120">
        <f>'[1]4408Exp'!AP$269</f>
        <v>7.0060371328749996E-2</v>
      </c>
      <c r="AS12" s="120">
        <f>'[1]4408Exp'!AQ$269</f>
        <v>4.5936508873765464E-2</v>
      </c>
      <c r="AT12" s="120">
        <f>'[1]4408Exp'!AR$269</f>
        <v>4.4718859620999994E-2</v>
      </c>
      <c r="AU12" s="120">
        <f>'[1]4408Exp'!AS$269</f>
        <v>9.6250812800999994E-2</v>
      </c>
      <c r="AV12" s="120">
        <f>'[1]4408Exp'!AT$269</f>
        <v>4.1360769419999999E-2</v>
      </c>
      <c r="AW12" s="120">
        <f>'[1]4408Exp'!AU$269</f>
        <v>1.7303899341666665E-2</v>
      </c>
      <c r="AX12" s="120">
        <f>'[1]4408Exp'!AV$269</f>
        <v>0</v>
      </c>
      <c r="AY12" s="120">
        <f>'[1]4408Exp'!AW$269</f>
        <v>0</v>
      </c>
      <c r="AZ12" s="120">
        <f>'[1]4408Exp'!AX$269</f>
        <v>0</v>
      </c>
      <c r="BA12" s="120">
        <f>'[1]4408Exp'!AY$269</f>
        <v>0</v>
      </c>
      <c r="BB12" s="120">
        <f>'[1]4408Exp'!AZ$269</f>
        <v>0</v>
      </c>
      <c r="BC12" s="120">
        <f>'[1]4408Exp'!BA$269</f>
        <v>0</v>
      </c>
      <c r="BD12" s="168"/>
    </row>
    <row r="13" spans="1:56" ht="17.149999999999999" customHeight="1">
      <c r="B13" s="17" t="s">
        <v>69</v>
      </c>
      <c r="C13" s="109">
        <f>1000/$A$1*'[1]4408Exp'!$B$267</f>
        <v>0.17129808199999999</v>
      </c>
      <c r="D13" s="110">
        <f>1000/$A$1*'[1]4408Exp'!$C$267</f>
        <v>0.3383627226</v>
      </c>
      <c r="E13" s="110">
        <f>1000/$A$1*'[1]4408Exp'!$D$267</f>
        <v>0.45986834999999998</v>
      </c>
      <c r="F13" s="110">
        <f>1000/$A$1*'[1]4408Exp'!$E$267</f>
        <v>0.67649459719999994</v>
      </c>
      <c r="G13" s="110">
        <f>1000/$A$1*'[1]4408Exp'!$F$267</f>
        <v>0.91586679399999993</v>
      </c>
      <c r="H13" s="110">
        <f>1000/$A$1*'[1]4408Exp'!$G$267</f>
        <v>0.995062114</v>
      </c>
      <c r="I13" s="110">
        <f>1000/$A$1*'[1]4408Exp'!$H$267</f>
        <v>1.2794602219999998</v>
      </c>
      <c r="J13" s="177">
        <f>1000/$A$1*'[1]4408Exp'!$I$267</f>
        <v>1.2430847139999999</v>
      </c>
      <c r="K13" s="177">
        <f>1000/$A$1*'[1]4408Exp'!$J$267</f>
        <v>1.1500952520000001</v>
      </c>
      <c r="L13" s="177">
        <f>1000/$A$1*'[1]4408Exp'!K$267</f>
        <v>0.6219525696</v>
      </c>
      <c r="M13" s="177">
        <f>1000/$A$1*'[1]4408Exp'!L$267</f>
        <v>1.164698652</v>
      </c>
      <c r="N13" s="110">
        <f>1000/$A$1*'[1]4408Exp'!M$267</f>
        <v>0.61106592360000012</v>
      </c>
      <c r="O13" s="110">
        <f>1000/$A$1*'[1]4408Exp'!N$267</f>
        <v>0.91409428799999992</v>
      </c>
      <c r="P13" s="110">
        <f>1000/$A$1*'[1]4408Exp'!O$267</f>
        <v>1.7930600184000003</v>
      </c>
      <c r="Q13" s="110">
        <f>1000/$A$1*'[1]4408Exp'!P$267</f>
        <v>2.4138035119999999</v>
      </c>
      <c r="R13" s="110">
        <f>1000/$A$1*'[1]4408Exp'!Q$267</f>
        <v>1.228872667837865</v>
      </c>
      <c r="S13" s="110">
        <f>1000/$A$1*'[1]4408Exp'!R$267</f>
        <v>1.161192</v>
      </c>
      <c r="T13" s="110">
        <f>1000/$A$1*'[1]4408Exp'!S$267</f>
        <v>1.3201639999999999</v>
      </c>
      <c r="U13" s="110">
        <f>1000/$A$1*'[1]4408Exp'!T$267</f>
        <v>0.96655000000000013</v>
      </c>
      <c r="V13" s="110">
        <f>1000/$A$1*'[1]4408Exp'!U$267</f>
        <v>2.344068</v>
      </c>
      <c r="W13" s="110">
        <f>1000/$A$1*'[1]4408Exp'!V$267</f>
        <v>0</v>
      </c>
      <c r="X13" s="110">
        <f>1000/$A$1*'[1]4408Exp'!W$267</f>
        <v>0</v>
      </c>
      <c r="Y13" s="110">
        <f>1000/$A$1*'[1]4408Exp'!X$267</f>
        <v>0</v>
      </c>
      <c r="Z13" s="110">
        <f>1000/$A$1*'[1]4408Exp'!Y$267</f>
        <v>0</v>
      </c>
      <c r="AA13" s="110">
        <f>1000/$A$1*'[1]4408Exp'!Z$267</f>
        <v>0</v>
      </c>
      <c r="AB13" s="110">
        <f>1000/$A$1*'[1]4408Exp'!AA$267</f>
        <v>0</v>
      </c>
      <c r="AC13" s="16"/>
      <c r="AD13" s="109">
        <f>'[1]4408Exp'!AB$267</f>
        <v>0.12982017084357</v>
      </c>
      <c r="AE13" s="110">
        <f>'[1]4408Exp'!AC$267</f>
        <v>0.22260593860399999</v>
      </c>
      <c r="AF13" s="110">
        <f>'[1]4408Exp'!AD$267</f>
        <v>0.395046423024</v>
      </c>
      <c r="AG13" s="110">
        <f>'[1]4408Exp'!AE$267</f>
        <v>0.77451982350399995</v>
      </c>
      <c r="AH13" s="110">
        <f>'[1]4408Exp'!AF$267</f>
        <v>0.83114637785900003</v>
      </c>
      <c r="AI13" s="110">
        <f>'[1]4408Exp'!AG$267</f>
        <v>0.64082866933799998</v>
      </c>
      <c r="AJ13" s="110">
        <f>'[1]4408Exp'!AH$267</f>
        <v>0.84406527224799999</v>
      </c>
      <c r="AK13" s="110">
        <f>'[1]4408Exp'!AI$267</f>
        <v>1.0682059369499999</v>
      </c>
      <c r="AL13" s="110">
        <f>'[1]4408Exp'!AJ$267</f>
        <v>1.6172922389040001</v>
      </c>
      <c r="AM13" s="110">
        <f>'[1]4408Exp'!AK$267</f>
        <v>0.74709291619600005</v>
      </c>
      <c r="AN13" s="110">
        <f>'[1]4408Exp'!AL$267</f>
        <v>1.2928187822130004</v>
      </c>
      <c r="AO13" s="110">
        <f>'[1]4408Exp'!AM$267</f>
        <v>0.78064424879999994</v>
      </c>
      <c r="AP13" s="110">
        <f>'[1]4408Exp'!AN$267</f>
        <v>1.6430615720639996</v>
      </c>
      <c r="AQ13" s="110">
        <f>'[1]4408Exp'!AO$267</f>
        <v>2.3098118375579997</v>
      </c>
      <c r="AR13" s="110">
        <f>'[1]4408Exp'!AP$267</f>
        <v>3.5760485958762498</v>
      </c>
      <c r="AS13" s="110">
        <f>'[1]4408Exp'!AQ$267</f>
        <v>1.4220895356176064</v>
      </c>
      <c r="AT13" s="110">
        <f>'[1]4408Exp'!AR$267</f>
        <v>1.3985745368129998</v>
      </c>
      <c r="AU13" s="110">
        <f>'[1]4408Exp'!AS$267</f>
        <v>1.8442798844469999</v>
      </c>
      <c r="AV13" s="110">
        <f>'[1]4408Exp'!AT$267</f>
        <v>1.7157084144300001</v>
      </c>
      <c r="AW13" s="110">
        <f>'[1]4408Exp'!AU$267</f>
        <v>1.5356692354625003</v>
      </c>
      <c r="AX13" s="110">
        <f>'[1]4408Exp'!AV$267</f>
        <v>0</v>
      </c>
      <c r="AY13" s="110">
        <f>'[1]4408Exp'!AW$267</f>
        <v>0</v>
      </c>
      <c r="AZ13" s="110">
        <f>'[1]4408Exp'!AX$267</f>
        <v>0</v>
      </c>
      <c r="BA13" s="110">
        <f>'[1]4408Exp'!AY$267</f>
        <v>0</v>
      </c>
      <c r="BB13" s="110">
        <f>'[1]4408Exp'!AZ$267</f>
        <v>0</v>
      </c>
      <c r="BC13" s="110">
        <f>'[1]4408Exp'!BA$267</f>
        <v>0</v>
      </c>
      <c r="BD13" s="168"/>
    </row>
    <row r="14" spans="1:56" ht="17.149999999999999" customHeight="1">
      <c r="B14" s="10" t="s">
        <v>130</v>
      </c>
      <c r="C14" s="113">
        <f>1000/$A$1*'[1]4408Exp'!$B$264</f>
        <v>58.136592139400008</v>
      </c>
      <c r="D14" s="67">
        <f>1000/$A$1*'[1]4408Exp'!$C$264</f>
        <v>60.435621092999995</v>
      </c>
      <c r="E14" s="67">
        <f>1000/$A$1*'[1]4408Exp'!$D$264</f>
        <v>59.763293202199989</v>
      </c>
      <c r="F14" s="67">
        <f>1000/$A$1*'[1]4408Exp'!$E$264</f>
        <v>57.196944435199995</v>
      </c>
      <c r="G14" s="67">
        <f>1000/$A$1*'[1]4408Exp'!$F$264</f>
        <v>45.838297523799994</v>
      </c>
      <c r="H14" s="67">
        <f>1000/$A$1*'[1]4408Exp'!$G$264</f>
        <v>44.031682511600003</v>
      </c>
      <c r="I14" s="67">
        <f>1000/$A$1*'[1]4408Exp'!$H$264</f>
        <v>28.997051191200001</v>
      </c>
      <c r="J14" s="178">
        <f>1000/$A$1*'[1]4408Exp'!$I$264</f>
        <v>29.384865899600001</v>
      </c>
      <c r="K14" s="178">
        <f>1000/$A$1*'[1]4408Exp'!$J$264</f>
        <v>24.084933905399996</v>
      </c>
      <c r="L14" s="178">
        <f>1000/$A$1*'[1]4408Exp'!K$264</f>
        <v>14.167944761600001</v>
      </c>
      <c r="M14" s="178">
        <f>1000/$A$1*'[1]4408Exp'!L$264</f>
        <v>16.294515995400001</v>
      </c>
      <c r="N14" s="67">
        <f>1000/$A$1*'[1]4408Exp'!M$264</f>
        <v>13.011465067999998</v>
      </c>
      <c r="O14" s="67">
        <f>1000/$A$1*'[1]4408Exp'!N$264</f>
        <v>12.707024996999998</v>
      </c>
      <c r="P14" s="67">
        <f>1000/$A$1*'[1]4408Exp'!O$264</f>
        <v>7.4652144772</v>
      </c>
      <c r="Q14" s="67">
        <f>1000/$A$1*'[1]4408Exp'!P$264</f>
        <v>8.8869186745999986</v>
      </c>
      <c r="R14" s="67">
        <f>1000/$A$1*'[1]4408Exp'!Q$264</f>
        <v>9.4109478114631617</v>
      </c>
      <c r="S14" s="67">
        <f>1000/$A$1*'[1]4408Exp'!R$264</f>
        <v>10.103534000000002</v>
      </c>
      <c r="T14" s="67">
        <f>1000/$A$1*'[1]4408Exp'!S$264</f>
        <v>10.257491000000002</v>
      </c>
      <c r="U14" s="67">
        <f>1000/$A$1*'[1]4408Exp'!T$264</f>
        <v>8.9470009999999984</v>
      </c>
      <c r="V14" s="67">
        <f>1000/$A$1*'[1]4408Exp'!U$264</f>
        <v>7.987997</v>
      </c>
      <c r="W14" s="67">
        <f>1000/$A$1*'[1]4408Exp'!V$264</f>
        <v>0</v>
      </c>
      <c r="X14" s="67">
        <f>1000/$A$1*'[1]4408Exp'!W$264</f>
        <v>0</v>
      </c>
      <c r="Y14" s="67">
        <f>1000/$A$1*'[1]4408Exp'!X$264</f>
        <v>0</v>
      </c>
      <c r="Z14" s="67">
        <f>1000/$A$1*'[1]4408Exp'!Y$264</f>
        <v>0</v>
      </c>
      <c r="AA14" s="67">
        <f>1000/$A$1*'[1]4408Exp'!Z$264</f>
        <v>0</v>
      </c>
      <c r="AB14" s="67">
        <f>1000/$A$1*'[1]4408Exp'!AA$264</f>
        <v>0</v>
      </c>
      <c r="AC14" s="16"/>
      <c r="AD14" s="113">
        <f>'[1]4408Exp'!AB$264</f>
        <v>31.439534835457501</v>
      </c>
      <c r="AE14" s="67">
        <f>'[1]4408Exp'!AC$264</f>
        <v>32.202453019495998</v>
      </c>
      <c r="AF14" s="67">
        <f>'[1]4408Exp'!AD$264</f>
        <v>35.438941450176003</v>
      </c>
      <c r="AG14" s="67">
        <f>'[1]4408Exp'!AE$264</f>
        <v>36.288708333919992</v>
      </c>
      <c r="AH14" s="67">
        <f>'[1]4408Exp'!AF$264</f>
        <v>35.537142187728996</v>
      </c>
      <c r="AI14" s="67">
        <f>'[1]4408Exp'!AG$264</f>
        <v>37.255095802782002</v>
      </c>
      <c r="AJ14" s="67">
        <f>'[1]4408Exp'!AH$264</f>
        <v>28.139045179359996</v>
      </c>
      <c r="AK14" s="67">
        <f>'[1]4408Exp'!AI$264</f>
        <v>33.081163193974994</v>
      </c>
      <c r="AL14" s="67">
        <f>'[1]4408Exp'!AJ$264</f>
        <v>31.489824293584004</v>
      </c>
      <c r="AM14" s="67">
        <f>'[1]4408Exp'!AK$264</f>
        <v>16.474371837616001</v>
      </c>
      <c r="AN14" s="67">
        <f>'[1]4408Exp'!AL$264</f>
        <v>18.747304847109003</v>
      </c>
      <c r="AO14" s="67">
        <f>'[1]4408Exp'!AM$264</f>
        <v>15.88577500848</v>
      </c>
      <c r="AP14" s="67">
        <f>'[1]4408Exp'!AN$264</f>
        <v>13.238617898175999</v>
      </c>
      <c r="AQ14" s="67">
        <f>'[1]4408Exp'!AO$264</f>
        <v>9.5264344192559989</v>
      </c>
      <c r="AR14" s="67">
        <f>'[1]4408Exp'!AP$264</f>
        <v>12.16785044381975</v>
      </c>
      <c r="AS14" s="67">
        <f>'[1]4408Exp'!AQ$264</f>
        <v>10.286883912072888</v>
      </c>
      <c r="AT14" s="67">
        <f>'[1]4408Exp'!AR$264</f>
        <v>10.025512341787001</v>
      </c>
      <c r="AU14" s="67">
        <f>'[1]4408Exp'!AS$264</f>
        <v>9.2755495469779987</v>
      </c>
      <c r="AV14" s="67">
        <f>'[1]4408Exp'!AT$264</f>
        <v>8.4542360116299999</v>
      </c>
      <c r="AW14" s="67">
        <f>'[1]4408Exp'!AU$264</f>
        <v>7.2197160525375015</v>
      </c>
      <c r="AX14" s="67">
        <f>'[1]4408Exp'!AV$264</f>
        <v>0</v>
      </c>
      <c r="AY14" s="67">
        <f>'[1]4408Exp'!AW$264</f>
        <v>0</v>
      </c>
      <c r="AZ14" s="67">
        <f>'[1]4408Exp'!AX$264</f>
        <v>0</v>
      </c>
      <c r="BA14" s="67">
        <f>'[1]4408Exp'!AY$264</f>
        <v>0</v>
      </c>
      <c r="BB14" s="67">
        <f>'[1]4408Exp'!AZ$264</f>
        <v>0</v>
      </c>
      <c r="BC14" s="67">
        <f>'[1]4408Exp'!BA$264</f>
        <v>0</v>
      </c>
      <c r="BD14" s="168"/>
    </row>
    <row r="15" spans="1:56">
      <c r="B15" s="5" t="s">
        <v>27</v>
      </c>
      <c r="C15" s="103">
        <f>1000/$A$1*'[1]4408Exp'!$B$91</f>
        <v>8.0200854119999985</v>
      </c>
      <c r="D15" s="104">
        <f>1000/$A$1*'[1]4408Exp'!$C$91</f>
        <v>6.2023590268</v>
      </c>
      <c r="E15" s="104">
        <f>1000/$A$1*'[1]4408Exp'!$D$91</f>
        <v>7.4471199466000009</v>
      </c>
      <c r="F15" s="104">
        <f>1000/$A$1*'[1]4408Exp'!$E$91</f>
        <v>7.9865770679999999</v>
      </c>
      <c r="G15" s="104">
        <f>1000/$A$1*'[1]4408Exp'!$F$91</f>
        <v>6.1015284075999991</v>
      </c>
      <c r="H15" s="104">
        <f>1000/$A$1*'[1]4408Exp'!$G$91</f>
        <v>6.6417504033999997</v>
      </c>
      <c r="I15" s="104">
        <f>1000/$A$1*'[1]4408Exp'!$H$91</f>
        <v>5.9449294180000001</v>
      </c>
      <c r="J15" s="180">
        <f>1000/$A$1*'[1]4408Exp'!$I$91</f>
        <v>4.6350529319999998</v>
      </c>
      <c r="K15" s="180">
        <f>1000/$A$1*'[1]4408Exp'!$J$91</f>
        <v>4.3405971520000008</v>
      </c>
      <c r="L15" s="180">
        <f>1000/$A$1*'[1]4408Exp'!K$91</f>
        <v>1.6172855659999998</v>
      </c>
      <c r="M15" s="180">
        <f>1000/$A$1*'[1]4408Exp'!L$91</f>
        <v>1.9292999927999996</v>
      </c>
      <c r="N15" s="104">
        <f>1000/$A$1*'[1]4408Exp'!M$91</f>
        <v>1.5669454403999996</v>
      </c>
      <c r="O15" s="104">
        <f>1000/$A$1*'[1]4408Exp'!N$91</f>
        <v>0.90683200799999986</v>
      </c>
      <c r="P15" s="104">
        <f>1000/$A$1*'[1]4408Exp'!O$91</f>
        <v>0.99851092799999996</v>
      </c>
      <c r="Q15" s="104">
        <f>1000/$A$1*'[1]4408Exp'!P$91</f>
        <v>1.3543634819999999</v>
      </c>
      <c r="R15" s="104">
        <f>1000/$A$1*'[1]4408Exp'!Q$91</f>
        <v>0.63487166001483397</v>
      </c>
      <c r="S15" s="104">
        <f>1000/$A$1*'[1]4408Exp'!R$91</f>
        <v>0.61301300000000014</v>
      </c>
      <c r="T15" s="104">
        <f>1000/$A$1*'[1]4408Exp'!S$91</f>
        <v>0.28531800000000002</v>
      </c>
      <c r="U15" s="104">
        <f>1000/$A$1*'[1]4408Exp'!T$91</f>
        <v>0.33278199999999997</v>
      </c>
      <c r="V15" s="104">
        <f>1000/$A$1*'[1]4408Exp'!U$91</f>
        <v>0.39998500000000003</v>
      </c>
      <c r="W15" s="104">
        <f>1000/$A$1*'[1]4408Exp'!V$91</f>
        <v>0</v>
      </c>
      <c r="X15" s="104">
        <f>1000/$A$1*'[1]4408Exp'!W$91</f>
        <v>0</v>
      </c>
      <c r="Y15" s="104">
        <f>1000/$A$1*'[1]4408Exp'!X$91</f>
        <v>0</v>
      </c>
      <c r="Z15" s="104">
        <f>1000/$A$1*'[1]4408Exp'!Y$91</f>
        <v>0</v>
      </c>
      <c r="AA15" s="104">
        <f>1000/$A$1*'[1]4408Exp'!Z$91</f>
        <v>0</v>
      </c>
      <c r="AB15" s="104">
        <f>1000/$A$1*'[1]4408Exp'!AA$91</f>
        <v>0</v>
      </c>
      <c r="AC15" s="16"/>
      <c r="AD15" s="103">
        <f>'[1]4408Exp'!AB$91</f>
        <v>4.1043871562785794</v>
      </c>
      <c r="AE15" s="104">
        <f>'[1]4408Exp'!AC$91</f>
        <v>3.0319758469759996</v>
      </c>
      <c r="AF15" s="104">
        <f>'[1]4408Exp'!AD$91</f>
        <v>4.2755608104960006</v>
      </c>
      <c r="AG15" s="104">
        <f>'[1]4408Exp'!AE$91</f>
        <v>4.7573708626079991</v>
      </c>
      <c r="AH15" s="104">
        <f>'[1]4408Exp'!AF$91</f>
        <v>5.0286759069049989</v>
      </c>
      <c r="AI15" s="104">
        <f>'[1]4408Exp'!AG$91</f>
        <v>6.7041781872779991</v>
      </c>
      <c r="AJ15" s="104">
        <f>'[1]4408Exp'!AH$91</f>
        <v>6.0369711065280001</v>
      </c>
      <c r="AK15" s="104">
        <f>'[1]4408Exp'!AI$91</f>
        <v>5.7091650346999998</v>
      </c>
      <c r="AL15" s="104">
        <f>'[1]4408Exp'!AJ$91</f>
        <v>6.3748488019399998</v>
      </c>
      <c r="AM15" s="104">
        <f>'[1]4408Exp'!AK$91</f>
        <v>2.0845866934199999</v>
      </c>
      <c r="AN15" s="104">
        <f>'[1]4408Exp'!AL$91</f>
        <v>2.478226182003</v>
      </c>
      <c r="AO15" s="104">
        <f>'[1]4408Exp'!AM$91</f>
        <v>2.7213197711999997</v>
      </c>
      <c r="AP15" s="104">
        <f>'[1]4408Exp'!AN$91</f>
        <v>1.36206543088</v>
      </c>
      <c r="AQ15" s="104">
        <f>'[1]4408Exp'!AO$91</f>
        <v>1.16484609651</v>
      </c>
      <c r="AR15" s="104">
        <f>'[1]4408Exp'!AP$91</f>
        <v>1.8947113983039998</v>
      </c>
      <c r="AS15" s="104">
        <f>'[1]4408Exp'!AQ$91</f>
        <v>0.88987426860323415</v>
      </c>
      <c r="AT15" s="104">
        <f>'[1]4408Exp'!AR$91</f>
        <v>0.7223173799960001</v>
      </c>
      <c r="AU15" s="104">
        <f>'[1]4408Exp'!AS$91</f>
        <v>0.30257357230100002</v>
      </c>
      <c r="AV15" s="104">
        <f>'[1]4408Exp'!AT$91</f>
        <v>0.47275766584999995</v>
      </c>
      <c r="AW15" s="104">
        <f>'[1]4408Exp'!AU$91</f>
        <v>0.66097500684583332</v>
      </c>
      <c r="AX15" s="104">
        <f>'[1]4408Exp'!AV$91</f>
        <v>0</v>
      </c>
      <c r="AY15" s="104">
        <f>'[1]4408Exp'!AW$91</f>
        <v>0</v>
      </c>
      <c r="AZ15" s="104">
        <f>'[1]4408Exp'!AX$91</f>
        <v>0</v>
      </c>
      <c r="BA15" s="104">
        <f>'[1]4408Exp'!AY$91</f>
        <v>0</v>
      </c>
      <c r="BB15" s="104">
        <f>'[1]4408Exp'!AZ$91</f>
        <v>0</v>
      </c>
      <c r="BC15" s="104">
        <f>'[1]4408Exp'!BA$91</f>
        <v>0</v>
      </c>
      <c r="BD15" s="168"/>
    </row>
    <row r="16" spans="1:56">
      <c r="B16" s="5" t="s">
        <v>31</v>
      </c>
      <c r="C16" s="103">
        <f>1000/$A$1*'[1]4408Exp'!$B$114</f>
        <v>22.533493664399998</v>
      </c>
      <c r="D16" s="104">
        <f>1000/$A$1*'[1]4408Exp'!$C$114</f>
        <v>25.911559192200002</v>
      </c>
      <c r="E16" s="104">
        <f>1000/$A$1*'[1]4408Exp'!$D$114</f>
        <v>22.422403418199998</v>
      </c>
      <c r="F16" s="104">
        <f>1000/$A$1*'[1]4408Exp'!$E$114</f>
        <v>21.226038641199999</v>
      </c>
      <c r="G16" s="104">
        <f>1000/$A$1*'[1]4408Exp'!$F$114</f>
        <v>14.944616529399999</v>
      </c>
      <c r="H16" s="104">
        <f>1000/$A$1*'[1]4408Exp'!$G$114</f>
        <v>15.358953157800002</v>
      </c>
      <c r="I16" s="104">
        <f>1000/$A$1*'[1]4408Exp'!$H$114</f>
        <v>8.9209885748000008</v>
      </c>
      <c r="J16" s="180">
        <f>1000/$A$1*'[1]4408Exp'!$I$114</f>
        <v>9.1716498380000004</v>
      </c>
      <c r="K16" s="180">
        <f>1000/$A$1*'[1]4408Exp'!$J$114</f>
        <v>9.445833916199998</v>
      </c>
      <c r="L16" s="180">
        <f>1000/$A$1*'[1]4408Exp'!K$114</f>
        <v>5.993098730799999</v>
      </c>
      <c r="M16" s="180">
        <f>1000/$A$1*'[1]4408Exp'!L$114</f>
        <v>5.1828098561999996</v>
      </c>
      <c r="N16" s="104">
        <f>1000/$A$1*'[1]4408Exp'!M$114</f>
        <v>3.2489718707999993</v>
      </c>
      <c r="O16" s="104">
        <f>1000/$A$1*'[1]4408Exp'!N$114</f>
        <v>2.0159582297999998</v>
      </c>
      <c r="P16" s="104">
        <f>1000/$A$1*'[1]4408Exp'!O$114</f>
        <v>1.918469534</v>
      </c>
      <c r="Q16" s="104">
        <f>1000/$A$1*'[1]4408Exp'!P$114</f>
        <v>3.1758304719999999</v>
      </c>
      <c r="R16" s="104">
        <f>1000/$A$1*'[1]4408Exp'!Q$114</f>
        <v>3.8462896815520642</v>
      </c>
      <c r="S16" s="104">
        <f>1000/$A$1*'[1]4408Exp'!R$114</f>
        <v>5.4863270000000002</v>
      </c>
      <c r="T16" s="104">
        <f>1000/$A$1*'[1]4408Exp'!S$114</f>
        <v>4.7075230000000001</v>
      </c>
      <c r="U16" s="104">
        <f>1000/$A$1*'[1]4408Exp'!T$114</f>
        <v>4.6727929999999986</v>
      </c>
      <c r="V16" s="104">
        <f>1000/$A$1*'[1]4408Exp'!U$114</f>
        <v>4.5887950000000002</v>
      </c>
      <c r="W16" s="104">
        <f>1000/$A$1*'[1]4408Exp'!V$114</f>
        <v>0</v>
      </c>
      <c r="X16" s="104">
        <f>1000/$A$1*'[1]4408Exp'!W$114</f>
        <v>0</v>
      </c>
      <c r="Y16" s="104">
        <f>1000/$A$1*'[1]4408Exp'!X$114</f>
        <v>0</v>
      </c>
      <c r="Z16" s="104">
        <f>1000/$A$1*'[1]4408Exp'!Y$114</f>
        <v>0</v>
      </c>
      <c r="AA16" s="104">
        <f>1000/$A$1*'[1]4408Exp'!Z$114</f>
        <v>0</v>
      </c>
      <c r="AB16" s="104">
        <f>1000/$A$1*'[1]4408Exp'!AA$114</f>
        <v>0</v>
      </c>
      <c r="AC16" s="16"/>
      <c r="AD16" s="103">
        <f>'[1]4408Exp'!AB$114</f>
        <v>12.603935243846907</v>
      </c>
      <c r="AE16" s="104">
        <f>'[1]4408Exp'!AC$114</f>
        <v>14.975129403719999</v>
      </c>
      <c r="AF16" s="104">
        <f>'[1]4408Exp'!AD$114</f>
        <v>14.011336267343999</v>
      </c>
      <c r="AG16" s="104">
        <f>'[1]4408Exp'!AE$114</f>
        <v>14.027033073983999</v>
      </c>
      <c r="AH16" s="104">
        <f>'[1]4408Exp'!AF$114</f>
        <v>11.288620270528998</v>
      </c>
      <c r="AI16" s="104">
        <f>'[1]4408Exp'!AG$114</f>
        <v>12.582093281472</v>
      </c>
      <c r="AJ16" s="104">
        <f>'[1]4408Exp'!AH$114</f>
        <v>9.5507982929439983</v>
      </c>
      <c r="AK16" s="104">
        <f>'[1]4408Exp'!AI$114</f>
        <v>11.829223018419999</v>
      </c>
      <c r="AL16" s="104">
        <f>'[1]4408Exp'!AJ$114</f>
        <v>12.06808931936</v>
      </c>
      <c r="AM16" s="104">
        <f>'[1]4408Exp'!AK$114</f>
        <v>7.0935853120439996</v>
      </c>
      <c r="AN16" s="104">
        <f>'[1]4408Exp'!AL$114</f>
        <v>6.1458075393119991</v>
      </c>
      <c r="AO16" s="104">
        <f>'[1]4408Exp'!AM$114</f>
        <v>3.7428800073599997</v>
      </c>
      <c r="AP16" s="104">
        <f>'[1]4408Exp'!AN$114</f>
        <v>2.3695774152159998</v>
      </c>
      <c r="AQ16" s="104">
        <f>'[1]4408Exp'!AO$114</f>
        <v>2.3955920767469996</v>
      </c>
      <c r="AR16" s="104">
        <f>'[1]4408Exp'!AP$114</f>
        <v>4.3621848278034987</v>
      </c>
      <c r="AS16" s="104">
        <f>'[1]4408Exp'!AQ$114</f>
        <v>4.2207686776214386</v>
      </c>
      <c r="AT16" s="104">
        <f>'[1]4408Exp'!AR$114</f>
        <v>6.4048491385319997</v>
      </c>
      <c r="AU16" s="104">
        <f>'[1]4408Exp'!AS$114</f>
        <v>5.0414253160699998</v>
      </c>
      <c r="AV16" s="104">
        <f>'[1]4408Exp'!AT$114</f>
        <v>5.1944203841799999</v>
      </c>
      <c r="AW16" s="104">
        <f>'[1]4408Exp'!AU$114</f>
        <v>3.9845086474458333</v>
      </c>
      <c r="AX16" s="104">
        <f>'[1]4408Exp'!AV$114</f>
        <v>0</v>
      </c>
      <c r="AY16" s="104">
        <f>'[1]4408Exp'!AW$114</f>
        <v>0</v>
      </c>
      <c r="AZ16" s="104">
        <f>'[1]4408Exp'!AX$114</f>
        <v>0</v>
      </c>
      <c r="BA16" s="104">
        <f>'[1]4408Exp'!AY$114</f>
        <v>0</v>
      </c>
      <c r="BB16" s="104">
        <f>'[1]4408Exp'!AZ$114</f>
        <v>0</v>
      </c>
      <c r="BC16" s="104">
        <f>'[1]4408Exp'!BA$114</f>
        <v>0</v>
      </c>
      <c r="BD16" s="168"/>
    </row>
    <row r="17" spans="2:56">
      <c r="B17" s="5" t="s">
        <v>38</v>
      </c>
      <c r="C17" s="103">
        <f>1000/$A$1*'[1]4408Exp'!$B$212</f>
        <v>9.9918390888000026</v>
      </c>
      <c r="D17" s="104">
        <f>1000/$A$1*'[1]4408Exp'!$C$212</f>
        <v>11.236644993600001</v>
      </c>
      <c r="E17" s="104">
        <f>1000/$A$1*'[1]4408Exp'!$D$212</f>
        <v>13.7922109112</v>
      </c>
      <c r="F17" s="104">
        <f>1000/$A$1*'[1]4408Exp'!$E$212</f>
        <v>12.182217025999998</v>
      </c>
      <c r="G17" s="104">
        <f>1000/$A$1*'[1]4408Exp'!$F$212</f>
        <v>9.4658405511999977</v>
      </c>
      <c r="H17" s="104">
        <f>1000/$A$1*'[1]4408Exp'!$G$212</f>
        <v>9.5310397966000036</v>
      </c>
      <c r="I17" s="104">
        <f>1000/$A$1*'[1]4408Exp'!$H$212</f>
        <v>6.0843719159999994</v>
      </c>
      <c r="J17" s="180">
        <f>1000/$A$1*'[1]4408Exp'!$I$212</f>
        <v>7.2326172</v>
      </c>
      <c r="K17" s="180">
        <f>1000/$A$1*'[1]4408Exp'!$J$212</f>
        <v>4.9621453999999998</v>
      </c>
      <c r="L17" s="180">
        <f>1000/$A$1*'[1]4408Exp'!K$212</f>
        <v>2.3499751359999999</v>
      </c>
      <c r="M17" s="180">
        <f>1000/$A$1*'[1]4408Exp'!L$212</f>
        <v>2.6597643538</v>
      </c>
      <c r="N17" s="104">
        <f>1000/$A$1*'[1]4408Exp'!M$212</f>
        <v>2.7352457473999996</v>
      </c>
      <c r="O17" s="104">
        <f>1000/$A$1*'[1]4408Exp'!N$212</f>
        <v>1.3187123758000001</v>
      </c>
      <c r="P17" s="104">
        <f>1000/$A$1*'[1]4408Exp'!O$212</f>
        <v>1.224559972</v>
      </c>
      <c r="Q17" s="104">
        <f>1000/$A$1*'[1]4408Exp'!P$212</f>
        <v>1.4848397825999999</v>
      </c>
      <c r="R17" s="104">
        <f>1000/$A$1*'[1]4408Exp'!Q$212</f>
        <v>2.7179011183617647</v>
      </c>
      <c r="S17" s="104">
        <f>1000/$A$1*'[1]4408Exp'!R$212</f>
        <v>3.1180690000000002</v>
      </c>
      <c r="T17" s="104">
        <f>1000/$A$1*'[1]4408Exp'!S$212</f>
        <v>2.9723419999999998</v>
      </c>
      <c r="U17" s="104">
        <f>1000/$A$1*'[1]4408Exp'!T$212</f>
        <v>2.9060500000000005</v>
      </c>
      <c r="V17" s="104">
        <f>1000/$A$1*'[1]4408Exp'!U$212</f>
        <v>2.0208140000000001</v>
      </c>
      <c r="W17" s="104">
        <f>1000/$A$1*'[1]4408Exp'!V$212</f>
        <v>0</v>
      </c>
      <c r="X17" s="104">
        <f>1000/$A$1*'[1]4408Exp'!W$212</f>
        <v>0</v>
      </c>
      <c r="Y17" s="104">
        <f>1000/$A$1*'[1]4408Exp'!X$212</f>
        <v>0</v>
      </c>
      <c r="Z17" s="104">
        <f>1000/$A$1*'[1]4408Exp'!Y$212</f>
        <v>0</v>
      </c>
      <c r="AA17" s="104">
        <f>1000/$A$1*'[1]4408Exp'!Z$212</f>
        <v>0</v>
      </c>
      <c r="AB17" s="104">
        <f>1000/$A$1*'[1]4408Exp'!AA$212</f>
        <v>0</v>
      </c>
      <c r="AC17" s="16"/>
      <c r="AD17" s="103">
        <f>'[1]4408Exp'!AB$212</f>
        <v>4.3814888450649603</v>
      </c>
      <c r="AE17" s="104">
        <f>'[1]4408Exp'!AC$212</f>
        <v>4.3021432887639994</v>
      </c>
      <c r="AF17" s="104">
        <f>'[1]4408Exp'!AD$212</f>
        <v>6.5250048786720001</v>
      </c>
      <c r="AG17" s="104">
        <f>'[1]4408Exp'!AE$212</f>
        <v>6.3917822414880003</v>
      </c>
      <c r="AH17" s="104">
        <f>'[1]4408Exp'!AF$212</f>
        <v>6.6554605917589997</v>
      </c>
      <c r="AI17" s="104">
        <f>'[1]4408Exp'!AG$212</f>
        <v>6.3788053303260002</v>
      </c>
      <c r="AJ17" s="104">
        <f>'[1]4408Exp'!AH$212</f>
        <v>4.4603627029119997</v>
      </c>
      <c r="AK17" s="104">
        <f>'[1]4408Exp'!AI$212</f>
        <v>5.8731260904699996</v>
      </c>
      <c r="AL17" s="104">
        <f>'[1]4408Exp'!AJ$212</f>
        <v>5.1298666238480006</v>
      </c>
      <c r="AM17" s="104">
        <f>'[1]4408Exp'!AK$212</f>
        <v>2.4450525288199998</v>
      </c>
      <c r="AN17" s="104">
        <f>'[1]4408Exp'!AL$212</f>
        <v>2.5474207753350004</v>
      </c>
      <c r="AO17" s="104">
        <f>'[1]4408Exp'!AM$212</f>
        <v>3.1551291239999997</v>
      </c>
      <c r="AP17" s="104">
        <f>'[1]4408Exp'!AN$212</f>
        <v>1.6192088489279999</v>
      </c>
      <c r="AQ17" s="104">
        <f>'[1]4408Exp'!AO$212</f>
        <v>1.4157680138099999</v>
      </c>
      <c r="AR17" s="104">
        <f>'[1]4408Exp'!AP$212</f>
        <v>1.7706445226777499</v>
      </c>
      <c r="AS17" s="104">
        <f>'[1]4408Exp'!AQ$212</f>
        <v>2.5464595234456358</v>
      </c>
      <c r="AT17" s="104">
        <f>'[1]4408Exp'!AR$212</f>
        <v>1.856797608812</v>
      </c>
      <c r="AU17" s="104">
        <f>'[1]4408Exp'!AS$212</f>
        <v>1.8434131899039998</v>
      </c>
      <c r="AV17" s="104">
        <f>'[1]4408Exp'!AT$212</f>
        <v>1.61215960991</v>
      </c>
      <c r="AW17" s="104">
        <f>'[1]4408Exp'!AU$212</f>
        <v>1.4263231811375001</v>
      </c>
      <c r="AX17" s="104">
        <f>'[1]4408Exp'!AV$212</f>
        <v>0</v>
      </c>
      <c r="AY17" s="104">
        <f>'[1]4408Exp'!AW$212</f>
        <v>0</v>
      </c>
      <c r="AZ17" s="104">
        <f>'[1]4408Exp'!AX$212</f>
        <v>0</v>
      </c>
      <c r="BA17" s="104">
        <f>'[1]4408Exp'!AY$212</f>
        <v>0</v>
      </c>
      <c r="BB17" s="104">
        <f>'[1]4408Exp'!AZ$212</f>
        <v>0</v>
      </c>
      <c r="BC17" s="104">
        <f>'[1]4408Exp'!BA$212</f>
        <v>0</v>
      </c>
      <c r="BD17" s="168"/>
    </row>
    <row r="18" spans="2:56">
      <c r="B18" s="5" t="s">
        <v>17</v>
      </c>
      <c r="C18" s="103">
        <f t="shared" ref="C18:M18" si="8">SUM(C14:C14)-SUM(C15:C17)</f>
        <v>17.591173974200004</v>
      </c>
      <c r="D18" s="104">
        <f t="shared" si="8"/>
        <v>17.085057880399994</v>
      </c>
      <c r="E18" s="104">
        <f t="shared" si="8"/>
        <v>16.101558926199992</v>
      </c>
      <c r="F18" s="104">
        <f t="shared" si="8"/>
        <v>15.802111699999998</v>
      </c>
      <c r="G18" s="104">
        <f t="shared" si="8"/>
        <v>15.326312035599997</v>
      </c>
      <c r="H18" s="104">
        <f t="shared" si="8"/>
        <v>12.4999391538</v>
      </c>
      <c r="I18" s="104">
        <f t="shared" si="8"/>
        <v>8.0467612824000021</v>
      </c>
      <c r="J18" s="180">
        <f t="shared" si="8"/>
        <v>8.3455459296000001</v>
      </c>
      <c r="K18" s="180">
        <f t="shared" si="8"/>
        <v>5.3363574371999967</v>
      </c>
      <c r="L18" s="180">
        <f t="shared" si="8"/>
        <v>4.2075853288000022</v>
      </c>
      <c r="M18" s="180">
        <f t="shared" si="8"/>
        <v>6.5226417926000018</v>
      </c>
      <c r="N18" s="104">
        <f>SUM(N14:N14)-SUM(N15:N17)</f>
        <v>5.4603020093999994</v>
      </c>
      <c r="O18" s="104">
        <f t="shared" ref="O18:AB18" si="9">SUM(O14:O14)-SUM(O15:O17)</f>
        <v>8.465522383399998</v>
      </c>
      <c r="P18" s="104">
        <f t="shared" si="9"/>
        <v>3.3236740432000005</v>
      </c>
      <c r="Q18" s="104">
        <f t="shared" si="9"/>
        <v>2.8718849379999991</v>
      </c>
      <c r="R18" s="104">
        <f t="shared" si="9"/>
        <v>2.2118853515344981</v>
      </c>
      <c r="S18" s="104">
        <f t="shared" si="9"/>
        <v>0.88612500000000161</v>
      </c>
      <c r="T18" s="104">
        <f t="shared" si="9"/>
        <v>2.292308000000002</v>
      </c>
      <c r="U18" s="104">
        <f t="shared" si="9"/>
        <v>1.0353759999999994</v>
      </c>
      <c r="V18" s="104">
        <f t="shared" si="9"/>
        <v>0.97840300000000013</v>
      </c>
      <c r="W18" s="104">
        <f t="shared" si="9"/>
        <v>0</v>
      </c>
      <c r="X18" s="104">
        <f t="shared" si="9"/>
        <v>0</v>
      </c>
      <c r="Y18" s="104">
        <f t="shared" si="9"/>
        <v>0</v>
      </c>
      <c r="Z18" s="104">
        <f t="shared" si="9"/>
        <v>0</v>
      </c>
      <c r="AA18" s="104">
        <f t="shared" si="9"/>
        <v>0</v>
      </c>
      <c r="AB18" s="104">
        <f t="shared" si="9"/>
        <v>0</v>
      </c>
      <c r="AC18" s="179"/>
      <c r="AD18" s="103">
        <f t="shared" ref="AD18:BC18" si="10">SUM(AD14:AD14)-SUM(AD15:AD17)</f>
        <v>10.349723590267054</v>
      </c>
      <c r="AE18" s="104">
        <f t="shared" si="10"/>
        <v>9.8932044800359975</v>
      </c>
      <c r="AF18" s="104">
        <f t="shared" si="10"/>
        <v>10.627039493664004</v>
      </c>
      <c r="AG18" s="104">
        <f t="shared" si="10"/>
        <v>11.11252215583999</v>
      </c>
      <c r="AH18" s="104">
        <f t="shared" si="10"/>
        <v>12.564385418536002</v>
      </c>
      <c r="AI18" s="104">
        <f t="shared" si="10"/>
        <v>11.590019003706004</v>
      </c>
      <c r="AJ18" s="104">
        <f t="shared" si="10"/>
        <v>8.0909130769759976</v>
      </c>
      <c r="AK18" s="104">
        <f t="shared" si="10"/>
        <v>9.6696490503849972</v>
      </c>
      <c r="AL18" s="104">
        <f t="shared" si="10"/>
        <v>7.9170195484360057</v>
      </c>
      <c r="AM18" s="104">
        <f t="shared" si="10"/>
        <v>4.8511473033320023</v>
      </c>
      <c r="AN18" s="104">
        <f t="shared" si="10"/>
        <v>7.5758503504590031</v>
      </c>
      <c r="AO18" s="104">
        <f t="shared" si="10"/>
        <v>6.2664461059200001</v>
      </c>
      <c r="AP18" s="104">
        <f t="shared" si="10"/>
        <v>7.8877662031519993</v>
      </c>
      <c r="AQ18" s="104">
        <f t="shared" si="10"/>
        <v>4.5502282321889993</v>
      </c>
      <c r="AR18" s="104">
        <f t="shared" si="10"/>
        <v>4.1403096950345013</v>
      </c>
      <c r="AS18" s="104">
        <f t="shared" si="10"/>
        <v>2.6297814424025798</v>
      </c>
      <c r="AT18" s="104">
        <f t="shared" si="10"/>
        <v>1.0415482144470012</v>
      </c>
      <c r="AU18" s="104">
        <f t="shared" si="10"/>
        <v>2.0881374687029988</v>
      </c>
      <c r="AV18" s="104">
        <f t="shared" si="10"/>
        <v>1.1748983516900005</v>
      </c>
      <c r="AW18" s="104">
        <f t="shared" si="10"/>
        <v>1.1479092171083352</v>
      </c>
      <c r="AX18" s="104">
        <f t="shared" si="10"/>
        <v>0</v>
      </c>
      <c r="AY18" s="104">
        <f t="shared" si="10"/>
        <v>0</v>
      </c>
      <c r="AZ18" s="104">
        <f t="shared" si="10"/>
        <v>0</v>
      </c>
      <c r="BA18" s="104">
        <f t="shared" si="10"/>
        <v>0</v>
      </c>
      <c r="BB18" s="104">
        <f t="shared" si="10"/>
        <v>0</v>
      </c>
      <c r="BC18" s="104">
        <f t="shared" si="10"/>
        <v>0</v>
      </c>
      <c r="BD18" s="168"/>
    </row>
    <row r="19" spans="2:56" ht="17.149999999999999" customHeight="1" thickBot="1">
      <c r="B19" s="78" t="s">
        <v>66</v>
      </c>
      <c r="C19" s="116">
        <f t="shared" ref="C19:L19" si="11">C5-SUM(C6,C9,C12,C13,C14)</f>
        <v>2.4238392809999567</v>
      </c>
      <c r="D19" s="117">
        <f t="shared" si="11"/>
        <v>4.6263226972000098</v>
      </c>
      <c r="E19" s="117">
        <f t="shared" si="11"/>
        <v>2.6123781731999998</v>
      </c>
      <c r="F19" s="117">
        <f t="shared" si="11"/>
        <v>5.4755901253999895</v>
      </c>
      <c r="G19" s="117">
        <f t="shared" si="11"/>
        <v>5.5081317981999973</v>
      </c>
      <c r="H19" s="117">
        <f t="shared" si="11"/>
        <v>8.1875658220000105</v>
      </c>
      <c r="I19" s="117">
        <f t="shared" si="11"/>
        <v>5.865652124600004</v>
      </c>
      <c r="J19" s="209">
        <f t="shared" si="11"/>
        <v>5.4275964260000009</v>
      </c>
      <c r="K19" s="209">
        <f t="shared" si="11"/>
        <v>9.4676607672000159</v>
      </c>
      <c r="L19" s="209">
        <f t="shared" si="11"/>
        <v>5.5158261917999951</v>
      </c>
      <c r="M19" s="209">
        <f>M5-SUM(M6,M9,M12,M13,M14)</f>
        <v>6.3296338909999932</v>
      </c>
      <c r="N19" s="117">
        <f>N5-SUM(N6,N9,N12,N13,N14)</f>
        <v>4.0694090370000069</v>
      </c>
      <c r="O19" s="117">
        <f t="shared" ref="O19:AB19" si="12">O5-SUM(O6,O9,O12,O13,O14)</f>
        <v>3.2543344439999977</v>
      </c>
      <c r="P19" s="117">
        <f t="shared" si="12"/>
        <v>3.1218067119999873</v>
      </c>
      <c r="Q19" s="117">
        <f t="shared" si="12"/>
        <v>3.0898605506000045</v>
      </c>
      <c r="R19" s="117">
        <f t="shared" si="12"/>
        <v>3.9357476398301685</v>
      </c>
      <c r="S19" s="117">
        <f t="shared" si="12"/>
        <v>1.9252019999999987</v>
      </c>
      <c r="T19" s="117">
        <f t="shared" si="12"/>
        <v>2.2872099999999982</v>
      </c>
      <c r="U19" s="117">
        <f t="shared" si="12"/>
        <v>1.7005210000000002</v>
      </c>
      <c r="V19" s="117">
        <f t="shared" si="12"/>
        <v>1.0910490000000017</v>
      </c>
      <c r="W19" s="117">
        <f t="shared" si="12"/>
        <v>0</v>
      </c>
      <c r="X19" s="117">
        <f t="shared" si="12"/>
        <v>0</v>
      </c>
      <c r="Y19" s="117">
        <f t="shared" si="12"/>
        <v>0</v>
      </c>
      <c r="Z19" s="117">
        <f t="shared" si="12"/>
        <v>0</v>
      </c>
      <c r="AA19" s="117">
        <f t="shared" si="12"/>
        <v>0</v>
      </c>
      <c r="AB19" s="117">
        <f t="shared" si="12"/>
        <v>0</v>
      </c>
      <c r="AC19" s="210"/>
      <c r="AD19" s="116">
        <f>AD5-SUM(AD6,AD9,AD12,AD13,AD14)</f>
        <v>0.96663544770780874</v>
      </c>
      <c r="AE19" s="117">
        <f>AE5-SUM(AE6,AE9,AE12,AE13,AE14)</f>
        <v>1.1768108948719984</v>
      </c>
      <c r="AF19" s="117">
        <f t="shared" ref="AF19:BC19" si="13">AF5-SUM(AF6,AF9,AF12,AF13,AF14)</f>
        <v>1.1027799014400017</v>
      </c>
      <c r="AG19" s="117">
        <f t="shared" si="13"/>
        <v>2.4990828990400047</v>
      </c>
      <c r="AH19" s="117">
        <f t="shared" si="13"/>
        <v>3.0057701724189911</v>
      </c>
      <c r="AI19" s="117">
        <f t="shared" si="13"/>
        <v>4.4923829198819973</v>
      </c>
      <c r="AJ19" s="117">
        <f t="shared" si="13"/>
        <v>4.1270860074799955</v>
      </c>
      <c r="AK19" s="117">
        <f t="shared" si="13"/>
        <v>4.2971295927099931</v>
      </c>
      <c r="AL19" s="117">
        <f t="shared" si="13"/>
        <v>7.5983072045840103</v>
      </c>
      <c r="AM19" s="117">
        <f t="shared" si="13"/>
        <v>3.7961327320399931</v>
      </c>
      <c r="AN19" s="117">
        <f t="shared" si="13"/>
        <v>4.4753099382719803</v>
      </c>
      <c r="AO19" s="117">
        <f t="shared" si="13"/>
        <v>3.2124142948800021</v>
      </c>
      <c r="AP19" s="117">
        <f t="shared" si="13"/>
        <v>2.9603707893759967</v>
      </c>
      <c r="AQ19" s="117">
        <f t="shared" si="13"/>
        <v>2.2708876304190042</v>
      </c>
      <c r="AR19" s="117">
        <f t="shared" si="13"/>
        <v>2.6656128642182431</v>
      </c>
      <c r="AS19" s="117">
        <f t="shared" si="13"/>
        <v>4.0644207143834237</v>
      </c>
      <c r="AT19" s="117">
        <f t="shared" si="13"/>
        <v>2.105521702651</v>
      </c>
      <c r="AU19" s="117">
        <f t="shared" si="13"/>
        <v>2.2372599812420031</v>
      </c>
      <c r="AV19" s="117">
        <f t="shared" si="13"/>
        <v>2.2829874979500016</v>
      </c>
      <c r="AW19" s="117">
        <f t="shared" si="13"/>
        <v>1.1850520771374971</v>
      </c>
      <c r="AX19" s="117">
        <f t="shared" si="13"/>
        <v>0</v>
      </c>
      <c r="AY19" s="117">
        <f t="shared" si="13"/>
        <v>0</v>
      </c>
      <c r="AZ19" s="117">
        <f t="shared" si="13"/>
        <v>0</v>
      </c>
      <c r="BA19" s="117">
        <f t="shared" si="13"/>
        <v>0</v>
      </c>
      <c r="BB19" s="117">
        <f t="shared" si="13"/>
        <v>0</v>
      </c>
      <c r="BC19" s="117">
        <f t="shared" si="13"/>
        <v>0</v>
      </c>
      <c r="BD19" s="168"/>
    </row>
    <row r="20" spans="2:56" ht="9" customHeight="1" thickTop="1">
      <c r="C20" s="37"/>
      <c r="D20" s="37"/>
      <c r="E20" s="37"/>
      <c r="F20" s="37"/>
      <c r="G20" s="37"/>
      <c r="H20" s="37"/>
      <c r="I20" s="37"/>
      <c r="J20" s="37"/>
      <c r="K20" s="37"/>
      <c r="L20" s="37"/>
      <c r="M20" s="37"/>
      <c r="N20" s="37"/>
      <c r="O20" s="37"/>
      <c r="P20" s="37"/>
      <c r="Q20" s="37"/>
      <c r="R20" s="37"/>
      <c r="S20" s="37"/>
      <c r="T20" s="37"/>
      <c r="U20" s="37"/>
      <c r="V20" s="37"/>
      <c r="W20" s="37"/>
      <c r="X20" s="37"/>
      <c r="Y20" s="37"/>
      <c r="Z20" s="37"/>
      <c r="AA20" s="37"/>
      <c r="AB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row>
    <row r="21" spans="2:56" ht="13" thickBot="1">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row>
    <row r="22" spans="2:56" ht="16" thickTop="1">
      <c r="B22" s="265" t="s">
        <v>116</v>
      </c>
      <c r="C22" s="271" t="s">
        <v>120</v>
      </c>
      <c r="D22" s="269"/>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70"/>
      <c r="AC22" s="189"/>
      <c r="AD22" s="271" t="s">
        <v>118</v>
      </c>
      <c r="AE22" s="269"/>
      <c r="AF22" s="269"/>
      <c r="AG22" s="269"/>
      <c r="AH22" s="269"/>
      <c r="AI22" s="269"/>
      <c r="AJ22" s="269"/>
      <c r="AK22" s="269"/>
      <c r="AL22" s="269"/>
      <c r="AM22" s="269"/>
      <c r="AN22" s="269"/>
      <c r="AO22" s="269"/>
      <c r="AP22" s="269"/>
      <c r="AQ22" s="269"/>
      <c r="AR22" s="269"/>
      <c r="AS22" s="269"/>
      <c r="AT22" s="269"/>
      <c r="AU22" s="269"/>
      <c r="AV22" s="269"/>
      <c r="AW22" s="269"/>
      <c r="AX22" s="269"/>
      <c r="AY22" s="269"/>
      <c r="AZ22" s="269"/>
      <c r="BA22" s="269"/>
      <c r="BB22" s="269"/>
      <c r="BC22" s="270"/>
      <c r="BD22" s="168"/>
    </row>
    <row r="23" spans="2:56" ht="13" thickBot="1">
      <c r="B23" s="266"/>
      <c r="C23" s="272" t="s">
        <v>115</v>
      </c>
      <c r="D23" s="273"/>
      <c r="E23" s="273"/>
      <c r="F23" s="273"/>
      <c r="G23" s="273"/>
      <c r="H23" s="273"/>
      <c r="I23" s="273"/>
      <c r="J23" s="273"/>
      <c r="K23" s="273"/>
      <c r="L23" s="273"/>
      <c r="M23" s="273"/>
      <c r="N23" s="273"/>
      <c r="O23" s="273"/>
      <c r="P23" s="273"/>
      <c r="Q23" s="273"/>
      <c r="R23" s="273"/>
      <c r="S23" s="273"/>
      <c r="T23" s="273"/>
      <c r="U23" s="273"/>
      <c r="V23" s="273"/>
      <c r="W23" s="273"/>
      <c r="X23" s="273"/>
      <c r="Y23" s="273"/>
      <c r="Z23" s="273"/>
      <c r="AA23" s="273"/>
      <c r="AB23" s="274"/>
      <c r="AC23" s="190"/>
      <c r="AD23" s="272" t="s">
        <v>119</v>
      </c>
      <c r="AE23" s="273"/>
      <c r="AF23" s="273"/>
      <c r="AG23" s="273"/>
      <c r="AH23" s="273"/>
      <c r="AI23" s="273"/>
      <c r="AJ23" s="273"/>
      <c r="AK23" s="273"/>
      <c r="AL23" s="273"/>
      <c r="AM23" s="273"/>
      <c r="AN23" s="273"/>
      <c r="AO23" s="273"/>
      <c r="AP23" s="273"/>
      <c r="AQ23" s="273"/>
      <c r="AR23" s="273"/>
      <c r="AS23" s="273"/>
      <c r="AT23" s="273"/>
      <c r="AU23" s="273"/>
      <c r="AV23" s="273"/>
      <c r="AW23" s="273"/>
      <c r="AX23" s="273"/>
      <c r="AY23" s="273"/>
      <c r="AZ23" s="273"/>
      <c r="BA23" s="273"/>
      <c r="BB23" s="273"/>
      <c r="BC23" s="274"/>
      <c r="BD23" s="168"/>
    </row>
    <row r="24" spans="2:56" s="191" customFormat="1" ht="20" customHeight="1" thickTop="1" thickBot="1">
      <c r="B24" s="267"/>
      <c r="C24" s="192">
        <v>2000</v>
      </c>
      <c r="D24" s="193">
        <v>2001</v>
      </c>
      <c r="E24" s="193">
        <v>2002</v>
      </c>
      <c r="F24" s="193">
        <v>2003</v>
      </c>
      <c r="G24" s="193">
        <v>2004</v>
      </c>
      <c r="H24" s="193">
        <v>2005</v>
      </c>
      <c r="I24" s="193">
        <v>2006</v>
      </c>
      <c r="J24" s="194">
        <v>2007</v>
      </c>
      <c r="K24" s="194">
        <f t="shared" ref="K24:AB24" si="14">1+J24</f>
        <v>2008</v>
      </c>
      <c r="L24" s="194">
        <f t="shared" si="14"/>
        <v>2009</v>
      </c>
      <c r="M24" s="194">
        <f t="shared" si="14"/>
        <v>2010</v>
      </c>
      <c r="N24" s="193">
        <f t="shared" si="14"/>
        <v>2011</v>
      </c>
      <c r="O24" s="193">
        <f t="shared" si="14"/>
        <v>2012</v>
      </c>
      <c r="P24" s="193">
        <f t="shared" si="14"/>
        <v>2013</v>
      </c>
      <c r="Q24" s="193">
        <f t="shared" si="14"/>
        <v>2014</v>
      </c>
      <c r="R24" s="193">
        <f t="shared" si="14"/>
        <v>2015</v>
      </c>
      <c r="S24" s="193">
        <f t="shared" si="14"/>
        <v>2016</v>
      </c>
      <c r="T24" s="193">
        <f t="shared" si="14"/>
        <v>2017</v>
      </c>
      <c r="U24" s="193">
        <f t="shared" si="14"/>
        <v>2018</v>
      </c>
      <c r="V24" s="193">
        <f t="shared" si="14"/>
        <v>2019</v>
      </c>
      <c r="W24" s="193">
        <f t="shared" si="14"/>
        <v>2020</v>
      </c>
      <c r="X24" s="193">
        <f t="shared" si="14"/>
        <v>2021</v>
      </c>
      <c r="Y24" s="193">
        <f t="shared" si="14"/>
        <v>2022</v>
      </c>
      <c r="Z24" s="193">
        <f t="shared" si="14"/>
        <v>2023</v>
      </c>
      <c r="AA24" s="193">
        <f t="shared" si="14"/>
        <v>2024</v>
      </c>
      <c r="AB24" s="193">
        <f t="shared" si="14"/>
        <v>2025</v>
      </c>
      <c r="AC24" s="195"/>
      <c r="AD24" s="196">
        <v>2000</v>
      </c>
      <c r="AE24" s="197">
        <f>1+AD24</f>
        <v>2001</v>
      </c>
      <c r="AF24" s="197">
        <f t="shared" ref="AF24:BC24" si="15">1+AE24</f>
        <v>2002</v>
      </c>
      <c r="AG24" s="197">
        <f t="shared" si="15"/>
        <v>2003</v>
      </c>
      <c r="AH24" s="197">
        <f t="shared" si="15"/>
        <v>2004</v>
      </c>
      <c r="AI24" s="197">
        <f t="shared" si="15"/>
        <v>2005</v>
      </c>
      <c r="AJ24" s="197">
        <f t="shared" si="15"/>
        <v>2006</v>
      </c>
      <c r="AK24" s="197">
        <f t="shared" si="15"/>
        <v>2007</v>
      </c>
      <c r="AL24" s="197">
        <f t="shared" si="15"/>
        <v>2008</v>
      </c>
      <c r="AM24" s="197">
        <f t="shared" si="15"/>
        <v>2009</v>
      </c>
      <c r="AN24" s="197">
        <f t="shared" si="15"/>
        <v>2010</v>
      </c>
      <c r="AO24" s="197">
        <f t="shared" si="15"/>
        <v>2011</v>
      </c>
      <c r="AP24" s="197">
        <f t="shared" si="15"/>
        <v>2012</v>
      </c>
      <c r="AQ24" s="197">
        <f t="shared" si="15"/>
        <v>2013</v>
      </c>
      <c r="AR24" s="197">
        <f t="shared" si="15"/>
        <v>2014</v>
      </c>
      <c r="AS24" s="197">
        <f t="shared" si="15"/>
        <v>2015</v>
      </c>
      <c r="AT24" s="197">
        <f t="shared" si="15"/>
        <v>2016</v>
      </c>
      <c r="AU24" s="197">
        <f t="shared" si="15"/>
        <v>2017</v>
      </c>
      <c r="AV24" s="197">
        <f t="shared" si="15"/>
        <v>2018</v>
      </c>
      <c r="AW24" s="197">
        <f t="shared" si="15"/>
        <v>2019</v>
      </c>
      <c r="AX24" s="197">
        <f t="shared" si="15"/>
        <v>2020</v>
      </c>
      <c r="AY24" s="197">
        <f t="shared" si="15"/>
        <v>2021</v>
      </c>
      <c r="AZ24" s="197">
        <f t="shared" si="15"/>
        <v>2022</v>
      </c>
      <c r="BA24" s="197">
        <f t="shared" si="15"/>
        <v>2023</v>
      </c>
      <c r="BB24" s="197">
        <f t="shared" si="15"/>
        <v>2024</v>
      </c>
      <c r="BC24" s="197">
        <f t="shared" si="15"/>
        <v>2025</v>
      </c>
      <c r="BD24" s="187"/>
    </row>
    <row r="25" spans="2:56" ht="13" thickTop="1">
      <c r="B25" s="188" t="s">
        <v>131</v>
      </c>
      <c r="C25" s="183">
        <f>1000/$A$1*'[4]4408Imp'!$B$92</f>
        <v>55.347863400000016</v>
      </c>
      <c r="D25" s="184">
        <f>1000/$A$1*'[4]4408Imp'!$C$92</f>
        <v>52.857424999999999</v>
      </c>
      <c r="E25" s="184">
        <f>1000/$A$1*'[4]4408Imp'!$D$92</f>
        <v>50.983380999999994</v>
      </c>
      <c r="F25" s="184">
        <f>1000/$A$1*'[4]4408Imp'!$E$92</f>
        <v>55.174454400000002</v>
      </c>
      <c r="G25" s="184">
        <f>1000/$A$1*'[4]4408Imp'!$F$92</f>
        <v>44.380074999999998</v>
      </c>
      <c r="H25" s="184">
        <f>1000/$A$1*'[4]4408Imp'!$G$92</f>
        <v>42.413708</v>
      </c>
      <c r="I25" s="184">
        <f>1000/$A$1*'[4]4408Imp'!$H$92</f>
        <v>29.088635999999994</v>
      </c>
      <c r="J25" s="185">
        <f>1000/$A$1*'[4]4408Imp'!$I$92</f>
        <v>26.265820000000005</v>
      </c>
      <c r="K25" s="185">
        <f>1000/$A$1*'[4]4408Imp'!$J$92</f>
        <v>20.982746190476192</v>
      </c>
      <c r="L25" s="185">
        <f>1000/$A$1*'[4]4408Imp'!K$92</f>
        <v>11.872880000000002</v>
      </c>
      <c r="M25" s="185">
        <f>1000/$A$1*'[4]4408Imp'!L$92</f>
        <v>14.195539999999998</v>
      </c>
      <c r="N25" s="184">
        <f>1000/$A$1*'[4]4408Imp'!M$92</f>
        <v>13.492891111111113</v>
      </c>
      <c r="O25" s="184">
        <f>1000/$A$1*'[4]4408Imp'!N$92</f>
        <v>10.32474</v>
      </c>
      <c r="P25" s="184">
        <f>1000/$A$1*'[4]4408Imp'!O$92</f>
        <v>7.2161800000000005</v>
      </c>
      <c r="Q25" s="184">
        <f>1000/$A$1*'[4]4408Imp'!P$92</f>
        <v>7.4365800000000002</v>
      </c>
      <c r="R25" s="184">
        <f>1000/$A$1*'[4]4408Imp'!Q$92</f>
        <v>9.3858200000000007</v>
      </c>
      <c r="S25" s="184">
        <f>1000/$A$1*'[4]4408Imp'!R$92</f>
        <v>9.2280302222222232</v>
      </c>
      <c r="T25" s="184">
        <f>1000/$A$1*'[4]4408Imp'!S$92</f>
        <v>10.217429090909093</v>
      </c>
      <c r="U25" s="184">
        <f>1000/$A$1*'[4]4408Imp'!T$92</f>
        <v>0</v>
      </c>
      <c r="V25" s="184">
        <f>1000/$A$1*'[4]4408Imp'!U$92</f>
        <v>0</v>
      </c>
      <c r="W25" s="184">
        <f>1000/$A$1*'[4]4408Imp'!V$92</f>
        <v>0</v>
      </c>
      <c r="X25" s="184">
        <f>1000/$A$1*'[4]4408Imp'!W$92</f>
        <v>0</v>
      </c>
      <c r="Y25" s="184">
        <f>1000/$A$1*'[4]4408Imp'!X$92</f>
        <v>0</v>
      </c>
      <c r="Z25" s="184">
        <f>1000/$A$1*'[4]4408Imp'!Y$92</f>
        <v>0</v>
      </c>
      <c r="AA25" s="184">
        <f>1000/$A$1*'[4]4408Imp'!Z$92</f>
        <v>0</v>
      </c>
      <c r="AB25" s="184">
        <f>1000/$A$1*'[4]4408Imp'!AA$92</f>
        <v>0</v>
      </c>
      <c r="AC25" s="186"/>
      <c r="AD25" s="183">
        <f>'[4]4408Imp'!AB$92</f>
        <v>37.388687949662007</v>
      </c>
      <c r="AE25" s="184">
        <f>'[4]4408Imp'!AC$92</f>
        <v>39.373753283199981</v>
      </c>
      <c r="AF25" s="184">
        <f>'[4]4408Imp'!AD$92</f>
        <v>39.055376371200005</v>
      </c>
      <c r="AG25" s="184">
        <f>'[4]4408Imp'!AE$92</f>
        <v>45.416143647999995</v>
      </c>
      <c r="AH25" s="184">
        <f>'[4]4408Imp'!AF$92</f>
        <v>43.333305736199996</v>
      </c>
      <c r="AI25" s="184">
        <f>'[4]4408Imp'!AG$92</f>
        <v>44.7322898022</v>
      </c>
      <c r="AJ25" s="184">
        <f>'[4]4408Imp'!AH$92</f>
        <v>37.087709392800001</v>
      </c>
      <c r="AK25" s="184">
        <f>'[4]4408Imp'!AI$92</f>
        <v>36.121499649499995</v>
      </c>
      <c r="AL25" s="184">
        <f>'[4]4408Imp'!AJ$92</f>
        <v>35.162642103200007</v>
      </c>
      <c r="AM25" s="184">
        <f>'[4]4408Imp'!AK$92</f>
        <v>17.170042397200003</v>
      </c>
      <c r="AN25" s="184">
        <f>'[4]4408Imp'!AL$92</f>
        <v>17.104849552800005</v>
      </c>
      <c r="AO25" s="184">
        <f>'[4]4408Imp'!AM$92</f>
        <v>19.42651536</v>
      </c>
      <c r="AP25" s="184">
        <f>'[4]4408Imp'!AN$92</f>
        <v>14.1580386112</v>
      </c>
      <c r="AQ25" s="184">
        <f>'[4]4408Imp'!AO$92</f>
        <v>10.049586609000002</v>
      </c>
      <c r="AR25" s="184">
        <f>'[4]4408Imp'!AP$92</f>
        <v>11.523219024500003</v>
      </c>
      <c r="AS25" s="184">
        <f>'[4]4408Imp'!AQ$92</f>
        <v>11.364656208500001</v>
      </c>
      <c r="AT25" s="184">
        <f>'[4]4408Imp'!AR$92</f>
        <v>10.8954834629</v>
      </c>
      <c r="AU25" s="184">
        <f>'[4]4408Imp'!AS$92</f>
        <v>10.373998949600001</v>
      </c>
      <c r="AV25" s="184">
        <f>'[4]4408Imp'!AT$92</f>
        <v>0</v>
      </c>
      <c r="AW25" s="184">
        <f>'[4]4408Imp'!AU$92</f>
        <v>0</v>
      </c>
      <c r="AX25" s="184">
        <f>'[4]4408Imp'!AV$92</f>
        <v>0</v>
      </c>
      <c r="AY25" s="184">
        <f>'[4]4408Imp'!AW$92</f>
        <v>0</v>
      </c>
      <c r="AZ25" s="184">
        <f>'[4]4408Imp'!AX$92</f>
        <v>0</v>
      </c>
      <c r="BA25" s="184">
        <f>'[4]4408Imp'!AY$92</f>
        <v>0</v>
      </c>
      <c r="BB25" s="184">
        <f>'[4]4408Imp'!AZ$92</f>
        <v>0</v>
      </c>
      <c r="BC25" s="184">
        <f>'[4]4408Imp'!BA$92</f>
        <v>0</v>
      </c>
      <c r="BD25" s="187"/>
    </row>
    <row r="26" spans="2:56" ht="13" thickBot="1">
      <c r="B26" s="198" t="s">
        <v>48</v>
      </c>
      <c r="C26" s="199">
        <f>1000/$A$1*'[7]4408Imp'!$B$92</f>
        <v>13.763880000000002</v>
      </c>
      <c r="D26" s="200">
        <f>1000/$A$1*'[7]4408Imp'!$C$92</f>
        <v>15.484624999999999</v>
      </c>
      <c r="E26" s="200">
        <f>1000/$A$1*'[7]4408Imp'!$D$92</f>
        <v>17.868724000000004</v>
      </c>
      <c r="F26" s="200">
        <f>1000/$A$1*'[7]4408Imp'!$E$92</f>
        <v>14.083563</v>
      </c>
      <c r="G26" s="200">
        <f>1000/$A$1*'[7]4408Imp'!$F$92</f>
        <v>16.332553000000001</v>
      </c>
      <c r="H26" s="200">
        <f>1000/$A$1*'[7]4408Imp'!$G$92</f>
        <v>15.60356</v>
      </c>
      <c r="I26" s="200">
        <f>1000/$A$1*'[7]4408Imp'!$H$92</f>
        <v>16.121843999999996</v>
      </c>
      <c r="J26" s="201">
        <f>1000/$A$1*'[7]4408Imp'!$I$92</f>
        <v>13.983615000000002</v>
      </c>
      <c r="K26" s="201">
        <f>1000/$A$1*'[7]4408Imp'!$J$92</f>
        <v>10.959997000000003</v>
      </c>
      <c r="L26" s="201">
        <f>1000/$A$1*'[7]4408Imp'!K$92</f>
        <v>4.0801660000000002</v>
      </c>
      <c r="M26" s="201">
        <f>1000/$A$1*'[7]4408Imp'!L$92</f>
        <v>4.2391028000000004</v>
      </c>
      <c r="N26" s="200">
        <f>1000/$A$1*'[7]4408Imp'!M$92</f>
        <v>4.5821709999999989</v>
      </c>
      <c r="O26" s="200">
        <f>1000/$A$1*'[7]4408Imp'!N$92</f>
        <v>4.3192840000000006</v>
      </c>
      <c r="P26" s="200">
        <f>1000/$A$1*'[7]4408Imp'!O$92</f>
        <v>3.4536320000000003</v>
      </c>
      <c r="Q26" s="200">
        <f>1000/$A$1*'[7]4408Imp'!P$92</f>
        <v>3.7746211999999999</v>
      </c>
      <c r="R26" s="200">
        <f>1000/$A$1*'[7]4408Imp'!Q$92</f>
        <v>4.9773970000000007</v>
      </c>
      <c r="S26" s="200">
        <f>1000/$A$1*'[7]4408Imp'!R$92</f>
        <v>4.206175</v>
      </c>
      <c r="T26" s="200">
        <f>1000/$A$1*'[7]4408Imp'!S$92</f>
        <v>2.3913359999999999</v>
      </c>
      <c r="U26" s="200">
        <f>1000/$A$1*'[7]4408Imp'!T$92</f>
        <v>1.3643480000000001</v>
      </c>
      <c r="V26" s="200">
        <f>1000/$A$1*'[7]4408Imp'!U$92</f>
        <v>2.3310336000000005</v>
      </c>
      <c r="W26" s="200">
        <f>1000/$A$1*'[7]4408Imp'!V$92</f>
        <v>0</v>
      </c>
      <c r="X26" s="200">
        <f>1000/$A$1*'[7]4408Imp'!W$92</f>
        <v>0</v>
      </c>
      <c r="Y26" s="200">
        <f>1000/$A$1*'[7]4408Imp'!X$92</f>
        <v>0</v>
      </c>
      <c r="Z26" s="200">
        <f>1000/$A$1*'[7]4408Imp'!Y$92</f>
        <v>0</v>
      </c>
      <c r="AA26" s="200">
        <f>1000/$A$1*'[7]4408Imp'!Z$92</f>
        <v>0</v>
      </c>
      <c r="AB26" s="200">
        <f>1000/$A$1*'[7]4408Imp'!AA$92</f>
        <v>0</v>
      </c>
      <c r="AC26" s="202"/>
      <c r="AD26" s="199">
        <f>'[7]4408Imp'!AB$92</f>
        <v>12.818754999999999</v>
      </c>
      <c r="AE26" s="200">
        <f>'[7]4408Imp'!AC$92</f>
        <v>15.712437999999999</v>
      </c>
      <c r="AF26" s="200">
        <f>'[7]4408Imp'!AD$92</f>
        <v>17.701000000000001</v>
      </c>
      <c r="AG26" s="200">
        <f>'[7]4408Imp'!AE$92</f>
        <v>14.173</v>
      </c>
      <c r="AH26" s="200">
        <f>'[7]4408Imp'!AF$92</f>
        <v>16.544</v>
      </c>
      <c r="AI26" s="200">
        <f>'[7]4408Imp'!AG$92</f>
        <v>17.318276999999998</v>
      </c>
      <c r="AJ26" s="200">
        <f>'[7]4408Imp'!AH$92</f>
        <v>17.265392999999996</v>
      </c>
      <c r="AK26" s="200">
        <f>'[7]4408Imp'!AI$92</f>
        <v>18.196629999999999</v>
      </c>
      <c r="AL26" s="200">
        <f>'[7]4408Imp'!AJ$92</f>
        <v>15.060484999999998</v>
      </c>
      <c r="AM26" s="200">
        <f>'[7]4408Imp'!AK$92</f>
        <v>4.6378999999999992</v>
      </c>
      <c r="AN26" s="200">
        <f>'[7]4408Imp'!AL$92</f>
        <v>4.8006159999999998</v>
      </c>
      <c r="AO26" s="200">
        <f>'[7]4408Imp'!AM$92</f>
        <v>6.0505390000000006</v>
      </c>
      <c r="AP26" s="200">
        <f>'[7]4408Imp'!AN$92</f>
        <v>5.7859699999999998</v>
      </c>
      <c r="AQ26" s="200">
        <f>'[7]4408Imp'!AO$92</f>
        <v>4.9525739999999994</v>
      </c>
      <c r="AR26" s="200">
        <f>'[7]4408Imp'!AP$92</f>
        <v>8.3500959999999989</v>
      </c>
      <c r="AS26" s="200">
        <f>'[7]4408Imp'!AQ$92</f>
        <v>7.4031009999999995</v>
      </c>
      <c r="AT26" s="200">
        <f>'[7]4408Imp'!AR$92</f>
        <v>6.0574529999999998</v>
      </c>
      <c r="AU26" s="200">
        <f>'[7]4408Imp'!AS$92</f>
        <v>3.3720089999999998</v>
      </c>
      <c r="AV26" s="200">
        <f>'[7]4408Imp'!AT$92</f>
        <v>3.552953</v>
      </c>
      <c r="AW26" s="200">
        <f>'[7]4408Imp'!AU$92</f>
        <v>3.8810089999999997</v>
      </c>
      <c r="AX26" s="200">
        <f>'[7]4408Imp'!AV$92</f>
        <v>0</v>
      </c>
      <c r="AY26" s="200">
        <f>'[7]4408Imp'!AW$92</f>
        <v>0</v>
      </c>
      <c r="AZ26" s="200">
        <f>'[7]4408Imp'!AX$92</f>
        <v>0</v>
      </c>
      <c r="BA26" s="200">
        <f>'[7]4408Imp'!AY$92</f>
        <v>0</v>
      </c>
      <c r="BB26" s="200">
        <f>'[7]4408Imp'!AZ$92</f>
        <v>0</v>
      </c>
      <c r="BC26" s="200">
        <f>'[7]4408Imp'!BA$92</f>
        <v>0</v>
      </c>
      <c r="BD26" s="187"/>
    </row>
    <row r="27" spans="2:56" ht="13" thickTop="1">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row>
    <row r="28" spans="2:5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row>
    <row r="29" spans="2:5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row>
    <row r="30" spans="2:5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row>
    <row r="31" spans="2:5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row>
    <row r="32" spans="2:5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row>
    <row r="33" spans="30:55">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row>
    <row r="34" spans="30:55">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row>
    <row r="35" spans="30:55">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row>
    <row r="36" spans="30:55">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row>
    <row r="37" spans="30:55">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row>
    <row r="38" spans="30:55">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row>
    <row r="39" spans="30:55">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row>
    <row r="40" spans="30:55">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row>
    <row r="41" spans="30:55">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row>
    <row r="42" spans="30:55">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row>
    <row r="43" spans="30:55">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row>
    <row r="44" spans="30:55">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row>
    <row r="45" spans="30:55">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row>
    <row r="46" spans="30:55">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row>
    <row r="47" spans="30:55">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row>
    <row r="48" spans="30:55">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row>
    <row r="49" spans="30:55">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row>
    <row r="50" spans="30:55">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row>
    <row r="51" spans="30:55">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row>
    <row r="52" spans="30:55">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row>
    <row r="53" spans="30:55">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row>
    <row r="54" spans="30:55">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row>
    <row r="55" spans="30:55">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row>
    <row r="56" spans="30:55">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row>
    <row r="57" spans="30:55">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row>
    <row r="58" spans="30:55">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row>
    <row r="59" spans="30:55">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row>
    <row r="60" spans="30:55">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row>
  </sheetData>
  <mergeCells count="10">
    <mergeCell ref="B22:B24"/>
    <mergeCell ref="C22:AB22"/>
    <mergeCell ref="AD22:BC22"/>
    <mergeCell ref="C23:AB23"/>
    <mergeCell ref="AD23:BC23"/>
    <mergeCell ref="B2:B4"/>
    <mergeCell ref="C2:AB2"/>
    <mergeCell ref="C3:AB3"/>
    <mergeCell ref="AD2:BC2"/>
    <mergeCell ref="AD3:BC3"/>
  </mergeCells>
  <phoneticPr fontId="1" type="noConversion"/>
  <pageMargins left="0.75" right="0.75" top="1" bottom="1" header="0.5" footer="0.5"/>
  <pageSetup paperSize="9"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D63"/>
  <sheetViews>
    <sheetView workbookViewId="0">
      <pane xSplit="2" ySplit="5" topLeftCell="R6" activePane="bottomRight" state="frozen"/>
      <selection activeCell="B4" sqref="B4"/>
      <selection pane="topRight" activeCell="B4" sqref="B4"/>
      <selection pane="bottomLeft" activeCell="B4" sqref="B4"/>
      <selection pane="bottomRight" activeCell="T5" sqref="T5"/>
    </sheetView>
  </sheetViews>
  <sheetFormatPr defaultRowHeight="12.5"/>
  <cols>
    <col min="1" max="1" width="1.7265625" customWidth="1"/>
    <col min="2" max="2" width="20.7265625" customWidth="1"/>
    <col min="3" max="22" width="5.7265625" customWidth="1"/>
    <col min="23" max="28" width="5.7265625" hidden="1" customWidth="1"/>
    <col min="29" max="29" width="1.7265625" customWidth="1"/>
    <col min="30" max="49" width="5.7265625" customWidth="1"/>
    <col min="50" max="55" width="5.7265625" hidden="1" customWidth="1"/>
    <col min="56" max="56" width="1.7265625" customWidth="1"/>
  </cols>
  <sheetData>
    <row r="1" spans="1:56" ht="9" customHeight="1" thickBot="1">
      <c r="A1" s="49">
        <f>[8]RWE!$A$12</f>
        <v>2.2999999999999998</v>
      </c>
      <c r="B1" s="24"/>
    </row>
    <row r="2" spans="1:56" ht="16" thickTop="1">
      <c r="B2" s="262" t="s">
        <v>112</v>
      </c>
      <c r="C2" s="256" t="s">
        <v>19</v>
      </c>
      <c r="D2" s="257"/>
      <c r="E2" s="257"/>
      <c r="F2" s="257"/>
      <c r="G2" s="257"/>
      <c r="H2" s="257"/>
      <c r="I2" s="257"/>
      <c r="J2" s="257"/>
      <c r="K2" s="257"/>
      <c r="L2" s="257"/>
      <c r="M2" s="257"/>
      <c r="N2" s="257"/>
      <c r="O2" s="257"/>
      <c r="P2" s="257"/>
      <c r="Q2" s="257"/>
      <c r="R2" s="257"/>
      <c r="S2" s="257"/>
      <c r="T2" s="257"/>
      <c r="U2" s="257"/>
      <c r="V2" s="257"/>
      <c r="W2" s="257"/>
      <c r="X2" s="257"/>
      <c r="Y2" s="257"/>
      <c r="Z2" s="257"/>
      <c r="AA2" s="257"/>
      <c r="AB2" s="258"/>
      <c r="AC2" s="3"/>
      <c r="AD2" s="256" t="s">
        <v>63</v>
      </c>
      <c r="AE2" s="257"/>
      <c r="AF2" s="257"/>
      <c r="AG2" s="257"/>
      <c r="AH2" s="257"/>
      <c r="AI2" s="257"/>
      <c r="AJ2" s="257"/>
      <c r="AK2" s="257"/>
      <c r="AL2" s="257"/>
      <c r="AM2" s="257"/>
      <c r="AN2" s="257"/>
      <c r="AO2" s="257"/>
      <c r="AP2" s="257"/>
      <c r="AQ2" s="257"/>
      <c r="AR2" s="257"/>
      <c r="AS2" s="257"/>
      <c r="AT2" s="257"/>
      <c r="AU2" s="257"/>
      <c r="AV2" s="257"/>
      <c r="AW2" s="257"/>
      <c r="AX2" s="257"/>
      <c r="AY2" s="257"/>
      <c r="AZ2" s="257"/>
      <c r="BA2" s="257"/>
      <c r="BB2" s="257"/>
      <c r="BC2" s="258"/>
      <c r="BD2" s="168"/>
    </row>
    <row r="3" spans="1:56" ht="13" thickBot="1">
      <c r="B3" s="263"/>
      <c r="C3" s="253" t="s">
        <v>115</v>
      </c>
      <c r="D3" s="254"/>
      <c r="E3" s="254"/>
      <c r="F3" s="254"/>
      <c r="G3" s="254"/>
      <c r="H3" s="254"/>
      <c r="I3" s="254"/>
      <c r="J3" s="254"/>
      <c r="K3" s="254"/>
      <c r="L3" s="254"/>
      <c r="M3" s="254"/>
      <c r="N3" s="254"/>
      <c r="O3" s="254"/>
      <c r="P3" s="254"/>
      <c r="Q3" s="254"/>
      <c r="R3" s="254"/>
      <c r="S3" s="254"/>
      <c r="T3" s="254"/>
      <c r="U3" s="254"/>
      <c r="V3" s="254"/>
      <c r="W3" s="254"/>
      <c r="X3" s="254"/>
      <c r="Y3" s="254"/>
      <c r="Z3" s="254"/>
      <c r="AA3" s="254"/>
      <c r="AB3" s="255"/>
      <c r="AC3" s="4"/>
      <c r="AD3" s="259" t="s">
        <v>70</v>
      </c>
      <c r="AE3" s="260"/>
      <c r="AF3" s="260"/>
      <c r="AG3" s="260"/>
      <c r="AH3" s="260"/>
      <c r="AI3" s="260"/>
      <c r="AJ3" s="260"/>
      <c r="AK3" s="260"/>
      <c r="AL3" s="260"/>
      <c r="AM3" s="260"/>
      <c r="AN3" s="260"/>
      <c r="AO3" s="260"/>
      <c r="AP3" s="260"/>
      <c r="AQ3" s="260"/>
      <c r="AR3" s="260"/>
      <c r="AS3" s="260"/>
      <c r="AT3" s="260"/>
      <c r="AU3" s="260"/>
      <c r="AV3" s="260"/>
      <c r="AW3" s="260"/>
      <c r="AX3" s="260"/>
      <c r="AY3" s="260"/>
      <c r="AZ3" s="260"/>
      <c r="BA3" s="260"/>
      <c r="BB3" s="260"/>
      <c r="BC3" s="261"/>
      <c r="BD3" s="168"/>
    </row>
    <row r="4" spans="1:56" ht="20" customHeight="1" thickTop="1" thickBot="1">
      <c r="B4" s="264"/>
      <c r="C4" s="50">
        <v>2000</v>
      </c>
      <c r="D4" s="51">
        <v>2001</v>
      </c>
      <c r="E4" s="51">
        <v>2002</v>
      </c>
      <c r="F4" s="51">
        <v>2003</v>
      </c>
      <c r="G4" s="51">
        <v>2004</v>
      </c>
      <c r="H4" s="51">
        <v>2005</v>
      </c>
      <c r="I4" s="51">
        <v>2006</v>
      </c>
      <c r="J4" s="52">
        <v>2007</v>
      </c>
      <c r="K4" s="52">
        <f>1+J4</f>
        <v>2008</v>
      </c>
      <c r="L4" s="52">
        <f>1+K4</f>
        <v>2009</v>
      </c>
      <c r="M4" s="52">
        <f>1+L4</f>
        <v>2010</v>
      </c>
      <c r="N4" s="51">
        <f>1+M4</f>
        <v>2011</v>
      </c>
      <c r="O4" s="51">
        <f t="shared" ref="O4:AB4" si="0">1+N4</f>
        <v>2012</v>
      </c>
      <c r="P4" s="51">
        <f t="shared" si="0"/>
        <v>2013</v>
      </c>
      <c r="Q4" s="51">
        <f t="shared" si="0"/>
        <v>2014</v>
      </c>
      <c r="R4" s="51">
        <f t="shared" si="0"/>
        <v>2015</v>
      </c>
      <c r="S4" s="51">
        <f t="shared" si="0"/>
        <v>2016</v>
      </c>
      <c r="T4" s="51">
        <f t="shared" si="0"/>
        <v>2017</v>
      </c>
      <c r="U4" s="51">
        <f t="shared" si="0"/>
        <v>2018</v>
      </c>
      <c r="V4" s="51">
        <f t="shared" si="0"/>
        <v>2019</v>
      </c>
      <c r="W4" s="51">
        <f t="shared" si="0"/>
        <v>2020</v>
      </c>
      <c r="X4" s="51">
        <f t="shared" si="0"/>
        <v>2021</v>
      </c>
      <c r="Y4" s="51">
        <f t="shared" si="0"/>
        <v>2022</v>
      </c>
      <c r="Z4" s="51">
        <f t="shared" si="0"/>
        <v>2023</v>
      </c>
      <c r="AA4" s="51">
        <f t="shared" si="0"/>
        <v>2024</v>
      </c>
      <c r="AB4" s="51">
        <f t="shared" si="0"/>
        <v>2025</v>
      </c>
      <c r="AC4" s="53"/>
      <c r="AD4" s="54">
        <v>2000</v>
      </c>
      <c r="AE4" s="55">
        <f>1+AD4</f>
        <v>2001</v>
      </c>
      <c r="AF4" s="55">
        <f t="shared" ref="AF4:BC4" si="1">1+AE4</f>
        <v>2002</v>
      </c>
      <c r="AG4" s="55">
        <f t="shared" si="1"/>
        <v>2003</v>
      </c>
      <c r="AH4" s="55">
        <f t="shared" si="1"/>
        <v>2004</v>
      </c>
      <c r="AI4" s="55">
        <f t="shared" si="1"/>
        <v>2005</v>
      </c>
      <c r="AJ4" s="55">
        <f t="shared" si="1"/>
        <v>2006</v>
      </c>
      <c r="AK4" s="55">
        <f t="shared" si="1"/>
        <v>2007</v>
      </c>
      <c r="AL4" s="55">
        <f t="shared" si="1"/>
        <v>2008</v>
      </c>
      <c r="AM4" s="55">
        <f t="shared" si="1"/>
        <v>2009</v>
      </c>
      <c r="AN4" s="55">
        <f t="shared" si="1"/>
        <v>2010</v>
      </c>
      <c r="AO4" s="55">
        <f t="shared" si="1"/>
        <v>2011</v>
      </c>
      <c r="AP4" s="55">
        <f t="shared" si="1"/>
        <v>2012</v>
      </c>
      <c r="AQ4" s="55">
        <f t="shared" si="1"/>
        <v>2013</v>
      </c>
      <c r="AR4" s="55">
        <f t="shared" si="1"/>
        <v>2014</v>
      </c>
      <c r="AS4" s="55">
        <f t="shared" si="1"/>
        <v>2015</v>
      </c>
      <c r="AT4" s="55">
        <f t="shared" si="1"/>
        <v>2016</v>
      </c>
      <c r="AU4" s="55">
        <f t="shared" si="1"/>
        <v>2017</v>
      </c>
      <c r="AV4" s="55">
        <f t="shared" si="1"/>
        <v>2018</v>
      </c>
      <c r="AW4" s="55">
        <f t="shared" si="1"/>
        <v>2019</v>
      </c>
      <c r="AX4" s="55">
        <f t="shared" si="1"/>
        <v>2020</v>
      </c>
      <c r="AY4" s="55">
        <f t="shared" si="1"/>
        <v>2021</v>
      </c>
      <c r="AZ4" s="55">
        <f t="shared" si="1"/>
        <v>2022</v>
      </c>
      <c r="BA4" s="55">
        <f t="shared" si="1"/>
        <v>2023</v>
      </c>
      <c r="BB4" s="55">
        <f t="shared" si="1"/>
        <v>2024</v>
      </c>
      <c r="BC4" s="55">
        <f t="shared" si="1"/>
        <v>2025</v>
      </c>
      <c r="BD4" s="168"/>
    </row>
    <row r="5" spans="1:56" ht="20" customHeight="1" thickTop="1" thickBot="1">
      <c r="B5" s="22" t="s">
        <v>14</v>
      </c>
      <c r="C5" s="171">
        <f>1000/$A$1*'[1]4412Exp'!$B$263</f>
        <v>46.790838999999991</v>
      </c>
      <c r="D5" s="92">
        <f>1000/$A$1*'[1]4412Exp'!$C$263</f>
        <v>53.26808900000001</v>
      </c>
      <c r="E5" s="92">
        <f>1000/$A$1*'[1]4412Exp'!$D$263</f>
        <v>75.194093999999978</v>
      </c>
      <c r="F5" s="92">
        <f>1000/$A$1*'[1]4412Exp'!$E$263</f>
        <v>79.674339999999987</v>
      </c>
      <c r="G5" s="92">
        <f>1000/$A$1*'[1]4412Exp'!$F$263</f>
        <v>74.467268000000018</v>
      </c>
      <c r="H5" s="92">
        <f>1000/$A$1*'[1]4412Exp'!$G$263</f>
        <v>57.704405000000001</v>
      </c>
      <c r="I5" s="92">
        <f>1000/$A$1*'[1]4412Exp'!$H$263</f>
        <v>103.90208199999999</v>
      </c>
      <c r="J5" s="172">
        <f>1000/$A$1*'[1]4412Exp'!$I$263</f>
        <v>129.13128299999997</v>
      </c>
      <c r="K5" s="172">
        <f>1000/$A$1*'[1]4412Exp'!$J$263</f>
        <v>139.64698099999995</v>
      </c>
      <c r="L5" s="173">
        <f>1000/$A$1*'[1]4412Exp'!K$263</f>
        <v>148.57785799999996</v>
      </c>
      <c r="M5" s="173">
        <f>1000/$A$1*'[1]4412Exp'!L$263</f>
        <v>143.98973099999995</v>
      </c>
      <c r="N5" s="122">
        <f>1000/$A$1*'[1]4412Exp'!M$263</f>
        <v>112.487134</v>
      </c>
      <c r="O5" s="122">
        <f>1000/$A$1*'[1]4412Exp'!N$263</f>
        <v>91.446172999999987</v>
      </c>
      <c r="P5" s="122">
        <f>1000/$A$1*'[1]4412Exp'!O$263</f>
        <v>59.442354999999999</v>
      </c>
      <c r="Q5" s="122">
        <f>1000/$A$1*'[1]4412Exp'!P$263</f>
        <v>59.938241999999974</v>
      </c>
      <c r="R5" s="122">
        <f>1000/$A$1*'[1]4412Exp'!Q$263</f>
        <v>53.240265668828592</v>
      </c>
      <c r="S5" s="122">
        <f>1000/$A$1*'[1]4412Exp'!R$263</f>
        <v>31.132774000000001</v>
      </c>
      <c r="T5" s="122">
        <f>1000/$A$1*'[1]4412Exp'!S$263</f>
        <v>16.546213999999999</v>
      </c>
      <c r="U5" s="122">
        <f>1000/$A$1*'[1]4412Exp'!T$263</f>
        <v>23.586253000000003</v>
      </c>
      <c r="V5" s="122">
        <f>1000/$A$1*'[1]4412Exp'!U$263</f>
        <v>22.596606999999999</v>
      </c>
      <c r="W5" s="122">
        <f>1000/$A$1*'[1]4412Exp'!V$263</f>
        <v>0</v>
      </c>
      <c r="X5" s="122">
        <f>1000/$A$1*'[1]4412Exp'!W$263</f>
        <v>0</v>
      </c>
      <c r="Y5" s="122">
        <f>1000/$A$1*'[1]4412Exp'!X$263</f>
        <v>0</v>
      </c>
      <c r="Z5" s="122">
        <f>1000/$A$1*'[1]4412Exp'!Y$263</f>
        <v>0</v>
      </c>
      <c r="AA5" s="122">
        <f>1000/$A$1*'[1]4412Exp'!Z$263</f>
        <v>0</v>
      </c>
      <c r="AB5" s="122">
        <f>1000/$A$1*'[1]4412Exp'!AA$263</f>
        <v>0</v>
      </c>
      <c r="AC5" s="16"/>
      <c r="AD5" s="100">
        <f>'[1]4412Exp'!AB$263</f>
        <v>11.162174076260973</v>
      </c>
      <c r="AE5" s="92">
        <f>'[1]4412Exp'!AC$263</f>
        <v>12.089174894411999</v>
      </c>
      <c r="AF5" s="92">
        <f>'[1]4412Exp'!AD$263</f>
        <v>17.510048428319998</v>
      </c>
      <c r="AG5" s="92">
        <f>'[1]4412Exp'!AE$263</f>
        <v>22.330523462911998</v>
      </c>
      <c r="AH5" s="92">
        <f>'[1]4412Exp'!AF$263</f>
        <v>22.271755220050004</v>
      </c>
      <c r="AI5" s="92">
        <f>'[1]4412Exp'!AG$263</f>
        <v>19.538040309215997</v>
      </c>
      <c r="AJ5" s="92">
        <f>'[1]4412Exp'!AH$263</f>
        <v>38.018568065272007</v>
      </c>
      <c r="AK5" s="92">
        <f>'[1]4412Exp'!AI$263</f>
        <v>47.546485689200004</v>
      </c>
      <c r="AL5" s="92">
        <f>'[1]4412Exp'!AJ$263</f>
        <v>60.850976264251997</v>
      </c>
      <c r="AM5" s="92">
        <f>'[1]4412Exp'!AK$263</f>
        <v>57.889779604491999</v>
      </c>
      <c r="AN5" s="92">
        <f>'[1]4412Exp'!AL$263</f>
        <v>58.407332475401986</v>
      </c>
      <c r="AO5" s="92">
        <f>'[1]4412Exp'!AM$263</f>
        <v>46.963204058400002</v>
      </c>
      <c r="AP5" s="92">
        <f>'[1]4412Exp'!AN$263</f>
        <v>36.935987784784004</v>
      </c>
      <c r="AQ5" s="92">
        <f>'[1]4412Exp'!AO$263</f>
        <v>25.955107360013997</v>
      </c>
      <c r="AR5" s="92">
        <f>'[1]4412Exp'!AP$263</f>
        <v>26.032353789955494</v>
      </c>
      <c r="AS5" s="92">
        <f>'[1]4412Exp'!AQ$263</f>
        <v>22.06174848939418</v>
      </c>
      <c r="AT5" s="92">
        <f>'[1]4412Exp'!AR$263</f>
        <v>12.144802474674998</v>
      </c>
      <c r="AU5" s="92">
        <f>'[1]4412Exp'!AS$263</f>
        <v>6.7203603202449997</v>
      </c>
      <c r="AV5" s="92">
        <f>'[1]4412Exp'!AT$263</f>
        <v>10.50789183947</v>
      </c>
      <c r="AW5" s="92">
        <f>'[1]4412Exp'!AU$263</f>
        <v>8.6078341577625004</v>
      </c>
      <c r="AX5" s="92">
        <f>'[1]4412Exp'!AV$263</f>
        <v>0</v>
      </c>
      <c r="AY5" s="92">
        <f>'[1]4412Exp'!AW$263</f>
        <v>0</v>
      </c>
      <c r="AZ5" s="92">
        <f>'[1]4412Exp'!AX$263</f>
        <v>0</v>
      </c>
      <c r="BA5" s="92">
        <f>'[1]4412Exp'!AY$263</f>
        <v>0</v>
      </c>
      <c r="BB5" s="92">
        <f>'[1]4412Exp'!AZ$263</f>
        <v>0</v>
      </c>
      <c r="BC5" s="92">
        <f>'[1]4412Exp'!BA$263</f>
        <v>0</v>
      </c>
      <c r="BD5" s="168"/>
    </row>
    <row r="6" spans="1:56" ht="17.149999999999999" customHeight="1" thickTop="1">
      <c r="B6" s="45" t="s">
        <v>18</v>
      </c>
      <c r="C6" s="203">
        <f>1000/$A$1*'[1]4412Exp'!$B$266</f>
        <v>1.813259</v>
      </c>
      <c r="D6" s="102">
        <f>1000/$A$1*'[1]4412Exp'!$C$266</f>
        <v>4.2538660000000004</v>
      </c>
      <c r="E6" s="102">
        <f>1000/$A$1*'[1]4412Exp'!$D$266</f>
        <v>10.937954</v>
      </c>
      <c r="F6" s="102">
        <f>1000/$A$1*'[1]4412Exp'!$E$266</f>
        <v>27.840243999999998</v>
      </c>
      <c r="G6" s="102">
        <f>1000/$A$1*'[1]4412Exp'!$F$266</f>
        <v>28.695104999999995</v>
      </c>
      <c r="H6" s="102">
        <f>1000/$A$1*'[1]4412Exp'!$G$266</f>
        <v>28.604075999999999</v>
      </c>
      <c r="I6" s="102">
        <f>1000/$A$1*'[1]4412Exp'!$H$266</f>
        <v>85.639237999999992</v>
      </c>
      <c r="J6" s="204">
        <f>1000/$A$1*'[1]4412Exp'!$I$266</f>
        <v>107.24151999999999</v>
      </c>
      <c r="K6" s="204">
        <f>1000/$A$1*'[1]4412Exp'!$J$266</f>
        <v>127.784792</v>
      </c>
      <c r="L6" s="204">
        <f>1000/$A$1*'[1]4412Exp'!K$266</f>
        <v>142.97836499999997</v>
      </c>
      <c r="M6" s="204">
        <f>1000/$A$1*'[1]4412Exp'!L$266</f>
        <v>138.27812899999998</v>
      </c>
      <c r="N6" s="102">
        <f>1000/$A$1*'[1]4412Exp'!M$266</f>
        <v>109.97534599999999</v>
      </c>
      <c r="O6" s="102">
        <f>1000/$A$1*'[1]4412Exp'!N$266</f>
        <v>89.489191999999989</v>
      </c>
      <c r="P6" s="102">
        <f>1000/$A$1*'[1]4412Exp'!O$266</f>
        <v>57.555801000000002</v>
      </c>
      <c r="Q6" s="102">
        <f>1000/$A$1*'[1]4412Exp'!P$266</f>
        <v>58.166551999999989</v>
      </c>
      <c r="R6" s="102">
        <f>1000/$A$1*'[1]4412Exp'!Q$266</f>
        <v>52.721998322967835</v>
      </c>
      <c r="S6" s="102">
        <f>1000/$A$1*'[1]4412Exp'!R$266</f>
        <v>30.108791</v>
      </c>
      <c r="T6" s="102">
        <f>1000/$A$1*'[1]4412Exp'!S$266</f>
        <v>15.960280999999998</v>
      </c>
      <c r="U6" s="102">
        <f>1000/$A$1*'[1]4412Exp'!T$266</f>
        <v>23.346204999999998</v>
      </c>
      <c r="V6" s="102">
        <f>1000/$A$1*'[1]4412Exp'!U$266</f>
        <v>22.287979</v>
      </c>
      <c r="W6" s="102">
        <f>1000/$A$1*'[1]4412Exp'!V$266</f>
        <v>0</v>
      </c>
      <c r="X6" s="102">
        <f>1000/$A$1*'[1]4412Exp'!W$266</f>
        <v>0</v>
      </c>
      <c r="Y6" s="102">
        <f>1000/$A$1*'[1]4412Exp'!X$266</f>
        <v>0</v>
      </c>
      <c r="Z6" s="102">
        <f>1000/$A$1*'[1]4412Exp'!Y$266</f>
        <v>0</v>
      </c>
      <c r="AA6" s="102">
        <f>1000/$A$1*'[1]4412Exp'!Z$266</f>
        <v>0</v>
      </c>
      <c r="AB6" s="102">
        <f>1000/$A$1*'[1]4412Exp'!AA$266</f>
        <v>0</v>
      </c>
      <c r="AC6" s="16"/>
      <c r="AD6" s="101">
        <f>'[1]4412Exp'!AB$266</f>
        <v>0.35126415517889997</v>
      </c>
      <c r="AE6" s="102">
        <f>'[1]4412Exp'!AC$266</f>
        <v>0.8257412744599999</v>
      </c>
      <c r="AF6" s="102">
        <f>'[1]4412Exp'!AD$266</f>
        <v>2.4706575714239998</v>
      </c>
      <c r="AG6" s="102">
        <f>'[1]4412Exp'!AE$266</f>
        <v>8.131500501151999</v>
      </c>
      <c r="AH6" s="102">
        <f>'[1]4412Exp'!AF$266</f>
        <v>8.5176628923260012</v>
      </c>
      <c r="AI6" s="102">
        <f>'[1]4412Exp'!AG$266</f>
        <v>10.177716434885999</v>
      </c>
      <c r="AJ6" s="102">
        <f>'[1]4412Exp'!AH$266</f>
        <v>31.672581016736004</v>
      </c>
      <c r="AK6" s="102">
        <f>'[1]4412Exp'!AI$266</f>
        <v>39.506712863934993</v>
      </c>
      <c r="AL6" s="102">
        <f>'[1]4412Exp'!AJ$266</f>
        <v>55.543824306168005</v>
      </c>
      <c r="AM6" s="102">
        <f>'[1]4412Exp'!AK$266</f>
        <v>55.473768094888001</v>
      </c>
      <c r="AN6" s="102">
        <f>'[1]4412Exp'!AL$266</f>
        <v>56.026088950715987</v>
      </c>
      <c r="AO6" s="102">
        <f>'[1]4412Exp'!AM$266</f>
        <v>45.814608565919997</v>
      </c>
      <c r="AP6" s="102">
        <f>'[1]4412Exp'!AN$266</f>
        <v>35.929620017631997</v>
      </c>
      <c r="AQ6" s="102">
        <f>'[1]4412Exp'!AO$266</f>
        <v>24.911008569477001</v>
      </c>
      <c r="AR6" s="102">
        <f>'[1]4412Exp'!AP$266</f>
        <v>24.806137932364244</v>
      </c>
      <c r="AS6" s="102">
        <f>'[1]4412Exp'!AQ$266</f>
        <v>21.750902241332351</v>
      </c>
      <c r="AT6" s="102">
        <f>'[1]4412Exp'!AR$266</f>
        <v>11.456743804645001</v>
      </c>
      <c r="AU6" s="102">
        <f>'[1]4412Exp'!AS$266</f>
        <v>6.3091149514250002</v>
      </c>
      <c r="AV6" s="102">
        <f>'[1]4412Exp'!AT$266</f>
        <v>10.323945503339999</v>
      </c>
      <c r="AW6" s="102">
        <f>'[1]4412Exp'!AU$266</f>
        <v>8.4138409978958322</v>
      </c>
      <c r="AX6" s="102">
        <f>'[1]4412Exp'!AV$266</f>
        <v>0</v>
      </c>
      <c r="AY6" s="102">
        <f>'[1]4412Exp'!AW$266</f>
        <v>0</v>
      </c>
      <c r="AZ6" s="102">
        <f>'[1]4412Exp'!AX$266</f>
        <v>0</v>
      </c>
      <c r="BA6" s="102">
        <f>'[1]4412Exp'!AY$266</f>
        <v>0</v>
      </c>
      <c r="BB6" s="102">
        <f>'[1]4412Exp'!AZ$266</f>
        <v>0</v>
      </c>
      <c r="BC6" s="102">
        <f>'[1]4412Exp'!BA$266</f>
        <v>0</v>
      </c>
      <c r="BD6" s="168"/>
    </row>
    <row r="7" spans="1:56">
      <c r="B7" s="5" t="s">
        <v>54</v>
      </c>
      <c r="C7" s="103">
        <f>1000/$A$1*'[1]4412Exp'!$B$35</f>
        <v>6.2599999999999991E-3</v>
      </c>
      <c r="D7" s="104">
        <f>1000/$A$1*'[1]4412Exp'!$C$35</f>
        <v>0</v>
      </c>
      <c r="E7" s="104">
        <f>1000/$A$1*'[1]4412Exp'!$D$35</f>
        <v>0</v>
      </c>
      <c r="F7" s="104">
        <f>1000/$A$1*'[1]4412Exp'!$E$35</f>
        <v>0</v>
      </c>
      <c r="G7" s="104">
        <f>1000/$A$1*'[1]4412Exp'!$F$35</f>
        <v>0.105751</v>
      </c>
      <c r="H7" s="104">
        <f>1000/$A$1*'[1]4412Exp'!$G$35</f>
        <v>0</v>
      </c>
      <c r="I7" s="104">
        <f>1000/$A$1*'[1]4412Exp'!$H$35</f>
        <v>6.0132569999999985</v>
      </c>
      <c r="J7" s="180">
        <f>1000/$A$1*'[1]4412Exp'!$I$35</f>
        <v>8.1100189999999994</v>
      </c>
      <c r="K7" s="180">
        <f>1000/$A$1*'[1]4412Exp'!$J$35</f>
        <v>9.4863539999999986</v>
      </c>
      <c r="L7" s="180">
        <f>1000/$A$1*'[1]4412Exp'!K$35</f>
        <v>9.8370429999999978</v>
      </c>
      <c r="M7" s="180">
        <f>1000/$A$1*'[1]4412Exp'!L$35</f>
        <v>8.8825069999999986</v>
      </c>
      <c r="N7" s="104">
        <f>1000/$A$1*'[1]4412Exp'!M$35</f>
        <v>9.566691999999998</v>
      </c>
      <c r="O7" s="104">
        <f>1000/$A$1*'[1]4412Exp'!N$35</f>
        <v>8.7622769999999992</v>
      </c>
      <c r="P7" s="104">
        <f>1000/$A$1*'[1]4412Exp'!O$35</f>
        <v>8.1124960000000002</v>
      </c>
      <c r="Q7" s="104">
        <f>1000/$A$1*'[1]4412Exp'!P$35</f>
        <v>9.1290709999999979</v>
      </c>
      <c r="R7" s="104">
        <f>1000/$A$1*'[1]4412Exp'!Q$35</f>
        <v>14.026603135514947</v>
      </c>
      <c r="S7" s="104">
        <f>1000/$A$1*'[1]4412Exp'!R$35</f>
        <v>7.5917720000000006</v>
      </c>
      <c r="T7" s="104">
        <f>1000/$A$1*'[1]4412Exp'!S$35</f>
        <v>3.9952449999999997</v>
      </c>
      <c r="U7" s="104">
        <f>1000/$A$1*'[1]4412Exp'!T$35</f>
        <v>7.5056579999999995</v>
      </c>
      <c r="V7" s="104">
        <f>1000/$A$1*'[1]4412Exp'!U$35</f>
        <v>7.247800999999999</v>
      </c>
      <c r="W7" s="104">
        <f>1000/$A$1*'[1]4412Exp'!V$35</f>
        <v>0</v>
      </c>
      <c r="X7" s="104">
        <f>1000/$A$1*'[1]4412Exp'!W$35</f>
        <v>0</v>
      </c>
      <c r="Y7" s="104">
        <f>1000/$A$1*'[1]4412Exp'!X$35</f>
        <v>0</v>
      </c>
      <c r="Z7" s="104">
        <f>1000/$A$1*'[1]4412Exp'!Y$35</f>
        <v>0</v>
      </c>
      <c r="AA7" s="104">
        <f>1000/$A$1*'[1]4412Exp'!Z$35</f>
        <v>0</v>
      </c>
      <c r="AB7" s="104">
        <f>1000/$A$1*'[1]4412Exp'!AA$35</f>
        <v>0</v>
      </c>
      <c r="AC7" s="179"/>
      <c r="AD7" s="103">
        <f>'[1]4412Exp'!AB$35</f>
        <v>1.8218266424999999E-3</v>
      </c>
      <c r="AE7" s="104">
        <f>'[1]4412Exp'!AC$35</f>
        <v>0</v>
      </c>
      <c r="AF7" s="104">
        <f>'[1]4412Exp'!AD$35</f>
        <v>0</v>
      </c>
      <c r="AG7" s="104">
        <f>'[1]4412Exp'!AE$35</f>
        <v>0</v>
      </c>
      <c r="AH7" s="104">
        <f>'[1]4412Exp'!AF$35</f>
        <v>2.6464781035000003E-2</v>
      </c>
      <c r="AI7" s="104">
        <f>'[1]4412Exp'!AG$35</f>
        <v>0</v>
      </c>
      <c r="AJ7" s="104">
        <f>'[1]4412Exp'!AH$35</f>
        <v>2.241844305956</v>
      </c>
      <c r="AK7" s="104">
        <f>'[1]4412Exp'!AI$35</f>
        <v>2.0165229596850001</v>
      </c>
      <c r="AL7" s="104">
        <f>'[1]4412Exp'!AJ$35</f>
        <v>3.007154982676</v>
      </c>
      <c r="AM7" s="104">
        <f>'[1]4412Exp'!AK$35</f>
        <v>3.0296740360479997</v>
      </c>
      <c r="AN7" s="104">
        <f>'[1]4412Exp'!AL$35</f>
        <v>3.2422097916180004</v>
      </c>
      <c r="AO7" s="104">
        <f>'[1]4412Exp'!AM$35</f>
        <v>3.4855525209599993</v>
      </c>
      <c r="AP7" s="104">
        <f>'[1]4412Exp'!AN$35</f>
        <v>3.2120240129119995</v>
      </c>
      <c r="AQ7" s="104">
        <f>'[1]4412Exp'!AO$35</f>
        <v>3.3114311902229998</v>
      </c>
      <c r="AR7" s="104">
        <f>'[1]4412Exp'!AP$35</f>
        <v>3.7384949007822499</v>
      </c>
      <c r="AS7" s="104">
        <f>'[1]4412Exp'!AQ$35</f>
        <v>4.6037739814165652</v>
      </c>
      <c r="AT7" s="104">
        <f>'[1]4412Exp'!AR$35</f>
        <v>2.5885570450499999</v>
      </c>
      <c r="AU7" s="104">
        <f>'[1]4412Exp'!AS$35</f>
        <v>1.9329542512279998</v>
      </c>
      <c r="AV7" s="104">
        <f>'[1]4412Exp'!AT$35</f>
        <v>3.6407433273900001</v>
      </c>
      <c r="AW7" s="104">
        <f>'[1]4412Exp'!AU$35</f>
        <v>2.7901736906458332</v>
      </c>
      <c r="AX7" s="104">
        <f>'[1]4412Exp'!AV$35</f>
        <v>0</v>
      </c>
      <c r="AY7" s="104">
        <f>'[1]4412Exp'!AW$35</f>
        <v>0</v>
      </c>
      <c r="AZ7" s="104">
        <f>'[1]4412Exp'!AX$35</f>
        <v>0</v>
      </c>
      <c r="BA7" s="104">
        <f>'[1]4412Exp'!AY$35</f>
        <v>0</v>
      </c>
      <c r="BB7" s="104">
        <f>'[1]4412Exp'!AZ$35</f>
        <v>0</v>
      </c>
      <c r="BC7" s="104">
        <f>'[1]4412Exp'!BA$35</f>
        <v>0</v>
      </c>
      <c r="BD7" s="168"/>
    </row>
    <row r="8" spans="1:56">
      <c r="B8" s="5" t="s">
        <v>53</v>
      </c>
      <c r="C8" s="103">
        <f>1000/$A$1*'[1]4412Exp'!$B$165</f>
        <v>0.128775</v>
      </c>
      <c r="D8" s="104">
        <f>1000/$A$1*'[1]4412Exp'!$C$165</f>
        <v>0</v>
      </c>
      <c r="E8" s="104">
        <f>1000/$A$1*'[1]4412Exp'!$C$165</f>
        <v>0</v>
      </c>
      <c r="F8" s="104">
        <f>1000/$A$1*'[1]4412Exp'!$E$165</f>
        <v>0</v>
      </c>
      <c r="G8" s="104">
        <f>1000/$A$1*'[1]4412Exp'!$F$165</f>
        <v>0</v>
      </c>
      <c r="H8" s="104">
        <f>1000/$A$1*'[1]4412Exp'!$G$165</f>
        <v>0.10749099999999999</v>
      </c>
      <c r="I8" s="104">
        <f>1000/$A$1*'[1]4412Exp'!$H$165</f>
        <v>7.7851999999999997</v>
      </c>
      <c r="J8" s="180">
        <f>1000/$A$1*'[1]4412Exp'!$I$165</f>
        <v>13.601414999999999</v>
      </c>
      <c r="K8" s="180">
        <f>1000/$A$1*'[1]4412Exp'!$J$165</f>
        <v>11.724778000000001</v>
      </c>
      <c r="L8" s="180">
        <f>1000/$A$1*'[1]4412Exp'!K$165</f>
        <v>9.5677649999999996</v>
      </c>
      <c r="M8" s="180">
        <f>1000/$A$1*'[1]4412Exp'!L$165</f>
        <v>5.2280409999999993</v>
      </c>
      <c r="N8" s="104">
        <f>1000/$A$1*'[1]4412Exp'!M$165</f>
        <v>6.2132619999999994</v>
      </c>
      <c r="O8" s="104">
        <f>1000/$A$1*'[1]4412Exp'!N$165</f>
        <v>4.1297110000000004</v>
      </c>
      <c r="P8" s="104">
        <f>1000/$A$1*'[1]4412Exp'!O$165</f>
        <v>3.5065970000000002</v>
      </c>
      <c r="Q8" s="104">
        <f>1000/$A$1*'[1]4412Exp'!P$165</f>
        <v>6.4829530000000002</v>
      </c>
      <c r="R8" s="104">
        <f>1000/$A$1*'[1]4412Exp'!Q$165</f>
        <v>10.774152352980581</v>
      </c>
      <c r="S8" s="104">
        <f>1000/$A$1*'[1]4412Exp'!R$165</f>
        <v>8.2192199999999982</v>
      </c>
      <c r="T8" s="104">
        <f>1000/$A$1*'[1]4412Exp'!S$165</f>
        <v>4.4880219999999991</v>
      </c>
      <c r="U8" s="104">
        <f>1000/$A$1*'[1]4412Exp'!T$165</f>
        <v>6.374782999999999</v>
      </c>
      <c r="V8" s="104">
        <f>1000/$A$1*'[1]4412Exp'!U$165</f>
        <v>7.3111579999999998</v>
      </c>
      <c r="W8" s="104">
        <f>1000/$A$1*'[1]4412Exp'!V$165</f>
        <v>0</v>
      </c>
      <c r="X8" s="104">
        <f>1000/$A$1*'[1]4412Exp'!W$165</f>
        <v>0</v>
      </c>
      <c r="Y8" s="104">
        <f>1000/$A$1*'[1]4412Exp'!X$165</f>
        <v>0</v>
      </c>
      <c r="Z8" s="104">
        <f>1000/$A$1*'[1]4412Exp'!Y$165</f>
        <v>0</v>
      </c>
      <c r="AA8" s="104">
        <f>1000/$A$1*'[1]4412Exp'!Z$165</f>
        <v>0</v>
      </c>
      <c r="AB8" s="104">
        <f>1000/$A$1*'[1]4412Exp'!AA$165</f>
        <v>0</v>
      </c>
      <c r="AC8" s="179"/>
      <c r="AD8" s="103">
        <f>'[1]4412Exp'!AB$165</f>
        <v>1.6227529437059997E-2</v>
      </c>
      <c r="AE8" s="104">
        <f>'[1]4412Exp'!AC$165</f>
        <v>0</v>
      </c>
      <c r="AF8" s="104">
        <f>'[1]4412Exp'!AD$165</f>
        <v>0</v>
      </c>
      <c r="AG8" s="104">
        <f>'[1]4412Exp'!AE$165</f>
        <v>0</v>
      </c>
      <c r="AH8" s="104">
        <f>'[1]4412Exp'!AF$165</f>
        <v>0</v>
      </c>
      <c r="AI8" s="104">
        <f>'[1]4412Exp'!AG$165</f>
        <v>2.1824785982999997E-2</v>
      </c>
      <c r="AJ8" s="104">
        <f>'[1]4412Exp'!AH$165</f>
        <v>1.964968810956</v>
      </c>
      <c r="AK8" s="104">
        <f>'[1]4412Exp'!AI$165</f>
        <v>2.7527070302799999</v>
      </c>
      <c r="AL8" s="104">
        <f>'[1]4412Exp'!AJ$165</f>
        <v>3.0526506213399998</v>
      </c>
      <c r="AM8" s="104">
        <f>'[1]4412Exp'!AK$165</f>
        <v>2.3583532951000001</v>
      </c>
      <c r="AN8" s="104">
        <f>'[1]4412Exp'!AL$165</f>
        <v>1.5449424763049999</v>
      </c>
      <c r="AO8" s="104">
        <f>'[1]4412Exp'!AM$165</f>
        <v>2.2875607948799992</v>
      </c>
      <c r="AP8" s="104">
        <f>'[1]4412Exp'!AN$165</f>
        <v>1.639065715584</v>
      </c>
      <c r="AQ8" s="104">
        <f>'[1]4412Exp'!AO$165</f>
        <v>1.6079435924129999</v>
      </c>
      <c r="AR8" s="104">
        <f>'[1]4412Exp'!AP$165</f>
        <v>2.4210299858425</v>
      </c>
      <c r="AS8" s="104">
        <f>'[1]4412Exp'!AQ$165</f>
        <v>3.2991027720208388</v>
      </c>
      <c r="AT8" s="104">
        <f>'[1]4412Exp'!AR$165</f>
        <v>2.1897462217559998</v>
      </c>
      <c r="AU8" s="104">
        <f>'[1]4412Exp'!AS$165</f>
        <v>1.536226261713</v>
      </c>
      <c r="AV8" s="104">
        <f>'[1]4412Exp'!AT$165</f>
        <v>2.3904844208999996</v>
      </c>
      <c r="AW8" s="104">
        <f>'[1]4412Exp'!AU$165</f>
        <v>2.5070058414333336</v>
      </c>
      <c r="AX8" s="104">
        <f>'[1]4412Exp'!AV$165</f>
        <v>0</v>
      </c>
      <c r="AY8" s="104">
        <f>'[1]4412Exp'!AW$165</f>
        <v>0</v>
      </c>
      <c r="AZ8" s="104">
        <f>'[1]4412Exp'!AX$165</f>
        <v>0</v>
      </c>
      <c r="BA8" s="104">
        <f>'[1]4412Exp'!AY$165</f>
        <v>0</v>
      </c>
      <c r="BB8" s="104">
        <f>'[1]4412Exp'!AZ$165</f>
        <v>0</v>
      </c>
      <c r="BC8" s="104">
        <f>'[1]4412Exp'!BA$165</f>
        <v>0</v>
      </c>
      <c r="BD8" s="168"/>
    </row>
    <row r="9" spans="1:56">
      <c r="B9" s="5" t="s">
        <v>49</v>
      </c>
      <c r="C9" s="103">
        <f>1000/$A$1*'[1]4412Exp'!$B$166</f>
        <v>0</v>
      </c>
      <c r="D9" s="104">
        <f>1000/$A$1*'[1]4412Exp'!$C$166</f>
        <v>0</v>
      </c>
      <c r="E9" s="104">
        <f>1000/$A$1*'[1]4412Exp'!$D$166</f>
        <v>0.19272699999999998</v>
      </c>
      <c r="F9" s="104">
        <f>1000/$A$1*'[1]4412Exp'!$E$166</f>
        <v>17.471432</v>
      </c>
      <c r="G9" s="104">
        <f>1000/$A$1*'[1]4412Exp'!$F$166</f>
        <v>17.063328999999996</v>
      </c>
      <c r="H9" s="104">
        <f>1000/$A$1*'[1]4412Exp'!$G$166</f>
        <v>22.441050000000001</v>
      </c>
      <c r="I9" s="104">
        <f>1000/$A$1*'[1]4412Exp'!$H$166</f>
        <v>61.237759000000004</v>
      </c>
      <c r="J9" s="180">
        <f>1000/$A$1*'[1]4412Exp'!$I$166</f>
        <v>74.538705999999976</v>
      </c>
      <c r="K9" s="180">
        <f>1000/$A$1*'[1]4412Exp'!$J$166</f>
        <v>94.750572999999974</v>
      </c>
      <c r="L9" s="180">
        <f>1000/$A$1*'[1]4412Exp'!K$166</f>
        <v>109.72210299999998</v>
      </c>
      <c r="M9" s="180">
        <f>1000/$A$1*'[1]4412Exp'!L$166</f>
        <v>113.04670799999997</v>
      </c>
      <c r="N9" s="104">
        <f>1000/$A$1*'[1]4412Exp'!M$166</f>
        <v>83.391839000000004</v>
      </c>
      <c r="O9" s="104">
        <f>1000/$A$1*'[1]4412Exp'!N$166</f>
        <v>68.359470999999999</v>
      </c>
      <c r="P9" s="104">
        <f>1000/$A$1*'[1]4412Exp'!O$166</f>
        <v>40.926341000000001</v>
      </c>
      <c r="Q9" s="104">
        <f>1000/$A$1*'[1]4412Exp'!P$166</f>
        <v>37.758489999999988</v>
      </c>
      <c r="R9" s="104">
        <f>1000/$A$1*'[1]4412Exp'!Q$166</f>
        <v>23.217052748050754</v>
      </c>
      <c r="S9" s="104">
        <f>1000/$A$1*'[1]4412Exp'!R$166</f>
        <v>7.6070519999999977</v>
      </c>
      <c r="T9" s="104">
        <f>1000/$A$1*'[1]4412Exp'!S$166</f>
        <v>1.9958739999999997</v>
      </c>
      <c r="U9" s="104">
        <f>1000/$A$1*'[1]4412Exp'!T$166</f>
        <v>0.73179400000000006</v>
      </c>
      <c r="V9" s="104">
        <f>1000/$A$1*'[1]4412Exp'!U$166</f>
        <v>0.59472599999999998</v>
      </c>
      <c r="W9" s="104">
        <f>1000/$A$1*'[1]4412Exp'!V$166</f>
        <v>0</v>
      </c>
      <c r="X9" s="104">
        <f>1000/$A$1*'[1]4412Exp'!W$166</f>
        <v>0</v>
      </c>
      <c r="Y9" s="104">
        <f>1000/$A$1*'[1]4412Exp'!X$166</f>
        <v>0</v>
      </c>
      <c r="Z9" s="104">
        <f>1000/$A$1*'[1]4412Exp'!Y$166</f>
        <v>0</v>
      </c>
      <c r="AA9" s="104">
        <f>1000/$A$1*'[1]4412Exp'!Z$166</f>
        <v>0</v>
      </c>
      <c r="AB9" s="104">
        <f>1000/$A$1*'[1]4412Exp'!AA$166</f>
        <v>0</v>
      </c>
      <c r="AC9" s="179"/>
      <c r="AD9" s="103">
        <f>'[1]4412Exp'!AB$166</f>
        <v>0</v>
      </c>
      <c r="AE9" s="104">
        <f>'[1]4412Exp'!AC$166</f>
        <v>0</v>
      </c>
      <c r="AF9" s="104">
        <f>'[1]4412Exp'!AD$166</f>
        <v>4.3949833199999996E-2</v>
      </c>
      <c r="AG9" s="104">
        <f>'[1]4412Exp'!AE$166</f>
        <v>5.3502759831359992</v>
      </c>
      <c r="AH9" s="104">
        <f>'[1]4412Exp'!AF$166</f>
        <v>5.6322985579630007</v>
      </c>
      <c r="AI9" s="104">
        <f>'[1]4412Exp'!AG$166</f>
        <v>8.4222103439759994</v>
      </c>
      <c r="AJ9" s="104">
        <f>'[1]4412Exp'!AH$166</f>
        <v>24.437819755724004</v>
      </c>
      <c r="AK9" s="104">
        <f>'[1]4412Exp'!AI$166</f>
        <v>30.908617237864998</v>
      </c>
      <c r="AL9" s="104">
        <f>'[1]4412Exp'!AJ$166</f>
        <v>44.509897193548007</v>
      </c>
      <c r="AM9" s="104">
        <f>'[1]4412Exp'!AK$166</f>
        <v>45.483004383431997</v>
      </c>
      <c r="AN9" s="104">
        <f>'[1]4412Exp'!AL$166</f>
        <v>47.27521320790499</v>
      </c>
      <c r="AO9" s="104">
        <f>'[1]4412Exp'!AM$166</f>
        <v>35.856195827039997</v>
      </c>
      <c r="AP9" s="104">
        <f>'[1]4412Exp'!AN$166</f>
        <v>27.872945526799999</v>
      </c>
      <c r="AQ9" s="104">
        <f>'[1]4412Exp'!AO$166</f>
        <v>17.69608437534</v>
      </c>
      <c r="AR9" s="104">
        <f>'[1]4412Exp'!AP$166</f>
        <v>16.344458030212749</v>
      </c>
      <c r="AS9" s="104">
        <f>'[1]4412Exp'!AQ$166</f>
        <v>11.862907110079282</v>
      </c>
      <c r="AT9" s="104">
        <f>'[1]4412Exp'!AR$166</f>
        <v>3.4841393305689996</v>
      </c>
      <c r="AU9" s="104">
        <f>'[1]4412Exp'!AS$166</f>
        <v>1.0106999551219999</v>
      </c>
      <c r="AV9" s="104">
        <f>'[1]4412Exp'!AT$166</f>
        <v>0.44612911559000001</v>
      </c>
      <c r="AW9" s="104">
        <f>'[1]4412Exp'!AU$166</f>
        <v>0.30562427257916669</v>
      </c>
      <c r="AX9" s="104">
        <f>'[1]4412Exp'!AV$166</f>
        <v>0</v>
      </c>
      <c r="AY9" s="104">
        <f>'[1]4412Exp'!AW$166</f>
        <v>0</v>
      </c>
      <c r="AZ9" s="104">
        <f>'[1]4412Exp'!AX$166</f>
        <v>0</v>
      </c>
      <c r="BA9" s="104">
        <f>'[1]4412Exp'!AY$166</f>
        <v>0</v>
      </c>
      <c r="BB9" s="104">
        <f>'[1]4412Exp'!AZ$166</f>
        <v>0</v>
      </c>
      <c r="BC9" s="104">
        <f>'[1]4412Exp'!BA$166</f>
        <v>0</v>
      </c>
      <c r="BD9" s="168"/>
    </row>
    <row r="10" spans="1:56">
      <c r="B10" s="8" t="s">
        <v>17</v>
      </c>
      <c r="C10" s="105">
        <f t="shared" ref="C10:M10" si="2">SUM(C6:C6)-SUM(C7:C9)</f>
        <v>1.6782239999999999</v>
      </c>
      <c r="D10" s="106">
        <f t="shared" si="2"/>
        <v>4.2538660000000004</v>
      </c>
      <c r="E10" s="106">
        <f t="shared" si="2"/>
        <v>10.745227</v>
      </c>
      <c r="F10" s="106">
        <f t="shared" si="2"/>
        <v>10.368811999999998</v>
      </c>
      <c r="G10" s="106">
        <f t="shared" si="2"/>
        <v>11.526024999999997</v>
      </c>
      <c r="H10" s="106">
        <f t="shared" si="2"/>
        <v>6.055534999999999</v>
      </c>
      <c r="I10" s="106">
        <f t="shared" si="2"/>
        <v>10.603021999999996</v>
      </c>
      <c r="J10" s="205">
        <f t="shared" si="2"/>
        <v>10.991380000000021</v>
      </c>
      <c r="K10" s="205">
        <f t="shared" si="2"/>
        <v>11.823087000000029</v>
      </c>
      <c r="L10" s="205">
        <f t="shared" si="2"/>
        <v>13.85145399999999</v>
      </c>
      <c r="M10" s="205">
        <f t="shared" si="2"/>
        <v>11.120873000000017</v>
      </c>
      <c r="N10" s="106">
        <f>SUM(N6:N6)-SUM(N7:N9)</f>
        <v>10.80355299999998</v>
      </c>
      <c r="O10" s="106">
        <f t="shared" ref="O10:AB10" si="3">SUM(O6:O6)-SUM(O7:O9)</f>
        <v>8.2377329999999915</v>
      </c>
      <c r="P10" s="106">
        <f t="shared" si="3"/>
        <v>5.0103670000000022</v>
      </c>
      <c r="Q10" s="106">
        <f t="shared" si="3"/>
        <v>4.7960380000000029</v>
      </c>
      <c r="R10" s="106">
        <f t="shared" si="3"/>
        <v>4.7041900864215549</v>
      </c>
      <c r="S10" s="106">
        <f t="shared" si="3"/>
        <v>6.6907470000000053</v>
      </c>
      <c r="T10" s="106">
        <f t="shared" si="3"/>
        <v>5.4811399999999999</v>
      </c>
      <c r="U10" s="106">
        <f t="shared" si="3"/>
        <v>8.7339699999999993</v>
      </c>
      <c r="V10" s="106">
        <f t="shared" si="3"/>
        <v>7.1342940000000024</v>
      </c>
      <c r="W10" s="106">
        <f t="shared" si="3"/>
        <v>0</v>
      </c>
      <c r="X10" s="106">
        <f t="shared" si="3"/>
        <v>0</v>
      </c>
      <c r="Y10" s="106">
        <f t="shared" si="3"/>
        <v>0</v>
      </c>
      <c r="Z10" s="106">
        <f t="shared" si="3"/>
        <v>0</v>
      </c>
      <c r="AA10" s="106">
        <f t="shared" si="3"/>
        <v>0</v>
      </c>
      <c r="AB10" s="106">
        <f t="shared" si="3"/>
        <v>0</v>
      </c>
      <c r="AC10" s="179"/>
      <c r="AD10" s="105">
        <f t="shared" ref="AD10:BC10" si="4">SUM(AD6:AD6)-SUM(AD7:AD9)</f>
        <v>0.33321479909933999</v>
      </c>
      <c r="AE10" s="106">
        <f t="shared" si="4"/>
        <v>0.8257412744599999</v>
      </c>
      <c r="AF10" s="106">
        <f t="shared" si="4"/>
        <v>2.4267077382239997</v>
      </c>
      <c r="AG10" s="106">
        <f t="shared" si="4"/>
        <v>2.7812245180159998</v>
      </c>
      <c r="AH10" s="106">
        <f t="shared" si="4"/>
        <v>2.8588995533280004</v>
      </c>
      <c r="AI10" s="106">
        <f t="shared" si="4"/>
        <v>1.7336813049269999</v>
      </c>
      <c r="AJ10" s="106">
        <f t="shared" si="4"/>
        <v>3.0279481441000016</v>
      </c>
      <c r="AK10" s="106">
        <f t="shared" si="4"/>
        <v>3.8288656361049931</v>
      </c>
      <c r="AL10" s="106">
        <f t="shared" si="4"/>
        <v>4.974121508604</v>
      </c>
      <c r="AM10" s="106">
        <f t="shared" si="4"/>
        <v>4.6027363803080021</v>
      </c>
      <c r="AN10" s="106">
        <f t="shared" si="4"/>
        <v>3.963723474887999</v>
      </c>
      <c r="AO10" s="106">
        <f t="shared" si="4"/>
        <v>4.18529942304</v>
      </c>
      <c r="AP10" s="106">
        <f t="shared" si="4"/>
        <v>3.2055847623359952</v>
      </c>
      <c r="AQ10" s="106">
        <f t="shared" si="4"/>
        <v>2.2955494115010033</v>
      </c>
      <c r="AR10" s="106">
        <f t="shared" si="4"/>
        <v>2.3021550155267434</v>
      </c>
      <c r="AS10" s="106">
        <f t="shared" si="4"/>
        <v>1.9851183778156631</v>
      </c>
      <c r="AT10" s="106">
        <f t="shared" si="4"/>
        <v>3.1943012072700014</v>
      </c>
      <c r="AU10" s="106">
        <f t="shared" si="4"/>
        <v>1.8292344833620007</v>
      </c>
      <c r="AV10" s="106">
        <f t="shared" si="4"/>
        <v>3.8465886394599993</v>
      </c>
      <c r="AW10" s="106">
        <f t="shared" si="4"/>
        <v>2.8110371932374996</v>
      </c>
      <c r="AX10" s="106">
        <f t="shared" si="4"/>
        <v>0</v>
      </c>
      <c r="AY10" s="106">
        <f t="shared" si="4"/>
        <v>0</v>
      </c>
      <c r="AZ10" s="106">
        <f t="shared" si="4"/>
        <v>0</v>
      </c>
      <c r="BA10" s="106">
        <f t="shared" si="4"/>
        <v>0</v>
      </c>
      <c r="BB10" s="106">
        <f t="shared" si="4"/>
        <v>0</v>
      </c>
      <c r="BC10" s="106">
        <f t="shared" si="4"/>
        <v>0</v>
      </c>
      <c r="BD10" s="168"/>
    </row>
    <row r="11" spans="1:56" ht="17.149999999999999" customHeight="1">
      <c r="B11" s="15" t="s">
        <v>46</v>
      </c>
      <c r="C11" s="107">
        <f>1000/$A$1*'[1]4412Exp'!$B$268</f>
        <v>11.074070999999998</v>
      </c>
      <c r="D11" s="108">
        <f>1000/$A$1*'[1]4412Exp'!$C$268</f>
        <v>19.248954999999999</v>
      </c>
      <c r="E11" s="108">
        <f>1000/$A$1*'[1]4412Exp'!$D$268</f>
        <v>34.032969999999992</v>
      </c>
      <c r="F11" s="108">
        <f>1000/$A$1*'[1]4412Exp'!$E$268</f>
        <v>26.511189999999996</v>
      </c>
      <c r="G11" s="108">
        <f>1000/$A$1*'[1]4412Exp'!$F$268</f>
        <v>18.323415000000001</v>
      </c>
      <c r="H11" s="108">
        <f>1000/$A$1*'[1]4412Exp'!$G$268</f>
        <v>10.540258999999999</v>
      </c>
      <c r="I11" s="108">
        <f>1000/$A$1*'[1]4412Exp'!$H$268</f>
        <v>2.4651099999999997</v>
      </c>
      <c r="J11" s="206">
        <f>1000/$A$1*'[1]4412Exp'!$I$268</f>
        <v>8.5018569999999993</v>
      </c>
      <c r="K11" s="206">
        <f>1000/$A$1*'[1]4412Exp'!$J$268</f>
        <v>4.4836470000000004</v>
      </c>
      <c r="L11" s="206">
        <f>1000/$A$1*'[1]4412Exp'!K$268</f>
        <v>0.43527300000000002</v>
      </c>
      <c r="M11" s="206">
        <f>1000/$A$1*'[1]4412Exp'!L$268</f>
        <v>1.1290640000000001</v>
      </c>
      <c r="N11" s="108">
        <f>1000/$A$1*'[1]4412Exp'!M$268</f>
        <v>0.48046399999999995</v>
      </c>
      <c r="O11" s="108">
        <f>1000/$A$1*'[1]4412Exp'!N$268</f>
        <v>0.52619399999999994</v>
      </c>
      <c r="P11" s="108">
        <f>1000/$A$1*'[1]4412Exp'!O$268</f>
        <v>0.24268000000000001</v>
      </c>
      <c r="Q11" s="108">
        <f>1000/$A$1*'[1]4412Exp'!P$268</f>
        <v>0.103156</v>
      </c>
      <c r="R11" s="108">
        <f>1000/$A$1*'[1]4412Exp'!Q$268</f>
        <v>0</v>
      </c>
      <c r="S11" s="108">
        <f>1000/$A$1*'[1]4412Exp'!R$268</f>
        <v>0</v>
      </c>
      <c r="T11" s="108">
        <f>1000/$A$1*'[1]4412Exp'!S$268</f>
        <v>0</v>
      </c>
      <c r="U11" s="108">
        <f>1000/$A$1*'[1]4412Exp'!T$268</f>
        <v>0</v>
      </c>
      <c r="V11" s="108">
        <f>1000/$A$1*'[1]4412Exp'!U$268</f>
        <v>0</v>
      </c>
      <c r="W11" s="108">
        <f>1000/$A$1*'[1]4412Exp'!V$268</f>
        <v>0</v>
      </c>
      <c r="X11" s="108">
        <f>1000/$A$1*'[1]4412Exp'!W$268</f>
        <v>0</v>
      </c>
      <c r="Y11" s="108">
        <f>1000/$A$1*'[1]4412Exp'!X$268</f>
        <v>0</v>
      </c>
      <c r="Z11" s="108">
        <f>1000/$A$1*'[1]4412Exp'!Y$268</f>
        <v>0</v>
      </c>
      <c r="AA11" s="108">
        <f>1000/$A$1*'[1]4412Exp'!Z$268</f>
        <v>0</v>
      </c>
      <c r="AB11" s="108">
        <f>1000/$A$1*'[1]4412Exp'!AA$268</f>
        <v>0</v>
      </c>
      <c r="AC11" s="16"/>
      <c r="AD11" s="107">
        <f>'[1]4412Exp'!AB$268</f>
        <v>2.8158411198119997</v>
      </c>
      <c r="AE11" s="108">
        <f>'[1]4412Exp'!AC$268</f>
        <v>4.4742546903599996</v>
      </c>
      <c r="AF11" s="108">
        <f>'[1]4412Exp'!AD$268</f>
        <v>7.2994052846879987</v>
      </c>
      <c r="AG11" s="108">
        <f>'[1]4412Exp'!AE$268</f>
        <v>6.6230904925920004</v>
      </c>
      <c r="AH11" s="108">
        <f>'[1]4412Exp'!AF$268</f>
        <v>4.7593086653209999</v>
      </c>
      <c r="AI11" s="108">
        <f>'[1]4412Exp'!AG$268</f>
        <v>3.054061231221</v>
      </c>
      <c r="AJ11" s="108">
        <f>'[1]4412Exp'!AH$268</f>
        <v>0.7495866959919999</v>
      </c>
      <c r="AK11" s="108">
        <f>'[1]4412Exp'!AI$268</f>
        <v>2.6087030584600002</v>
      </c>
      <c r="AL11" s="108">
        <f>'[1]4412Exp'!AJ$268</f>
        <v>1.4731299089880001</v>
      </c>
      <c r="AM11" s="108">
        <f>'[1]4412Exp'!AK$268</f>
        <v>0.148955685384</v>
      </c>
      <c r="AN11" s="108">
        <f>'[1]4412Exp'!AL$268</f>
        <v>0.46158034350600002</v>
      </c>
      <c r="AO11" s="108">
        <f>'[1]4412Exp'!AM$268</f>
        <v>0.19155874367999998</v>
      </c>
      <c r="AP11" s="108">
        <f>'[1]4412Exp'!AN$268</f>
        <v>0.22465489886399997</v>
      </c>
      <c r="AQ11" s="108">
        <f>'[1]4412Exp'!AO$268</f>
        <v>0.10139406011999999</v>
      </c>
      <c r="AR11" s="108">
        <f>'[1]4412Exp'!AP$268</f>
        <v>5.9505979442499995E-2</v>
      </c>
      <c r="AS11" s="108">
        <f>'[1]4412Exp'!AQ$268</f>
        <v>0</v>
      </c>
      <c r="AT11" s="108">
        <f>'[1]4412Exp'!AR$268</f>
        <v>0</v>
      </c>
      <c r="AU11" s="108">
        <f>'[1]4412Exp'!AS$268</f>
        <v>0</v>
      </c>
      <c r="AV11" s="108">
        <f>'[1]4412Exp'!AT$268</f>
        <v>0</v>
      </c>
      <c r="AW11" s="108">
        <f>'[1]4412Exp'!AU$268</f>
        <v>0</v>
      </c>
      <c r="AX11" s="108">
        <f>'[1]4412Exp'!AV$268</f>
        <v>0</v>
      </c>
      <c r="AY11" s="108">
        <f>'[1]4412Exp'!AW$268</f>
        <v>0</v>
      </c>
      <c r="AZ11" s="108">
        <f>'[1]4412Exp'!AX$268</f>
        <v>0</v>
      </c>
      <c r="BA11" s="108">
        <f>'[1]4412Exp'!AY$268</f>
        <v>0</v>
      </c>
      <c r="BB11" s="108">
        <f>'[1]4412Exp'!AZ$268</f>
        <v>0</v>
      </c>
      <c r="BC11" s="108">
        <f>'[1]4412Exp'!BA$268</f>
        <v>0</v>
      </c>
      <c r="BD11" s="168"/>
    </row>
    <row r="12" spans="1:56">
      <c r="B12" s="5" t="s">
        <v>48</v>
      </c>
      <c r="C12" s="103">
        <f>1000/$A$1*'[1]4412Exp'!$B$247</f>
        <v>10.996112999999999</v>
      </c>
      <c r="D12" s="104">
        <f>1000/$A$1*'[1]4412Exp'!$C$247</f>
        <v>19.248954999999999</v>
      </c>
      <c r="E12" s="104">
        <f>1000/$A$1*'[1]4412Exp'!$D$247</f>
        <v>33.799027999999993</v>
      </c>
      <c r="F12" s="104">
        <f>1000/$A$1*'[1]4412Exp'!$E$247</f>
        <v>26.511189999999996</v>
      </c>
      <c r="G12" s="104">
        <f>1000/$A$1*'[1]4412Exp'!$F$247</f>
        <v>18.239235000000001</v>
      </c>
      <c r="H12" s="104">
        <f>1000/$A$1*'[1]4412Exp'!$G$247</f>
        <v>10.540258999999999</v>
      </c>
      <c r="I12" s="104">
        <f>1000/$A$1*'[1]4412Exp'!$H$247</f>
        <v>2.4651099999999997</v>
      </c>
      <c r="J12" s="180">
        <f>1000/$A$1*'[1]4412Exp'!$I$247</f>
        <v>8.5018569999999993</v>
      </c>
      <c r="K12" s="180">
        <f>1000/$A$1*'[1]4412Exp'!$J$247</f>
        <v>4.4407830000000006</v>
      </c>
      <c r="L12" s="180">
        <f>1000/$A$1*'[1]4412Exp'!K$247</f>
        <v>0.24672499999999997</v>
      </c>
      <c r="M12" s="180">
        <f>1000/$A$1*'[1]4412Exp'!L$247</f>
        <v>0.98839399999999988</v>
      </c>
      <c r="N12" s="104">
        <f>1000/$A$1*'[1]4412Exp'!M$247</f>
        <v>0.38293999999999995</v>
      </c>
      <c r="O12" s="104">
        <f>1000/$A$1*'[1]4412Exp'!N$247</f>
        <v>0.52619399999999994</v>
      </c>
      <c r="P12" s="104">
        <f>1000/$A$1*'[1]4412Exp'!O$247</f>
        <v>0.24268000000000001</v>
      </c>
      <c r="Q12" s="104">
        <f>1000/$A$1*'[1]4412Exp'!P$247</f>
        <v>5.1577999999999999E-2</v>
      </c>
      <c r="R12" s="104">
        <f>1000/$A$1*'[1]4412Exp'!Q$247</f>
        <v>0</v>
      </c>
      <c r="S12" s="104">
        <f>1000/$A$1*'[1]4412Exp'!R$247</f>
        <v>0</v>
      </c>
      <c r="T12" s="104">
        <f>1000/$A$1*'[1]4412Exp'!S$247</f>
        <v>0</v>
      </c>
      <c r="U12" s="104">
        <f>1000/$A$1*'[1]4412Exp'!T$247</f>
        <v>0</v>
      </c>
      <c r="V12" s="104">
        <f>1000/$A$1*'[1]4412Exp'!U$247</f>
        <v>0</v>
      </c>
      <c r="W12" s="104">
        <f>1000/$A$1*'[1]4412Exp'!V$247</f>
        <v>0</v>
      </c>
      <c r="X12" s="104">
        <f>1000/$A$1*'[1]4412Exp'!W$247</f>
        <v>0</v>
      </c>
      <c r="Y12" s="104">
        <f>1000/$A$1*'[1]4412Exp'!X$247</f>
        <v>0</v>
      </c>
      <c r="Z12" s="104">
        <f>1000/$A$1*'[1]4412Exp'!Y$247</f>
        <v>0</v>
      </c>
      <c r="AA12" s="104">
        <f>1000/$A$1*'[1]4412Exp'!Z$247</f>
        <v>0</v>
      </c>
      <c r="AB12" s="104">
        <f>1000/$A$1*'[1]4412Exp'!AA$247</f>
        <v>0</v>
      </c>
      <c r="AC12" s="179"/>
      <c r="AD12" s="103">
        <f>'[1]4412Exp'!AB$247</f>
        <v>2.7956298720194699</v>
      </c>
      <c r="AE12" s="104">
        <f>'[1]4412Exp'!AC$247</f>
        <v>4.4742546903599996</v>
      </c>
      <c r="AF12" s="104">
        <f>'[1]4412Exp'!AD$247</f>
        <v>7.2457845071519991</v>
      </c>
      <c r="AG12" s="104">
        <f>'[1]4412Exp'!AE$247</f>
        <v>6.6230904925920004</v>
      </c>
      <c r="AH12" s="104">
        <f>'[1]4412Exp'!AF$247</f>
        <v>4.7386255688030001</v>
      </c>
      <c r="AI12" s="104">
        <f>'[1]4412Exp'!AG$247</f>
        <v>3.054061231221</v>
      </c>
      <c r="AJ12" s="104">
        <f>'[1]4412Exp'!AH$247</f>
        <v>0.7495866959919999</v>
      </c>
      <c r="AK12" s="104">
        <f>'[1]4412Exp'!AI$247</f>
        <v>2.6087030584600002</v>
      </c>
      <c r="AL12" s="104">
        <f>'[1]4412Exp'!AJ$247</f>
        <v>1.442614044748</v>
      </c>
      <c r="AM12" s="104">
        <f>'[1]4412Exp'!AK$247</f>
        <v>8.5833481360000005E-2</v>
      </c>
      <c r="AN12" s="104">
        <f>'[1]4412Exp'!AL$247</f>
        <v>0.41301471599100004</v>
      </c>
      <c r="AO12" s="104">
        <f>'[1]4412Exp'!AM$247</f>
        <v>0.15103534079999997</v>
      </c>
      <c r="AP12" s="104">
        <f>'[1]4412Exp'!AN$247</f>
        <v>0.22465489886399997</v>
      </c>
      <c r="AQ12" s="104">
        <f>'[1]4412Exp'!AO$247</f>
        <v>0.10139406011999999</v>
      </c>
      <c r="AR12" s="104">
        <f>'[1]4412Exp'!AP$247</f>
        <v>2.9752989721249998E-2</v>
      </c>
      <c r="AS12" s="104">
        <f>'[1]4412Exp'!AQ$247</f>
        <v>0</v>
      </c>
      <c r="AT12" s="104">
        <f>'[1]4412Exp'!AR$247</f>
        <v>0</v>
      </c>
      <c r="AU12" s="104">
        <f>'[1]4412Exp'!AS$247</f>
        <v>0</v>
      </c>
      <c r="AV12" s="104">
        <f>'[1]4412Exp'!AT$247</f>
        <v>0</v>
      </c>
      <c r="AW12" s="104">
        <f>'[1]4412Exp'!AU$247</f>
        <v>0</v>
      </c>
      <c r="AX12" s="104">
        <f>'[1]4412Exp'!AV$247</f>
        <v>0</v>
      </c>
      <c r="AY12" s="104">
        <f>'[1]4412Exp'!AW$247</f>
        <v>0</v>
      </c>
      <c r="AZ12" s="104">
        <f>'[1]4412Exp'!AX$247</f>
        <v>0</v>
      </c>
      <c r="BA12" s="104">
        <f>'[1]4412Exp'!AY$247</f>
        <v>0</v>
      </c>
      <c r="BB12" s="104">
        <f>'[1]4412Exp'!AZ$247</f>
        <v>0</v>
      </c>
      <c r="BC12" s="104">
        <f>'[1]4412Exp'!BA$247</f>
        <v>0</v>
      </c>
      <c r="BD12" s="168"/>
    </row>
    <row r="13" spans="1:56">
      <c r="B13" s="8" t="s">
        <v>17</v>
      </c>
      <c r="C13" s="118">
        <f t="shared" ref="C13:M13" si="5">SUM(C11:C11)-SUM(C12:C12)</f>
        <v>7.7957999999998862E-2</v>
      </c>
      <c r="D13" s="106">
        <f t="shared" si="5"/>
        <v>0</v>
      </c>
      <c r="E13" s="106">
        <f t="shared" si="5"/>
        <v>0.23394199999999898</v>
      </c>
      <c r="F13" s="106">
        <f t="shared" si="5"/>
        <v>0</v>
      </c>
      <c r="G13" s="106">
        <f t="shared" si="5"/>
        <v>8.4179999999999922E-2</v>
      </c>
      <c r="H13" s="106">
        <f t="shared" si="5"/>
        <v>0</v>
      </c>
      <c r="I13" s="106">
        <f t="shared" si="5"/>
        <v>0</v>
      </c>
      <c r="J13" s="205">
        <f t="shared" si="5"/>
        <v>0</v>
      </c>
      <c r="K13" s="205">
        <f t="shared" si="5"/>
        <v>4.2863999999999791E-2</v>
      </c>
      <c r="L13" s="205">
        <f t="shared" si="5"/>
        <v>0.18854800000000005</v>
      </c>
      <c r="M13" s="205">
        <f t="shared" si="5"/>
        <v>0.14067000000000018</v>
      </c>
      <c r="N13" s="106">
        <f>SUM(N11:N11)-SUM(N12:N12)</f>
        <v>9.7524E-2</v>
      </c>
      <c r="O13" s="106">
        <f t="shared" ref="O13:AB13" si="6">SUM(O11:O11)-SUM(O12:O12)</f>
        <v>0</v>
      </c>
      <c r="P13" s="106">
        <f t="shared" si="6"/>
        <v>0</v>
      </c>
      <c r="Q13" s="106">
        <f t="shared" si="6"/>
        <v>5.1577999999999999E-2</v>
      </c>
      <c r="R13" s="106">
        <f t="shared" si="6"/>
        <v>0</v>
      </c>
      <c r="S13" s="106">
        <f t="shared" si="6"/>
        <v>0</v>
      </c>
      <c r="T13" s="106">
        <f t="shared" si="6"/>
        <v>0</v>
      </c>
      <c r="U13" s="106">
        <f t="shared" si="6"/>
        <v>0</v>
      </c>
      <c r="V13" s="106">
        <f t="shared" si="6"/>
        <v>0</v>
      </c>
      <c r="W13" s="106">
        <f t="shared" si="6"/>
        <v>0</v>
      </c>
      <c r="X13" s="106">
        <f t="shared" si="6"/>
        <v>0</v>
      </c>
      <c r="Y13" s="106">
        <f t="shared" si="6"/>
        <v>0</v>
      </c>
      <c r="Z13" s="106">
        <f t="shared" si="6"/>
        <v>0</v>
      </c>
      <c r="AA13" s="106">
        <f t="shared" si="6"/>
        <v>0</v>
      </c>
      <c r="AB13" s="106">
        <f t="shared" si="6"/>
        <v>0</v>
      </c>
      <c r="AC13" s="179"/>
      <c r="AD13" s="118">
        <f t="shared" ref="AD13:BC13" si="7">SUM(AD11:AD11)-SUM(AD12:AD12)</f>
        <v>2.0211247792529807E-2</v>
      </c>
      <c r="AE13" s="106">
        <f t="shared" si="7"/>
        <v>0</v>
      </c>
      <c r="AF13" s="106">
        <f t="shared" si="7"/>
        <v>5.3620777535999586E-2</v>
      </c>
      <c r="AG13" s="106">
        <f t="shared" si="7"/>
        <v>0</v>
      </c>
      <c r="AH13" s="106">
        <f t="shared" si="7"/>
        <v>2.0683096517999822E-2</v>
      </c>
      <c r="AI13" s="106">
        <f t="shared" si="7"/>
        <v>0</v>
      </c>
      <c r="AJ13" s="106">
        <f t="shared" si="7"/>
        <v>0</v>
      </c>
      <c r="AK13" s="106">
        <f t="shared" si="7"/>
        <v>0</v>
      </c>
      <c r="AL13" s="106">
        <f t="shared" si="7"/>
        <v>3.0515864240000079E-2</v>
      </c>
      <c r="AM13" s="106">
        <f t="shared" si="7"/>
        <v>6.3122204023999998E-2</v>
      </c>
      <c r="AN13" s="106">
        <f t="shared" si="7"/>
        <v>4.8565627514999987E-2</v>
      </c>
      <c r="AO13" s="106">
        <f t="shared" si="7"/>
        <v>4.0523402880000003E-2</v>
      </c>
      <c r="AP13" s="106">
        <f t="shared" si="7"/>
        <v>0</v>
      </c>
      <c r="AQ13" s="106">
        <f t="shared" si="7"/>
        <v>0</v>
      </c>
      <c r="AR13" s="106">
        <f t="shared" si="7"/>
        <v>2.9752989721249998E-2</v>
      </c>
      <c r="AS13" s="106">
        <f t="shared" si="7"/>
        <v>0</v>
      </c>
      <c r="AT13" s="106">
        <f t="shared" si="7"/>
        <v>0</v>
      </c>
      <c r="AU13" s="106">
        <f t="shared" si="7"/>
        <v>0</v>
      </c>
      <c r="AV13" s="106">
        <f t="shared" si="7"/>
        <v>0</v>
      </c>
      <c r="AW13" s="106">
        <f t="shared" si="7"/>
        <v>0</v>
      </c>
      <c r="AX13" s="106">
        <f t="shared" si="7"/>
        <v>0</v>
      </c>
      <c r="AY13" s="106">
        <f t="shared" si="7"/>
        <v>0</v>
      </c>
      <c r="AZ13" s="106">
        <f t="shared" si="7"/>
        <v>0</v>
      </c>
      <c r="BA13" s="106">
        <f t="shared" si="7"/>
        <v>0</v>
      </c>
      <c r="BB13" s="106">
        <f t="shared" si="7"/>
        <v>0</v>
      </c>
      <c r="BC13" s="106">
        <f t="shared" si="7"/>
        <v>0</v>
      </c>
      <c r="BD13" s="168"/>
    </row>
    <row r="14" spans="1:56" ht="17.149999999999999" customHeight="1">
      <c r="B14" s="91" t="s">
        <v>65</v>
      </c>
      <c r="C14" s="119">
        <f>1000/$A$1*'[1]4412Exp'!$B$269</f>
        <v>0</v>
      </c>
      <c r="D14" s="120">
        <f>1000/$A$1*'[1]4412Exp'!$C$269</f>
        <v>0</v>
      </c>
      <c r="E14" s="120">
        <f>1000/$A$1*'[1]4412Exp'!$D$269</f>
        <v>0</v>
      </c>
      <c r="F14" s="120">
        <f>1000/$A$1*'[1]4412Exp'!$E$269</f>
        <v>0</v>
      </c>
      <c r="G14" s="120">
        <f>1000/$A$1*'[1]4412Exp'!$F$269</f>
        <v>0</v>
      </c>
      <c r="H14" s="120">
        <f>1000/$A$1*'[1]4412Exp'!$G$269</f>
        <v>0</v>
      </c>
      <c r="I14" s="120">
        <f>1000/$A$1*'[1]4412Exp'!$H$269</f>
        <v>0</v>
      </c>
      <c r="J14" s="208">
        <f>1000/$A$1*'[1]4412Exp'!$I$269</f>
        <v>0</v>
      </c>
      <c r="K14" s="208">
        <f>1000/$A$1*'[1]4412Exp'!$J$269</f>
        <v>0</v>
      </c>
      <c r="L14" s="208">
        <f>1000/$A$1*'[1]4412Exp'!K$269</f>
        <v>0</v>
      </c>
      <c r="M14" s="208">
        <f>1000/$A$1*'[1]4412Exp'!L$269</f>
        <v>0</v>
      </c>
      <c r="N14" s="120">
        <f>1000/$A$1*'[1]4412Exp'!M$269</f>
        <v>0</v>
      </c>
      <c r="O14" s="120">
        <f>1000/$A$1*'[1]4412Exp'!N$269</f>
        <v>0</v>
      </c>
      <c r="P14" s="120">
        <f>1000/$A$1*'[1]4412Exp'!O$269</f>
        <v>0</v>
      </c>
      <c r="Q14" s="120">
        <f>1000/$A$1*'[1]4412Exp'!P$269</f>
        <v>0</v>
      </c>
      <c r="R14" s="120">
        <f>1000/$A$1*'[1]4412Exp'!Q$269</f>
        <v>0</v>
      </c>
      <c r="S14" s="120">
        <f>1000/$A$1*'[1]4412Exp'!R$269</f>
        <v>0</v>
      </c>
      <c r="T14" s="120">
        <f>1000/$A$1*'[1]4412Exp'!S$269</f>
        <v>0</v>
      </c>
      <c r="U14" s="120">
        <f>1000/$A$1*'[1]4412Exp'!T$269</f>
        <v>0</v>
      </c>
      <c r="V14" s="120">
        <f>1000/$A$1*'[1]4412Exp'!U$269</f>
        <v>0</v>
      </c>
      <c r="W14" s="120">
        <f>1000/$A$1*'[1]4412Exp'!V$269</f>
        <v>0</v>
      </c>
      <c r="X14" s="120">
        <f>1000/$A$1*'[1]4412Exp'!W$269</f>
        <v>0</v>
      </c>
      <c r="Y14" s="120">
        <f>1000/$A$1*'[1]4412Exp'!X$269</f>
        <v>0</v>
      </c>
      <c r="Z14" s="120">
        <f>1000/$A$1*'[1]4412Exp'!Y$269</f>
        <v>0</v>
      </c>
      <c r="AA14" s="120">
        <f>1000/$A$1*'[1]4412Exp'!Z$269</f>
        <v>0</v>
      </c>
      <c r="AB14" s="120">
        <f>1000/$A$1*'[1]4412Exp'!AA$269</f>
        <v>0</v>
      </c>
      <c r="AC14" s="179"/>
      <c r="AD14" s="119">
        <f>'[1]4412Exp'!AB$269</f>
        <v>0</v>
      </c>
      <c r="AE14" s="120">
        <f>'[1]4412Exp'!AC$269</f>
        <v>0</v>
      </c>
      <c r="AF14" s="120">
        <f>'[1]4412Exp'!AD$269</f>
        <v>0</v>
      </c>
      <c r="AG14" s="120">
        <f>'[1]4412Exp'!AE$269</f>
        <v>0</v>
      </c>
      <c r="AH14" s="120">
        <f>'[1]4412Exp'!AF$269</f>
        <v>0</v>
      </c>
      <c r="AI14" s="120">
        <f>'[1]4412Exp'!AG$269</f>
        <v>0</v>
      </c>
      <c r="AJ14" s="120">
        <f>'[1]4412Exp'!AH$269</f>
        <v>0</v>
      </c>
      <c r="AK14" s="120">
        <f>'[1]4412Exp'!AI$269</f>
        <v>0</v>
      </c>
      <c r="AL14" s="120">
        <f>'[1]4412Exp'!AJ$269</f>
        <v>0</v>
      </c>
      <c r="AM14" s="120">
        <f>'[1]4412Exp'!AK$269</f>
        <v>0</v>
      </c>
      <c r="AN14" s="120">
        <f>'[1]4412Exp'!AL$269</f>
        <v>0</v>
      </c>
      <c r="AO14" s="120">
        <f>'[1]4412Exp'!AM$269</f>
        <v>0</v>
      </c>
      <c r="AP14" s="120">
        <f>'[1]4412Exp'!AN$269</f>
        <v>0</v>
      </c>
      <c r="AQ14" s="120">
        <f>'[1]4412Exp'!AO$269</f>
        <v>0</v>
      </c>
      <c r="AR14" s="120">
        <f>'[1]4412Exp'!AP$269</f>
        <v>0</v>
      </c>
      <c r="AS14" s="120">
        <f>'[1]4412Exp'!AQ$269</f>
        <v>0</v>
      </c>
      <c r="AT14" s="120">
        <f>'[1]4412Exp'!AR$269</f>
        <v>0</v>
      </c>
      <c r="AU14" s="120">
        <f>'[1]4412Exp'!AS$269</f>
        <v>0</v>
      </c>
      <c r="AV14" s="120">
        <f>'[1]4412Exp'!AT$269</f>
        <v>0</v>
      </c>
      <c r="AW14" s="120">
        <f>'[1]4412Exp'!AU$269</f>
        <v>0</v>
      </c>
      <c r="AX14" s="120">
        <f>'[1]4412Exp'!AV$269</f>
        <v>0</v>
      </c>
      <c r="AY14" s="120">
        <f>'[1]4412Exp'!AW$269</f>
        <v>0</v>
      </c>
      <c r="AZ14" s="120">
        <f>'[1]4412Exp'!AX$269</f>
        <v>0</v>
      </c>
      <c r="BA14" s="120">
        <f>'[1]4412Exp'!AY$269</f>
        <v>0</v>
      </c>
      <c r="BB14" s="120">
        <f>'[1]4412Exp'!AZ$269</f>
        <v>0</v>
      </c>
      <c r="BC14" s="120">
        <f>'[1]4412Exp'!BA$269</f>
        <v>0</v>
      </c>
      <c r="BD14" s="168"/>
    </row>
    <row r="15" spans="1:56" ht="17.149999999999999" customHeight="1">
      <c r="B15" s="17" t="s">
        <v>69</v>
      </c>
      <c r="C15" s="109">
        <f>1000/$A$1*'[1]4412Exp'!$B$267</f>
        <v>0</v>
      </c>
      <c r="D15" s="110">
        <f>1000/$A$1*'[1]4412Exp'!$C$267</f>
        <v>0</v>
      </c>
      <c r="E15" s="110">
        <f>1000/$A$1*'[1]4412Exp'!$D$267</f>
        <v>0</v>
      </c>
      <c r="F15" s="110">
        <f>1000/$A$1*'[1]4412Exp'!$E$267</f>
        <v>0</v>
      </c>
      <c r="G15" s="110">
        <f>1000/$A$1*'[1]4412Exp'!$F$267</f>
        <v>8.4984999999999991E-2</v>
      </c>
      <c r="H15" s="110">
        <f>1000/$A$1*'[1]4412Exp'!$G$267</f>
        <v>0</v>
      </c>
      <c r="I15" s="110">
        <f>1000/$A$1*'[1]4412Exp'!$H$267</f>
        <v>5.095199999999999E-2</v>
      </c>
      <c r="J15" s="177">
        <f>1000/$A$1*'[1]4412Exp'!$I$267</f>
        <v>5.095199999999999E-2</v>
      </c>
      <c r="K15" s="177">
        <f>1000/$A$1*'[1]4412Exp'!$J$267</f>
        <v>0</v>
      </c>
      <c r="L15" s="177">
        <f>1000/$A$1*'[1]4412Exp'!K$267</f>
        <v>0</v>
      </c>
      <c r="M15" s="177">
        <f>1000/$A$1*'[1]4412Exp'!L$267</f>
        <v>0.63673499999999994</v>
      </c>
      <c r="N15" s="110">
        <f>1000/$A$1*'[1]4412Exp'!M$267</f>
        <v>0</v>
      </c>
      <c r="O15" s="110">
        <f>1000/$A$1*'[1]4412Exp'!N$267</f>
        <v>4.8219999999999992E-2</v>
      </c>
      <c r="P15" s="110">
        <f>1000/$A$1*'[1]4412Exp'!O$267</f>
        <v>4.703799999999999E-2</v>
      </c>
      <c r="Q15" s="110">
        <f>1000/$A$1*'[1]4412Exp'!P$267</f>
        <v>0.10015999999999999</v>
      </c>
      <c r="R15" s="110">
        <f>1000/$A$1*'[1]4412Exp'!Q$267</f>
        <v>0</v>
      </c>
      <c r="S15" s="110">
        <f>1000/$A$1*'[1]4412Exp'!R$267</f>
        <v>0.82863900000000001</v>
      </c>
      <c r="T15" s="110">
        <f>1000/$A$1*'[1]4412Exp'!S$267</f>
        <v>0.53165499999999999</v>
      </c>
      <c r="U15" s="110">
        <f>1000/$A$1*'[1]4412Exp'!T$267</f>
        <v>0.24004799999999996</v>
      </c>
      <c r="V15" s="110">
        <f>1000/$A$1*'[1]4412Exp'!U$267</f>
        <v>0</v>
      </c>
      <c r="W15" s="110">
        <f>1000/$A$1*'[1]4412Exp'!V$267</f>
        <v>0</v>
      </c>
      <c r="X15" s="110">
        <f>1000/$A$1*'[1]4412Exp'!W$267</f>
        <v>0</v>
      </c>
      <c r="Y15" s="110">
        <f>1000/$A$1*'[1]4412Exp'!X$267</f>
        <v>0</v>
      </c>
      <c r="Z15" s="110">
        <f>1000/$A$1*'[1]4412Exp'!Y$267</f>
        <v>0</v>
      </c>
      <c r="AA15" s="110">
        <f>1000/$A$1*'[1]4412Exp'!Z$267</f>
        <v>0</v>
      </c>
      <c r="AB15" s="110">
        <f>1000/$A$1*'[1]4412Exp'!AA$267</f>
        <v>0</v>
      </c>
      <c r="AC15" s="179"/>
      <c r="AD15" s="109">
        <f>'[1]4412Exp'!AB$267</f>
        <v>0</v>
      </c>
      <c r="AE15" s="110">
        <f>'[1]4412Exp'!AC$267</f>
        <v>0</v>
      </c>
      <c r="AF15" s="110">
        <f>'[1]4412Exp'!AD$267</f>
        <v>0</v>
      </c>
      <c r="AG15" s="110">
        <f>'[1]4412Exp'!AE$267</f>
        <v>0</v>
      </c>
      <c r="AH15" s="110">
        <f>'[1]4412Exp'!AF$267</f>
        <v>2.7736606589999997E-2</v>
      </c>
      <c r="AI15" s="110">
        <f>'[1]4412Exp'!AG$267</f>
        <v>0</v>
      </c>
      <c r="AJ15" s="110">
        <f>'[1]4412Exp'!AH$267</f>
        <v>1.337188888E-2</v>
      </c>
      <c r="AK15" s="110">
        <f>'[1]4412Exp'!AI$267</f>
        <v>1.4963516445E-2</v>
      </c>
      <c r="AL15" s="110">
        <f>'[1]4412Exp'!AJ$267</f>
        <v>0</v>
      </c>
      <c r="AM15" s="110">
        <f>'[1]4412Exp'!AK$267</f>
        <v>0</v>
      </c>
      <c r="AN15" s="110">
        <f>'[1]4412Exp'!AL$267</f>
        <v>0.436637549889</v>
      </c>
      <c r="AO15" s="110">
        <f>'[1]4412Exp'!AM$267</f>
        <v>0</v>
      </c>
      <c r="AP15" s="110">
        <f>'[1]4412Exp'!AN$267</f>
        <v>3.8410432192000001E-2</v>
      </c>
      <c r="AQ15" s="110">
        <f>'[1]4412Exp'!AO$267</f>
        <v>3.7482700680000001E-2</v>
      </c>
      <c r="AR15" s="110">
        <f>'[1]4412Exp'!AP$267</f>
        <v>8.1188018319999986E-2</v>
      </c>
      <c r="AS15" s="110">
        <f>'[1]4412Exp'!AQ$267</f>
        <v>0</v>
      </c>
      <c r="AT15" s="110">
        <f>'[1]4412Exp'!AR$267</f>
        <v>0.58334170167199995</v>
      </c>
      <c r="AU15" s="110">
        <f>'[1]4412Exp'!AS$267</f>
        <v>0.38241182107699995</v>
      </c>
      <c r="AV15" s="110">
        <f>'[1]4412Exp'!AT$267</f>
        <v>0.18394633613</v>
      </c>
      <c r="AW15" s="110">
        <f>'[1]4412Exp'!AU$267</f>
        <v>0</v>
      </c>
      <c r="AX15" s="110">
        <f>'[1]4412Exp'!AV$267</f>
        <v>0</v>
      </c>
      <c r="AY15" s="110">
        <f>'[1]4412Exp'!AW$267</f>
        <v>0</v>
      </c>
      <c r="AZ15" s="110">
        <f>'[1]4412Exp'!AX$267</f>
        <v>0</v>
      </c>
      <c r="BA15" s="110">
        <f>'[1]4412Exp'!AY$267</f>
        <v>0</v>
      </c>
      <c r="BB15" s="110">
        <f>'[1]4412Exp'!AZ$267</f>
        <v>0</v>
      </c>
      <c r="BC15" s="110">
        <f>'[1]4412Exp'!BA$267</f>
        <v>0</v>
      </c>
      <c r="BD15" s="168"/>
    </row>
    <row r="16" spans="1:56" ht="17.149999999999999" customHeight="1">
      <c r="B16" s="10" t="s">
        <v>130</v>
      </c>
      <c r="C16" s="113">
        <f>1000/$A$1*'[1]4412Exp'!$B$264</f>
        <v>28.616390999999997</v>
      </c>
      <c r="D16" s="67">
        <f>1000/$A$1*'[1]4412Exp'!$C$264</f>
        <v>27.384743</v>
      </c>
      <c r="E16" s="67">
        <f>1000/$A$1*'[1]4412Exp'!$D$264</f>
        <v>28.111930999999998</v>
      </c>
      <c r="F16" s="67">
        <f>1000/$A$1*'[1]4412Exp'!$E$264</f>
        <v>23.757197999999995</v>
      </c>
      <c r="G16" s="67">
        <f>1000/$A$1*'[1]4412Exp'!$F$264</f>
        <v>25.641956</v>
      </c>
      <c r="H16" s="67">
        <f>1000/$A$1*'[1]4412Exp'!$G$264</f>
        <v>16.509542999999997</v>
      </c>
      <c r="I16" s="67">
        <f>1000/$A$1*'[1]4412Exp'!$H$264</f>
        <v>13.795787999999998</v>
      </c>
      <c r="J16" s="178">
        <f>1000/$A$1*'[1]4412Exp'!$I$264</f>
        <v>11.003709000000001</v>
      </c>
      <c r="K16" s="178">
        <f>1000/$A$1*'[1]4412Exp'!$J$264</f>
        <v>6.0691549999999985</v>
      </c>
      <c r="L16" s="178">
        <f>1000/$A$1*'[1]4412Exp'!K$264</f>
        <v>4.0883119999999993</v>
      </c>
      <c r="M16" s="178">
        <f>1000/$A$1*'[1]4412Exp'!L$264</f>
        <v>2.5902389999999995</v>
      </c>
      <c r="N16" s="67">
        <f>1000/$A$1*'[1]4412Exp'!M$264</f>
        <v>1.4291959999999999</v>
      </c>
      <c r="O16" s="67">
        <f>1000/$A$1*'[1]4412Exp'!N$264</f>
        <v>1.2503089999999999</v>
      </c>
      <c r="P16" s="67">
        <f>1000/$A$1*'[1]4412Exp'!O$264</f>
        <v>1.0527439999999999</v>
      </c>
      <c r="Q16" s="67">
        <f>1000/$A$1*'[1]4412Exp'!P$264</f>
        <v>1.1893369999999999</v>
      </c>
      <c r="R16" s="67">
        <f>1000/$A$1*'[1]4412Exp'!Q$264</f>
        <v>0.3088131527475228</v>
      </c>
      <c r="S16" s="67">
        <f>1000/$A$1*'[1]4412Exp'!R$264</f>
        <v>0.19534399999999999</v>
      </c>
      <c r="T16" s="67">
        <f>1000/$A$1*'[1]4412Exp'!S$264</f>
        <v>5.4278E-2</v>
      </c>
      <c r="U16" s="67">
        <f>1000/$A$1*'[1]4412Exp'!T$264</f>
        <v>0</v>
      </c>
      <c r="V16" s="67">
        <f>1000/$A$1*'[1]4412Exp'!U$264</f>
        <v>0.30862799999999996</v>
      </c>
      <c r="W16" s="67">
        <f>1000/$A$1*'[1]4412Exp'!V$264</f>
        <v>0</v>
      </c>
      <c r="X16" s="67">
        <f>1000/$A$1*'[1]4412Exp'!W$264</f>
        <v>0</v>
      </c>
      <c r="Y16" s="67">
        <f>1000/$A$1*'[1]4412Exp'!X$264</f>
        <v>0</v>
      </c>
      <c r="Z16" s="67">
        <f>1000/$A$1*'[1]4412Exp'!Y$264</f>
        <v>0</v>
      </c>
      <c r="AA16" s="67">
        <f>1000/$A$1*'[1]4412Exp'!Z$264</f>
        <v>0</v>
      </c>
      <c r="AB16" s="67">
        <f>1000/$A$1*'[1]4412Exp'!AA$264</f>
        <v>0</v>
      </c>
      <c r="AC16" s="179"/>
      <c r="AD16" s="113">
        <f>'[1]4412Exp'!AB$264</f>
        <v>6.6472485612896408</v>
      </c>
      <c r="AE16" s="67">
        <f>'[1]4412Exp'!AC$264</f>
        <v>6.190094589568</v>
      </c>
      <c r="AF16" s="67">
        <f>'[1]4412Exp'!AD$264</f>
        <v>7.1676232441919998</v>
      </c>
      <c r="AG16" s="67">
        <f>'[1]4412Exp'!AE$264</f>
        <v>7.0474282953759992</v>
      </c>
      <c r="AH16" s="67">
        <f>'[1]4412Exp'!AF$264</f>
        <v>8.410731327361999</v>
      </c>
      <c r="AI16" s="67">
        <f>'[1]4412Exp'!AG$264</f>
        <v>5.4917484074309986</v>
      </c>
      <c r="AJ16" s="67">
        <f>'[1]4412Exp'!AH$264</f>
        <v>4.7890074522759996</v>
      </c>
      <c r="AK16" s="67">
        <f>'[1]4412Exp'!AI$264</f>
        <v>4.4250471700249996</v>
      </c>
      <c r="AL16" s="67">
        <f>'[1]4412Exp'!AJ$264</f>
        <v>3.0061424692480001</v>
      </c>
      <c r="AM16" s="67">
        <f>'[1]4412Exp'!AK$264</f>
        <v>1.7622905642760001</v>
      </c>
      <c r="AN16" s="67">
        <f>'[1]4412Exp'!AL$264</f>
        <v>0.90686575266300007</v>
      </c>
      <c r="AO16" s="67">
        <f>'[1]4412Exp'!AM$264</f>
        <v>0.67426680143999984</v>
      </c>
      <c r="AP16" s="67">
        <f>'[1]4412Exp'!AN$264</f>
        <v>0.67597734863999992</v>
      </c>
      <c r="AQ16" s="67">
        <f>'[1]4412Exp'!AO$264</f>
        <v>0.58493750014199997</v>
      </c>
      <c r="AR16" s="67">
        <f>'[1]4412Exp'!AP$264</f>
        <v>0.86399169002974985</v>
      </c>
      <c r="AS16" s="67">
        <f>'[1]4412Exp'!AQ$264</f>
        <v>0.21697236884372562</v>
      </c>
      <c r="AT16" s="67">
        <f>'[1]4412Exp'!AR$264</f>
        <v>0.104716968358</v>
      </c>
      <c r="AU16" s="67">
        <f>'[1]4412Exp'!AS$264</f>
        <v>2.8833547742999996E-2</v>
      </c>
      <c r="AV16" s="67">
        <f>'[1]4412Exp'!AT$264</f>
        <v>0</v>
      </c>
      <c r="AW16" s="67">
        <f>'[1]4412Exp'!AU$264</f>
        <v>0.19399315986666668</v>
      </c>
      <c r="AX16" s="67">
        <f>'[1]4412Exp'!AV$264</f>
        <v>0</v>
      </c>
      <c r="AY16" s="67">
        <f>'[1]4412Exp'!AW$264</f>
        <v>0</v>
      </c>
      <c r="AZ16" s="67">
        <f>'[1]4412Exp'!AX$264</f>
        <v>0</v>
      </c>
      <c r="BA16" s="67">
        <f>'[1]4412Exp'!AY$264</f>
        <v>0</v>
      </c>
      <c r="BB16" s="67">
        <f>'[1]4412Exp'!AZ$264</f>
        <v>0</v>
      </c>
      <c r="BC16" s="67">
        <f>'[1]4412Exp'!BA$264</f>
        <v>0</v>
      </c>
      <c r="BD16" s="168"/>
    </row>
    <row r="17" spans="2:56">
      <c r="B17" s="5" t="s">
        <v>25</v>
      </c>
      <c r="C17" s="103">
        <f>1000/$A$1*'[1]4412Exp'!$B$23</f>
        <v>15.511609999999999</v>
      </c>
      <c r="D17" s="104">
        <f>1000/$A$1*'[1]4412Exp'!$C$23</f>
        <v>13.376771999999999</v>
      </c>
      <c r="E17" s="104">
        <f>1000/$A$1*'[1]4412Exp'!$D$23</f>
        <v>14.775074999999999</v>
      </c>
      <c r="F17" s="104">
        <f>1000/$A$1*'[1]4412Exp'!$E$23</f>
        <v>14.121547999999999</v>
      </c>
      <c r="G17" s="104">
        <f>1000/$A$1*'[1]4412Exp'!$F$23</f>
        <v>12.605022</v>
      </c>
      <c r="H17" s="104">
        <f>1000/$A$1*'[1]4412Exp'!$G$23</f>
        <v>9.7686820000000001</v>
      </c>
      <c r="I17" s="104">
        <f>1000/$A$1*'[1]4412Exp'!$H$23</f>
        <v>9.0043829999999989</v>
      </c>
      <c r="J17" s="180">
        <f>1000/$A$1*'[1]4412Exp'!$I$23</f>
        <v>6.2870659999999994</v>
      </c>
      <c r="K17" s="180">
        <f>1000/$A$1*'[1]4412Exp'!$J$23</f>
        <v>3.079097</v>
      </c>
      <c r="L17" s="180">
        <f>1000/$A$1*'[1]4412Exp'!K$23</f>
        <v>1.8290609999999998</v>
      </c>
      <c r="M17" s="180">
        <f>1000/$A$1*'[1]4412Exp'!L$23</f>
        <v>0.71637499999999987</v>
      </c>
      <c r="N17" s="104">
        <f>1000/$A$1*'[1]4412Exp'!M$23</f>
        <v>0.57245799999999991</v>
      </c>
      <c r="O17" s="104">
        <f>1000/$A$1*'[1]4412Exp'!N$23</f>
        <v>0.38326899999999997</v>
      </c>
      <c r="P17" s="104">
        <f>1000/$A$1*'[1]4412Exp'!O$23</f>
        <v>0.48789099999999996</v>
      </c>
      <c r="Q17" s="104">
        <f>1000/$A$1*'[1]4412Exp'!P$23</f>
        <v>0.29918099999999997</v>
      </c>
      <c r="R17" s="104">
        <f>1000/$A$1*'[1]4412Exp'!Q$23</f>
        <v>0</v>
      </c>
      <c r="S17" s="104">
        <f>1000/$A$1*'[1]4412Exp'!R$23</f>
        <v>0</v>
      </c>
      <c r="T17" s="104">
        <f>1000/$A$1*'[1]4412Exp'!S$23</f>
        <v>0</v>
      </c>
      <c r="U17" s="104">
        <f>1000/$A$1*'[1]4412Exp'!T$23</f>
        <v>0</v>
      </c>
      <c r="V17" s="104">
        <f>1000/$A$1*'[1]4412Exp'!U$23</f>
        <v>0</v>
      </c>
      <c r="W17" s="104">
        <f>1000/$A$1*'[1]4412Exp'!V$23</f>
        <v>0</v>
      </c>
      <c r="X17" s="104">
        <f>1000/$A$1*'[1]4412Exp'!W$23</f>
        <v>0</v>
      </c>
      <c r="Y17" s="104">
        <f>1000/$A$1*'[1]4412Exp'!X$23</f>
        <v>0</v>
      </c>
      <c r="Z17" s="104">
        <f>1000/$A$1*'[1]4412Exp'!Y$23</f>
        <v>0</v>
      </c>
      <c r="AA17" s="104">
        <f>1000/$A$1*'[1]4412Exp'!Z$23</f>
        <v>0</v>
      </c>
      <c r="AB17" s="104">
        <f>1000/$A$1*'[1]4412Exp'!AA$23</f>
        <v>0</v>
      </c>
      <c r="AC17" s="179"/>
      <c r="AD17" s="103">
        <f>'[1]4412Exp'!AB$23</f>
        <v>3.5762242806420304</v>
      </c>
      <c r="AE17" s="104">
        <f>'[1]4412Exp'!AC$23</f>
        <v>3.1126360190079998</v>
      </c>
      <c r="AF17" s="104">
        <f>'[1]4412Exp'!AD$23</f>
        <v>3.5921082313919999</v>
      </c>
      <c r="AG17" s="104">
        <f>'[1]4412Exp'!AE$23</f>
        <v>3.9758137647199998</v>
      </c>
      <c r="AH17" s="104">
        <f>'[1]4412Exp'!AF$23</f>
        <v>4.0400547744060002</v>
      </c>
      <c r="AI17" s="104">
        <f>'[1]4412Exp'!AG$23</f>
        <v>3.1930591994729993</v>
      </c>
      <c r="AJ17" s="104">
        <f>'[1]4412Exp'!AH$23</f>
        <v>3.0185111298359999</v>
      </c>
      <c r="AK17" s="104">
        <f>'[1]4412Exp'!AI$23</f>
        <v>2.39530814992</v>
      </c>
      <c r="AL17" s="104">
        <f>'[1]4412Exp'!AJ$23</f>
        <v>1.385246608556</v>
      </c>
      <c r="AM17" s="104">
        <f>'[1]4412Exp'!AK$23</f>
        <v>0.69987450073200008</v>
      </c>
      <c r="AN17" s="104">
        <f>'[1]4412Exp'!AL$23</f>
        <v>0.28724160640500002</v>
      </c>
      <c r="AO17" s="104">
        <f>'[1]4412Exp'!AM$23</f>
        <v>0.25833050592000001</v>
      </c>
      <c r="AP17" s="104">
        <f>'[1]4412Exp'!AN$23</f>
        <v>0.24210005459199999</v>
      </c>
      <c r="AQ17" s="104">
        <f>'[1]4412Exp'!AO$23</f>
        <v>0.21805818904799998</v>
      </c>
      <c r="AR17" s="104">
        <f>'[1]4412Exp'!AP$23</f>
        <v>0.21261525562124997</v>
      </c>
      <c r="AS17" s="104">
        <f>'[1]4412Exp'!AQ$23</f>
        <v>0</v>
      </c>
      <c r="AT17" s="104">
        <f>'[1]4412Exp'!AR$23</f>
        <v>0</v>
      </c>
      <c r="AU17" s="104">
        <f>'[1]4412Exp'!AS$23</f>
        <v>0</v>
      </c>
      <c r="AV17" s="104">
        <f>'[1]4412Exp'!AT$23</f>
        <v>0</v>
      </c>
      <c r="AW17" s="104">
        <f>'[1]4412Exp'!AU$23</f>
        <v>0</v>
      </c>
      <c r="AX17" s="104">
        <f>'[1]4412Exp'!AV$23</f>
        <v>0</v>
      </c>
      <c r="AY17" s="104">
        <f>'[1]4412Exp'!AW$23</f>
        <v>0</v>
      </c>
      <c r="AZ17" s="104">
        <f>'[1]4412Exp'!AX$23</f>
        <v>0</v>
      </c>
      <c r="BA17" s="104">
        <f>'[1]4412Exp'!AY$23</f>
        <v>0</v>
      </c>
      <c r="BB17" s="104">
        <f>'[1]4412Exp'!AZ$23</f>
        <v>0</v>
      </c>
      <c r="BC17" s="104">
        <f>'[1]4412Exp'!BA$23</f>
        <v>0</v>
      </c>
      <c r="BD17" s="168"/>
    </row>
    <row r="18" spans="2:56">
      <c r="B18" s="8" t="s">
        <v>17</v>
      </c>
      <c r="C18" s="118">
        <f t="shared" ref="C18:N18" si="8">SUM(C16:C16)-SUM(C17:C17)</f>
        <v>13.104780999999997</v>
      </c>
      <c r="D18" s="106">
        <f t="shared" si="8"/>
        <v>14.007971000000001</v>
      </c>
      <c r="E18" s="106">
        <f t="shared" si="8"/>
        <v>13.336855999999999</v>
      </c>
      <c r="F18" s="106">
        <f t="shared" si="8"/>
        <v>9.6356499999999965</v>
      </c>
      <c r="G18" s="106">
        <f t="shared" si="8"/>
        <v>13.036934</v>
      </c>
      <c r="H18" s="106">
        <f t="shared" si="8"/>
        <v>6.7408609999999971</v>
      </c>
      <c r="I18" s="106">
        <f t="shared" si="8"/>
        <v>4.7914049999999992</v>
      </c>
      <c r="J18" s="205">
        <f t="shared" si="8"/>
        <v>4.7166430000000013</v>
      </c>
      <c r="K18" s="205">
        <f t="shared" si="8"/>
        <v>2.9900579999999986</v>
      </c>
      <c r="L18" s="205">
        <f t="shared" si="8"/>
        <v>2.2592509999999995</v>
      </c>
      <c r="M18" s="205">
        <f t="shared" si="8"/>
        <v>1.8738639999999998</v>
      </c>
      <c r="N18" s="106">
        <f t="shared" si="8"/>
        <v>0.856738</v>
      </c>
      <c r="O18" s="106">
        <f t="shared" ref="O18:AB18" si="9">SUM(O16:O16)-SUM(O17:O17)</f>
        <v>0.86703999999999992</v>
      </c>
      <c r="P18" s="106">
        <f t="shared" si="9"/>
        <v>0.56485299999999994</v>
      </c>
      <c r="Q18" s="106">
        <f t="shared" si="9"/>
        <v>0.89015599999999995</v>
      </c>
      <c r="R18" s="106">
        <f t="shared" si="9"/>
        <v>0.3088131527475228</v>
      </c>
      <c r="S18" s="106">
        <f t="shared" si="9"/>
        <v>0.19534399999999999</v>
      </c>
      <c r="T18" s="106">
        <f t="shared" si="9"/>
        <v>5.4278E-2</v>
      </c>
      <c r="U18" s="106">
        <f t="shared" si="9"/>
        <v>0</v>
      </c>
      <c r="V18" s="106">
        <f t="shared" si="9"/>
        <v>0.30862799999999996</v>
      </c>
      <c r="W18" s="106">
        <f t="shared" si="9"/>
        <v>0</v>
      </c>
      <c r="X18" s="106">
        <f t="shared" si="9"/>
        <v>0</v>
      </c>
      <c r="Y18" s="106">
        <f t="shared" si="9"/>
        <v>0</v>
      </c>
      <c r="Z18" s="106">
        <f t="shared" si="9"/>
        <v>0</v>
      </c>
      <c r="AA18" s="106">
        <f t="shared" si="9"/>
        <v>0</v>
      </c>
      <c r="AB18" s="106">
        <f t="shared" si="9"/>
        <v>0</v>
      </c>
      <c r="AC18" s="179"/>
      <c r="AD18" s="118">
        <f t="shared" ref="AD18:BC18" si="10">SUM(AD16:AD16)-SUM(AD17:AD17)</f>
        <v>3.0710242806476105</v>
      </c>
      <c r="AE18" s="106">
        <f t="shared" si="10"/>
        <v>3.0774585705600002</v>
      </c>
      <c r="AF18" s="106">
        <f t="shared" si="10"/>
        <v>3.5755150127999999</v>
      </c>
      <c r="AG18" s="106">
        <f t="shared" si="10"/>
        <v>3.0716145306559994</v>
      </c>
      <c r="AH18" s="106">
        <f t="shared" si="10"/>
        <v>4.3706765529559988</v>
      </c>
      <c r="AI18" s="106">
        <f t="shared" si="10"/>
        <v>2.2986892079579992</v>
      </c>
      <c r="AJ18" s="106">
        <f t="shared" si="10"/>
        <v>1.7704963224399997</v>
      </c>
      <c r="AK18" s="106">
        <f t="shared" si="10"/>
        <v>2.0297390201049996</v>
      </c>
      <c r="AL18" s="106">
        <f t="shared" si="10"/>
        <v>1.6208958606920001</v>
      </c>
      <c r="AM18" s="106">
        <f t="shared" si="10"/>
        <v>1.0624160635440001</v>
      </c>
      <c r="AN18" s="106">
        <f t="shared" si="10"/>
        <v>0.61962414625800011</v>
      </c>
      <c r="AO18" s="106">
        <f t="shared" si="10"/>
        <v>0.41593629551999983</v>
      </c>
      <c r="AP18" s="106">
        <f t="shared" si="10"/>
        <v>0.43387729404799991</v>
      </c>
      <c r="AQ18" s="106">
        <f t="shared" si="10"/>
        <v>0.36687931109399996</v>
      </c>
      <c r="AR18" s="106">
        <f t="shared" si="10"/>
        <v>0.6513764344084999</v>
      </c>
      <c r="AS18" s="106">
        <f t="shared" si="10"/>
        <v>0.21697236884372562</v>
      </c>
      <c r="AT18" s="106">
        <f t="shared" si="10"/>
        <v>0.104716968358</v>
      </c>
      <c r="AU18" s="106">
        <f t="shared" si="10"/>
        <v>2.8833547742999996E-2</v>
      </c>
      <c r="AV18" s="106">
        <f t="shared" si="10"/>
        <v>0</v>
      </c>
      <c r="AW18" s="106">
        <f t="shared" si="10"/>
        <v>0.19399315986666668</v>
      </c>
      <c r="AX18" s="106">
        <f t="shared" si="10"/>
        <v>0</v>
      </c>
      <c r="AY18" s="106">
        <f t="shared" si="10"/>
        <v>0</v>
      </c>
      <c r="AZ18" s="106">
        <f t="shared" si="10"/>
        <v>0</v>
      </c>
      <c r="BA18" s="106">
        <f t="shared" si="10"/>
        <v>0</v>
      </c>
      <c r="BB18" s="106">
        <f t="shared" si="10"/>
        <v>0</v>
      </c>
      <c r="BC18" s="106">
        <f t="shared" si="10"/>
        <v>0</v>
      </c>
      <c r="BD18" s="168"/>
    </row>
    <row r="19" spans="2:56" s="167" customFormat="1" ht="17.149999999999999" customHeight="1" thickBot="1">
      <c r="B19" s="78" t="s">
        <v>66</v>
      </c>
      <c r="C19" s="116">
        <f t="shared" ref="C19:L19" si="11">C5-SUM(C6,C11,C14,C15,C16)</f>
        <v>5.2871179999999924</v>
      </c>
      <c r="D19" s="117">
        <f t="shared" si="11"/>
        <v>2.3805250000000129</v>
      </c>
      <c r="E19" s="117">
        <f t="shared" si="11"/>
        <v>2.1112389999999834</v>
      </c>
      <c r="F19" s="117">
        <f t="shared" si="11"/>
        <v>1.5657079999999866</v>
      </c>
      <c r="G19" s="117">
        <f t="shared" si="11"/>
        <v>1.7218070000000125</v>
      </c>
      <c r="H19" s="117">
        <f t="shared" si="11"/>
        <v>2.0505270000000095</v>
      </c>
      <c r="I19" s="117">
        <f t="shared" si="11"/>
        <v>1.9509940000000086</v>
      </c>
      <c r="J19" s="209">
        <f t="shared" si="11"/>
        <v>2.3332449999999767</v>
      </c>
      <c r="K19" s="209">
        <f t="shared" si="11"/>
        <v>1.3093869999999583</v>
      </c>
      <c r="L19" s="209">
        <f t="shared" si="11"/>
        <v>1.0759079999999983</v>
      </c>
      <c r="M19" s="209">
        <f>M5-SUM(M6,M11,M14,M15,M16)</f>
        <v>1.3555639999999869</v>
      </c>
      <c r="N19" s="117">
        <f>N5-SUM(N6,N11,N14,N15,N16)</f>
        <v>0.60212800000000755</v>
      </c>
      <c r="O19" s="117">
        <f t="shared" ref="O19:AB19" si="12">O5-SUM(O6,O11,O14,O15,O16)</f>
        <v>0.1322579999999931</v>
      </c>
      <c r="P19" s="117">
        <f t="shared" si="12"/>
        <v>0.54409199999999913</v>
      </c>
      <c r="Q19" s="117">
        <f t="shared" si="12"/>
        <v>0.37903699999998253</v>
      </c>
      <c r="R19" s="117">
        <f t="shared" si="12"/>
        <v>0.20945419311323121</v>
      </c>
      <c r="S19" s="117">
        <f t="shared" si="12"/>
        <v>0</v>
      </c>
      <c r="T19" s="117">
        <f t="shared" si="12"/>
        <v>0</v>
      </c>
      <c r="U19" s="117">
        <f t="shared" si="12"/>
        <v>0</v>
      </c>
      <c r="V19" s="117">
        <f t="shared" si="12"/>
        <v>0</v>
      </c>
      <c r="W19" s="117">
        <f t="shared" si="12"/>
        <v>0</v>
      </c>
      <c r="X19" s="117">
        <f t="shared" si="12"/>
        <v>0</v>
      </c>
      <c r="Y19" s="117">
        <f t="shared" si="12"/>
        <v>0</v>
      </c>
      <c r="Z19" s="117">
        <f t="shared" si="12"/>
        <v>0</v>
      </c>
      <c r="AA19" s="117">
        <f t="shared" si="12"/>
        <v>0</v>
      </c>
      <c r="AB19" s="117">
        <f t="shared" si="12"/>
        <v>0</v>
      </c>
      <c r="AC19" s="210"/>
      <c r="AD19" s="116">
        <f>AD5-SUM(AD6,AD11,AD14,AD15,AD16)</f>
        <v>1.3478202399804324</v>
      </c>
      <c r="AE19" s="117">
        <f>AE5-SUM(AE6,AE11,AE14,AE15,AE16)</f>
        <v>0.59908434002399957</v>
      </c>
      <c r="AF19" s="117">
        <f t="shared" ref="AF19:BC19" si="13">AF5-SUM(AF6,AF11,AF14,AF15,AF16)</f>
        <v>0.5723623280159984</v>
      </c>
      <c r="AG19" s="117">
        <f t="shared" si="13"/>
        <v>0.5285041737920011</v>
      </c>
      <c r="AH19" s="117">
        <f t="shared" si="13"/>
        <v>0.55631572845100408</v>
      </c>
      <c r="AI19" s="117">
        <f t="shared" si="13"/>
        <v>0.81451423567800063</v>
      </c>
      <c r="AJ19" s="117">
        <f t="shared" si="13"/>
        <v>0.79402101138799708</v>
      </c>
      <c r="AK19" s="117">
        <f t="shared" si="13"/>
        <v>0.99105908033501322</v>
      </c>
      <c r="AL19" s="117">
        <f t="shared" si="13"/>
        <v>0.82787957984799476</v>
      </c>
      <c r="AM19" s="117">
        <f t="shared" si="13"/>
        <v>0.50476525994399424</v>
      </c>
      <c r="AN19" s="117">
        <f t="shared" si="13"/>
        <v>0.57615987862799756</v>
      </c>
      <c r="AO19" s="117">
        <f t="shared" si="13"/>
        <v>0.28276994736000916</v>
      </c>
      <c r="AP19" s="117">
        <f t="shared" si="13"/>
        <v>6.7325087456005406E-2</v>
      </c>
      <c r="AQ19" s="117">
        <f t="shared" si="13"/>
        <v>0.32028452959499631</v>
      </c>
      <c r="AR19" s="117">
        <f t="shared" si="13"/>
        <v>0.22153016979900286</v>
      </c>
      <c r="AS19" s="117">
        <f t="shared" si="13"/>
        <v>9.3873879218101308E-2</v>
      </c>
      <c r="AT19" s="117">
        <f t="shared" si="13"/>
        <v>0</v>
      </c>
      <c r="AU19" s="117">
        <f t="shared" si="13"/>
        <v>0</v>
      </c>
      <c r="AV19" s="117">
        <f t="shared" si="13"/>
        <v>0</v>
      </c>
      <c r="AW19" s="117">
        <f t="shared" si="13"/>
        <v>0</v>
      </c>
      <c r="AX19" s="117">
        <f t="shared" si="13"/>
        <v>0</v>
      </c>
      <c r="AY19" s="117">
        <f t="shared" si="13"/>
        <v>0</v>
      </c>
      <c r="AZ19" s="117">
        <f t="shared" si="13"/>
        <v>0</v>
      </c>
      <c r="BA19" s="117">
        <f t="shared" si="13"/>
        <v>0</v>
      </c>
      <c r="BB19" s="117">
        <f t="shared" si="13"/>
        <v>0</v>
      </c>
      <c r="BC19" s="117">
        <f t="shared" si="13"/>
        <v>0</v>
      </c>
      <c r="BD19" s="169"/>
    </row>
    <row r="20" spans="2:56" ht="9" customHeight="1" thickTop="1">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row>
    <row r="21" spans="2:5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row>
    <row r="22" spans="2:5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row>
    <row r="23" spans="2:5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row>
    <row r="24" spans="2:5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row>
    <row r="25" spans="2:5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c r="BB25" s="26"/>
      <c r="BC25" s="26"/>
    </row>
    <row r="26" spans="2:5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row>
    <row r="27" spans="2:5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row>
    <row r="28" spans="2:5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row>
    <row r="29" spans="2:5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row>
    <row r="30" spans="2:5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row>
    <row r="31" spans="2:5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row>
    <row r="32" spans="2:5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row>
    <row r="33" spans="30:55">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row>
    <row r="34" spans="30:55">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row>
    <row r="35" spans="30:55">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row>
    <row r="36" spans="30:55">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row>
    <row r="37" spans="30:55">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row>
    <row r="38" spans="30:55">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row>
    <row r="39" spans="30:55">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row>
    <row r="40" spans="30:55">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row>
    <row r="41" spans="30:55">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row>
    <row r="42" spans="30:55">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row>
    <row r="43" spans="30:55">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row>
    <row r="44" spans="30:55">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row>
    <row r="45" spans="30:55">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row>
    <row r="46" spans="30:55">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row>
    <row r="47" spans="30:55">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row>
    <row r="48" spans="30:55">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row>
    <row r="49" spans="30:55">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row>
    <row r="50" spans="30:55">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row>
    <row r="51" spans="30:55">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row>
    <row r="52" spans="30:55">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row>
    <row r="53" spans="30:55">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row>
    <row r="54" spans="30:55">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row>
    <row r="55" spans="30:55">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row>
    <row r="56" spans="30:55">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row>
    <row r="57" spans="30:55">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row>
    <row r="58" spans="30:55">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row>
    <row r="59" spans="30:55">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row>
    <row r="60" spans="30:55">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row>
    <row r="61" spans="30:55">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row>
    <row r="62" spans="30:55">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row>
    <row r="63" spans="30:55">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row>
  </sheetData>
  <mergeCells count="5">
    <mergeCell ref="B2:B4"/>
    <mergeCell ref="C2:AB2"/>
    <mergeCell ref="C3:AB3"/>
    <mergeCell ref="AD2:BC2"/>
    <mergeCell ref="AD3:BC3"/>
  </mergeCells>
  <phoneticPr fontId="1" type="noConversion"/>
  <pageMargins left="0.75" right="0.75" top="1" bottom="1" header="0.5" footer="0.5"/>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Notes</vt:lpstr>
      <vt:lpstr>Charts</vt:lpstr>
      <vt:lpstr>Exports</vt:lpstr>
      <vt:lpstr>ExportsCoreVPA</vt:lpstr>
      <vt:lpstr>ExportsTimberSectorMinusCoreVPA</vt:lpstr>
      <vt:lpstr>ExportsLogs</vt:lpstr>
      <vt:lpstr>ExportsSawnWood</vt:lpstr>
      <vt:lpstr>ExportsVeneer</vt:lpstr>
      <vt:lpstr>ExportsPlywood</vt:lpstr>
      <vt:lpstr>ExportsMouldingsAndJoinery</vt:lpstr>
      <vt:lpstr>ExportsFurniture</vt:lpstr>
      <vt:lpstr>  </vt:lpstr>
      <vt:lpstr>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Hewitt</dc:creator>
  <cp:lastModifiedBy>-</cp:lastModifiedBy>
  <cp:lastPrinted>2009-01-17T20:59:17Z</cp:lastPrinted>
  <dcterms:created xsi:type="dcterms:W3CDTF">2008-10-21T07:38:15Z</dcterms:created>
  <dcterms:modified xsi:type="dcterms:W3CDTF">2020-07-19T19:18:06Z</dcterms:modified>
</cp:coreProperties>
</file>