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charts/chart9.xml" ContentType="application/vnd.openxmlformats-officedocument.drawingml.chart+xml"/>
  <Override PartName="/xl/drawings/drawing12.xml" ContentType="application/vnd.openxmlformats-officedocument.drawingml.chartshapes+xml"/>
  <Override PartName="/xl/charts/chart10.xml" ContentType="application/vnd.openxmlformats-officedocument.drawingml.chart+xml"/>
  <Override PartName="/xl/drawings/drawing13.xml" ContentType="application/vnd.openxmlformats-officedocument.drawingml.chartshapes+xml"/>
  <Override PartName="/xl/charts/chart11.xml" ContentType="application/vnd.openxmlformats-officedocument.drawingml.chart+xml"/>
  <Override PartName="/xl/drawings/drawing14.xml" ContentType="application/vnd.openxmlformats-officedocument.drawingml.chartshapes+xml"/>
  <Override PartName="/xl/charts/chart12.xml" ContentType="application/vnd.openxmlformats-officedocument.drawingml.chart+xml"/>
  <Override PartName="/xl/drawings/drawing1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2010nonEU\"/>
    </mc:Choice>
  </mc:AlternateContent>
  <xr:revisionPtr revIDLastSave="0" documentId="13_ncr:1_{70EFF6F8-439E-4166-B96C-0221A88D28C4}" xr6:coauthVersionLast="47" xr6:coauthVersionMax="47" xr10:uidLastSave="{00000000-0000-0000-0000-000000000000}"/>
  <bookViews>
    <workbookView xWindow="-110" yWindow="-110" windowWidth="19420" windowHeight="10420" activeTab="3" xr2:uid="{00000000-000D-0000-FFFF-FFFF00000000}"/>
  </bookViews>
  <sheets>
    <sheet name="Notes" sheetId="4" r:id="rId1"/>
    <sheet name="ChartsImporterDeclarations" sheetId="52" r:id="rId2"/>
    <sheet name="ChartGFC" sheetId="51" r:id="rId3"/>
    <sheet name="Charts" sheetId="28" r:id="rId4"/>
    <sheet name="     " sheetId="55" r:id="rId5"/>
    <sheet name="Exports" sheetId="50" r:id="rId6"/>
    <sheet name="ExportsCoreVPA" sheetId="22" r:id="rId7"/>
    <sheet name="ExportsTimberSectorMinusCoreVPA" sheetId="21" r:id="rId8"/>
    <sheet name="ExportsLogs" sheetId="38" r:id="rId9"/>
    <sheet name="ExportsSawnWood" sheetId="39" r:id="rId10"/>
    <sheet name="ExportsVeneer" sheetId="37" r:id="rId11"/>
    <sheet name="ExportsPlywood" sheetId="36" r:id="rId12"/>
    <sheet name="ExportsOtherPanels" sheetId="35" r:id="rId13"/>
    <sheet name="ExportsMouldingsAndJoinery" sheetId="43" r:id="rId14"/>
    <sheet name="ExportsFurniture" sheetId="42" r:id="rId15"/>
    <sheet name="  " sheetId="53" r:id="rId16"/>
    <sheet name="   " sheetId="54" r:id="rId17"/>
    <sheet name=" " sheetId="3"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T19" i="55" l="1"/>
  <c r="JT18" i="55" s="1"/>
  <c r="JT8" i="55" s="1"/>
  <c r="JT17" i="55"/>
  <c r="JT16" i="55"/>
  <c r="JT15" i="55"/>
  <c r="JT7" i="55"/>
  <c r="JT6" i="55"/>
  <c r="JT5" i="55"/>
  <c r="JT4" i="55"/>
  <c r="IJ9" i="55"/>
  <c r="IJ8" i="55" s="1"/>
  <c r="IJ7" i="55"/>
  <c r="IJ6" i="55"/>
  <c r="IJ5" i="55"/>
  <c r="IJ4" i="55"/>
  <c r="GZ29" i="55"/>
  <c r="GZ28" i="55"/>
  <c r="GZ27" i="55"/>
  <c r="GZ26" i="55"/>
  <c r="GZ25" i="55"/>
  <c r="GZ19" i="55"/>
  <c r="GZ18" i="55" s="1"/>
  <c r="GZ8" i="55" s="1"/>
  <c r="GZ17" i="55"/>
  <c r="GZ7" i="55" s="1"/>
  <c r="GZ16" i="55"/>
  <c r="GZ15" i="55"/>
  <c r="GZ5" i="55" s="1"/>
  <c r="GZ6" i="55"/>
  <c r="GZ4" i="55"/>
  <c r="FP9" i="55"/>
  <c r="FP8" i="55" s="1"/>
  <c r="FP7" i="55"/>
  <c r="FP6" i="55"/>
  <c r="FP5" i="55"/>
  <c r="FP4" i="55"/>
  <c r="EF9" i="55"/>
  <c r="EF8" i="55" s="1"/>
  <c r="EF7" i="55"/>
  <c r="EF6" i="55"/>
  <c r="EF5" i="55"/>
  <c r="EF4" i="55"/>
  <c r="CV29" i="55"/>
  <c r="CV28" i="55"/>
  <c r="CV27" i="55"/>
  <c r="CV26" i="55"/>
  <c r="CV25" i="55"/>
  <c r="CV19" i="55"/>
  <c r="CV18" i="55" s="1"/>
  <c r="CV8" i="55" s="1"/>
  <c r="CV17" i="55"/>
  <c r="CV7" i="55" s="1"/>
  <c r="CV16" i="55"/>
  <c r="CV15" i="55"/>
  <c r="CV5" i="55" s="1"/>
  <c r="CV6" i="55"/>
  <c r="CV4" i="55"/>
  <c r="BL8" i="55"/>
  <c r="BL7" i="55"/>
  <c r="BL6" i="55"/>
  <c r="BL5" i="55"/>
  <c r="BL4" i="55"/>
  <c r="AB19" i="55"/>
  <c r="AB18" i="55" s="1"/>
  <c r="AB17" i="55"/>
  <c r="AB16" i="55"/>
  <c r="AB15" i="55"/>
  <c r="AB9" i="55"/>
  <c r="AB7" i="55"/>
  <c r="AB8" i="55" s="1"/>
  <c r="AB6" i="55"/>
  <c r="AB5" i="55"/>
  <c r="AB4" i="55"/>
  <c r="JJ5" i="55"/>
  <c r="ED6" i="55"/>
  <c r="Y11" i="43"/>
  <c r="ED5" i="55"/>
  <c r="H15" i="55"/>
  <c r="AU11" i="43"/>
  <c r="AU13" i="43" s="1"/>
  <c r="DP5" i="55"/>
  <c r="AJ11" i="43"/>
  <c r="G11" i="43"/>
  <c r="AE11" i="43"/>
  <c r="AE13" i="43" s="1"/>
  <c r="R11" i="43"/>
  <c r="DN5" i="55"/>
  <c r="K15" i="55"/>
  <c r="DV5" i="55"/>
  <c r="D15" i="55"/>
  <c r="IV15" i="55"/>
  <c r="JS19" i="55"/>
  <c r="JS17" i="55"/>
  <c r="JS16" i="55"/>
  <c r="JR4" i="55"/>
  <c r="JS4" i="55" s="1"/>
  <c r="CU29" i="55"/>
  <c r="CT29" i="55"/>
  <c r="CU27" i="55"/>
  <c r="CT27" i="55"/>
  <c r="CU26" i="55"/>
  <c r="CT26" i="55"/>
  <c r="CU25" i="55"/>
  <c r="CT25" i="55"/>
  <c r="CU19" i="55"/>
  <c r="CT19" i="55"/>
  <c r="CU17" i="55"/>
  <c r="CU7" i="55" s="1"/>
  <c r="CT17" i="55"/>
  <c r="CT7" i="55" s="1"/>
  <c r="CU16" i="55"/>
  <c r="CT16" i="55"/>
  <c r="CU15" i="55"/>
  <c r="CU5" i="55" s="1"/>
  <c r="CT15" i="55"/>
  <c r="CT5" i="55" s="1"/>
  <c r="CU6" i="55"/>
  <c r="EE9" i="55"/>
  <c r="ED9" i="55"/>
  <c r="EE7" i="55"/>
  <c r="ED7" i="55"/>
  <c r="EE6" i="55"/>
  <c r="EE5" i="55"/>
  <c r="FO9" i="55"/>
  <c r="FO7" i="55"/>
  <c r="FO6" i="55"/>
  <c r="FO5" i="55"/>
  <c r="FN9" i="55"/>
  <c r="FN7" i="55"/>
  <c r="FN6" i="55"/>
  <c r="GY29" i="55"/>
  <c r="GX29" i="55"/>
  <c r="GY27" i="55"/>
  <c r="GX27" i="55"/>
  <c r="GY26" i="55"/>
  <c r="GX26" i="55"/>
  <c r="GY25" i="55"/>
  <c r="GY19" i="55"/>
  <c r="GX19" i="55"/>
  <c r="GY17" i="55"/>
  <c r="GY7" i="55" s="1"/>
  <c r="GX17" i="55"/>
  <c r="GY16" i="55"/>
  <c r="GX16" i="55"/>
  <c r="GY15" i="55"/>
  <c r="GX15" i="55"/>
  <c r="II9" i="55"/>
  <c r="IH9" i="55"/>
  <c r="IG9" i="55"/>
  <c r="II7" i="55"/>
  <c r="IH7" i="55"/>
  <c r="IG7" i="55"/>
  <c r="II6" i="55"/>
  <c r="IH6" i="55"/>
  <c r="IG6" i="55"/>
  <c r="II5" i="55"/>
  <c r="IH5" i="55"/>
  <c r="IG5" i="55"/>
  <c r="AA19" i="55"/>
  <c r="AA17" i="55"/>
  <c r="AA16" i="55"/>
  <c r="AA9" i="55"/>
  <c r="Z9" i="55"/>
  <c r="AA7" i="55"/>
  <c r="Z7" i="55"/>
  <c r="AA6" i="55"/>
  <c r="Z6" i="55"/>
  <c r="AA5" i="55"/>
  <c r="Z5" i="55"/>
  <c r="J15" i="38"/>
  <c r="AP93" i="53"/>
  <c r="AP94" i="53"/>
  <c r="AG97" i="53"/>
  <c r="AH97" i="53"/>
  <c r="AI97" i="53"/>
  <c r="AJ97" i="53"/>
  <c r="AP97" i="53"/>
  <c r="AQ97" i="53"/>
  <c r="B184" i="28"/>
  <c r="E4" i="55"/>
  <c r="F4" i="55" s="1"/>
  <c r="G4" i="55" s="1"/>
  <c r="H4" i="55" s="1"/>
  <c r="I4" i="55" s="1"/>
  <c r="J4" i="55" s="1"/>
  <c r="K4" i="55" s="1"/>
  <c r="L4" i="55" s="1"/>
  <c r="M4" i="55" s="1"/>
  <c r="N4" i="55" s="1"/>
  <c r="O4" i="55" s="1"/>
  <c r="P4" i="55" s="1"/>
  <c r="Q4" i="55" s="1"/>
  <c r="R4" i="55" s="1"/>
  <c r="S4" i="55" s="1"/>
  <c r="T4" i="55" s="1"/>
  <c r="U4" i="55" s="1"/>
  <c r="V4" i="55" s="1"/>
  <c r="W4" i="55" s="1"/>
  <c r="X4" i="55" s="1"/>
  <c r="Y4" i="55" s="1"/>
  <c r="Z4" i="55" s="1"/>
  <c r="AA4" i="55" s="1"/>
  <c r="D19" i="55"/>
  <c r="D17" i="55"/>
  <c r="D16" i="55"/>
  <c r="D9" i="55"/>
  <c r="D7" i="55"/>
  <c r="D6" i="55"/>
  <c r="D5" i="55"/>
  <c r="A28" i="55"/>
  <c r="A27" i="55"/>
  <c r="A26" i="55"/>
  <c r="A25" i="55"/>
  <c r="A18" i="55"/>
  <c r="A17" i="55"/>
  <c r="A16" i="55"/>
  <c r="A15" i="55"/>
  <c r="IF9" i="55"/>
  <c r="IE9" i="55"/>
  <c r="ID9" i="55"/>
  <c r="IC9" i="55"/>
  <c r="IB9" i="55"/>
  <c r="IA9" i="55"/>
  <c r="HZ9" i="55"/>
  <c r="HY9" i="55"/>
  <c r="HX9" i="55"/>
  <c r="HW9" i="55"/>
  <c r="HV9" i="55"/>
  <c r="HU9" i="55"/>
  <c r="HT9" i="55"/>
  <c r="HS9" i="55"/>
  <c r="HR9" i="55"/>
  <c r="HQ9" i="55"/>
  <c r="HP9" i="55"/>
  <c r="HO9" i="55"/>
  <c r="HN9" i="55"/>
  <c r="HM9" i="55"/>
  <c r="HL9" i="55"/>
  <c r="IF7" i="55"/>
  <c r="IE7" i="55"/>
  <c r="ID7" i="55"/>
  <c r="IC7" i="55"/>
  <c r="IB7" i="55"/>
  <c r="IA7" i="55"/>
  <c r="HZ7" i="55"/>
  <c r="HY7" i="55"/>
  <c r="HX7" i="55"/>
  <c r="HW7" i="55"/>
  <c r="HV7" i="55"/>
  <c r="HU7" i="55"/>
  <c r="HT7" i="55"/>
  <c r="HS7" i="55"/>
  <c r="HR7" i="55"/>
  <c r="HQ7" i="55"/>
  <c r="HP7" i="55"/>
  <c r="HO7" i="55"/>
  <c r="HN7" i="55"/>
  <c r="HM7" i="55"/>
  <c r="HL7" i="55"/>
  <c r="IF6" i="55"/>
  <c r="IE6" i="55"/>
  <c r="ID6" i="55"/>
  <c r="IC6" i="55"/>
  <c r="IB6" i="55"/>
  <c r="IA6" i="55"/>
  <c r="HZ6" i="55"/>
  <c r="HY6" i="55"/>
  <c r="HX6" i="55"/>
  <c r="HW6" i="55"/>
  <c r="HV6" i="55"/>
  <c r="HU6" i="55"/>
  <c r="HT6" i="55"/>
  <c r="HS6" i="55"/>
  <c r="HR6" i="55"/>
  <c r="HQ6" i="55"/>
  <c r="HP6" i="55"/>
  <c r="HO6" i="55"/>
  <c r="HN6" i="55"/>
  <c r="HM6" i="55"/>
  <c r="HL6" i="55"/>
  <c r="IF5" i="55"/>
  <c r="IE5" i="55"/>
  <c r="ID5" i="55"/>
  <c r="IC5" i="55"/>
  <c r="IB5" i="55"/>
  <c r="IA5" i="55"/>
  <c r="HY5" i="55"/>
  <c r="HX5" i="55"/>
  <c r="HW5" i="55"/>
  <c r="HV5" i="55"/>
  <c r="HU5" i="55"/>
  <c r="HT5" i="55"/>
  <c r="HS5" i="55"/>
  <c r="HR5" i="55"/>
  <c r="HQ5" i="55"/>
  <c r="HP5" i="55"/>
  <c r="HO5" i="55"/>
  <c r="HN5" i="55"/>
  <c r="HM5" i="55"/>
  <c r="HL5" i="55"/>
  <c r="JQ19" i="55"/>
  <c r="JP19" i="55"/>
  <c r="JO19" i="55"/>
  <c r="JN19" i="55"/>
  <c r="JM19" i="55"/>
  <c r="JL19" i="55"/>
  <c r="JK19" i="55"/>
  <c r="JJ19" i="55"/>
  <c r="JI19" i="55"/>
  <c r="JH19" i="55"/>
  <c r="JG19" i="55"/>
  <c r="JF19" i="55"/>
  <c r="JE19" i="55"/>
  <c r="JD19" i="55"/>
  <c r="JC19" i="55"/>
  <c r="JB19" i="55"/>
  <c r="JA19" i="55"/>
  <c r="IZ19" i="55"/>
  <c r="IY19" i="55"/>
  <c r="IX19" i="55"/>
  <c r="IV19" i="55"/>
  <c r="JQ17" i="55"/>
  <c r="JP17" i="55"/>
  <c r="JO17" i="55"/>
  <c r="JN17" i="55"/>
  <c r="JM17" i="55"/>
  <c r="JL17" i="55"/>
  <c r="JK17" i="55"/>
  <c r="JJ17" i="55"/>
  <c r="JI17" i="55"/>
  <c r="JH17" i="55"/>
  <c r="JG17" i="55"/>
  <c r="JF17" i="55"/>
  <c r="JE17" i="55"/>
  <c r="JD17" i="55"/>
  <c r="JC17" i="55"/>
  <c r="JB17" i="55"/>
  <c r="JA17" i="55"/>
  <c r="IZ17" i="55"/>
  <c r="IY17" i="55"/>
  <c r="IX17" i="55"/>
  <c r="IW17" i="55"/>
  <c r="IV17" i="55"/>
  <c r="JQ16" i="55"/>
  <c r="JP16" i="55"/>
  <c r="JO16" i="55"/>
  <c r="JN16" i="55"/>
  <c r="JM16" i="55"/>
  <c r="JL16" i="55"/>
  <c r="JK16" i="55"/>
  <c r="JJ16" i="55"/>
  <c r="JI16" i="55"/>
  <c r="JH16" i="55"/>
  <c r="JG16" i="55"/>
  <c r="JE16" i="55"/>
  <c r="JD16" i="55"/>
  <c r="JC16" i="55"/>
  <c r="JB16" i="55"/>
  <c r="JA16" i="55"/>
  <c r="IZ16" i="55"/>
  <c r="IY16" i="55"/>
  <c r="IX16" i="55"/>
  <c r="IW16" i="55"/>
  <c r="JP15" i="55"/>
  <c r="JO15" i="55"/>
  <c r="JN15" i="55"/>
  <c r="JL15" i="55"/>
  <c r="JK15" i="55"/>
  <c r="JF15" i="55"/>
  <c r="JE15" i="55"/>
  <c r="IW15" i="55"/>
  <c r="IW4" i="55"/>
  <c r="IX4" i="55" s="1"/>
  <c r="IY4" i="55" s="1"/>
  <c r="IZ4" i="55" s="1"/>
  <c r="JA4" i="55" s="1"/>
  <c r="JB4" i="55" s="1"/>
  <c r="JC4" i="55" s="1"/>
  <c r="JD4" i="55" s="1"/>
  <c r="JE4" i="55" s="1"/>
  <c r="JF4" i="55" s="1"/>
  <c r="JG4" i="55" s="1"/>
  <c r="JH4" i="55" s="1"/>
  <c r="JI4" i="55" s="1"/>
  <c r="JJ4" i="55" s="1"/>
  <c r="JK4" i="55" s="1"/>
  <c r="JL4" i="55" s="1"/>
  <c r="JM4" i="55" s="1"/>
  <c r="JN4" i="55" s="1"/>
  <c r="JO4" i="55" s="1"/>
  <c r="JP4" i="55" s="1"/>
  <c r="JQ4" i="55" s="1"/>
  <c r="HM4" i="55"/>
  <c r="HN4" i="55" s="1"/>
  <c r="HO4" i="55" s="1"/>
  <c r="HP4" i="55" s="1"/>
  <c r="HQ4" i="55" s="1"/>
  <c r="HR4" i="55" s="1"/>
  <c r="HS4" i="55" s="1"/>
  <c r="HT4" i="55" s="1"/>
  <c r="HU4" i="55" s="1"/>
  <c r="HV4" i="55" s="1"/>
  <c r="HW4" i="55" s="1"/>
  <c r="HX4" i="55" s="1"/>
  <c r="HY4" i="55" s="1"/>
  <c r="HZ4" i="55" s="1"/>
  <c r="IA4" i="55" s="1"/>
  <c r="IB4" i="55" s="1"/>
  <c r="IC4" i="55" s="1"/>
  <c r="ID4" i="55" s="1"/>
  <c r="IE4" i="55" s="1"/>
  <c r="IF4" i="55" s="1"/>
  <c r="IG4" i="55" s="1"/>
  <c r="IH4" i="55" s="1"/>
  <c r="II4" i="55" s="1"/>
  <c r="GW19" i="55"/>
  <c r="GV19" i="55"/>
  <c r="GU19" i="55"/>
  <c r="GT19" i="55"/>
  <c r="GS19" i="55"/>
  <c r="GR19" i="55"/>
  <c r="GQ19" i="55"/>
  <c r="GP19" i="55"/>
  <c r="GO19" i="55"/>
  <c r="GN19" i="55"/>
  <c r="GM19" i="55"/>
  <c r="GL19" i="55"/>
  <c r="GK19" i="55"/>
  <c r="GJ19" i="55"/>
  <c r="GI19" i="55"/>
  <c r="GH19" i="55"/>
  <c r="GG19" i="55"/>
  <c r="GF19" i="55"/>
  <c r="GE19" i="55"/>
  <c r="GD19" i="55"/>
  <c r="GC19" i="55"/>
  <c r="GB19" i="55"/>
  <c r="GW17" i="55"/>
  <c r="GV17" i="55"/>
  <c r="GU17" i="55"/>
  <c r="GT17" i="55"/>
  <c r="GS17" i="55"/>
  <c r="GR17" i="55"/>
  <c r="GQ17" i="55"/>
  <c r="GP17" i="55"/>
  <c r="GO17" i="55"/>
  <c r="GN17" i="55"/>
  <c r="GM17" i="55"/>
  <c r="GL17" i="55"/>
  <c r="GK17" i="55"/>
  <c r="GJ17" i="55"/>
  <c r="GI17" i="55"/>
  <c r="GH17" i="55"/>
  <c r="GG17" i="55"/>
  <c r="GF17" i="55"/>
  <c r="GE17" i="55"/>
  <c r="GD17" i="55"/>
  <c r="GC17" i="55"/>
  <c r="GB17" i="55"/>
  <c r="GW16" i="55"/>
  <c r="GV16" i="55"/>
  <c r="GU16" i="55"/>
  <c r="GT16" i="55"/>
  <c r="GS16" i="55"/>
  <c r="GR16" i="55"/>
  <c r="GQ16" i="55"/>
  <c r="GP16" i="55"/>
  <c r="GO16" i="55"/>
  <c r="GN16" i="55"/>
  <c r="GM16" i="55"/>
  <c r="GL16" i="55"/>
  <c r="GK16" i="55"/>
  <c r="GJ16" i="55"/>
  <c r="GI16" i="55"/>
  <c r="GH16" i="55"/>
  <c r="GG16" i="55"/>
  <c r="GF16" i="55"/>
  <c r="GE16" i="55"/>
  <c r="GD16" i="55"/>
  <c r="GC16" i="55"/>
  <c r="GB16" i="55"/>
  <c r="GW15" i="55"/>
  <c r="GV15" i="55"/>
  <c r="GU15" i="55"/>
  <c r="GT15" i="55"/>
  <c r="GS15" i="55"/>
  <c r="GR15" i="55"/>
  <c r="GQ15" i="55"/>
  <c r="GP15" i="55"/>
  <c r="GO15" i="55"/>
  <c r="GN15" i="55"/>
  <c r="GM15" i="55"/>
  <c r="GL15" i="55"/>
  <c r="GK15" i="55"/>
  <c r="GJ15" i="55"/>
  <c r="GI15" i="55"/>
  <c r="GH15" i="55"/>
  <c r="GG15" i="55"/>
  <c r="GF15" i="55"/>
  <c r="GE15" i="55"/>
  <c r="GD15" i="55"/>
  <c r="GC15" i="55"/>
  <c r="GB15" i="55"/>
  <c r="GW29" i="55"/>
  <c r="GV29" i="55"/>
  <c r="GU29" i="55"/>
  <c r="GT29" i="55"/>
  <c r="GS29" i="55"/>
  <c r="GR29" i="55"/>
  <c r="GQ29" i="55"/>
  <c r="GP29" i="55"/>
  <c r="GO29" i="55"/>
  <c r="GN29" i="55"/>
  <c r="GM29" i="55"/>
  <c r="GL29" i="55"/>
  <c r="GK29" i="55"/>
  <c r="GJ29" i="55"/>
  <c r="GI29" i="55"/>
  <c r="GH29" i="55"/>
  <c r="GG29" i="55"/>
  <c r="GF29" i="55"/>
  <c r="GE29" i="55"/>
  <c r="GD29" i="55"/>
  <c r="GC29" i="55"/>
  <c r="GB29" i="55"/>
  <c r="GW27" i="55"/>
  <c r="GV27" i="55"/>
  <c r="GU27" i="55"/>
  <c r="GT27" i="55"/>
  <c r="GS27" i="55"/>
  <c r="GR27" i="55"/>
  <c r="GQ27" i="55"/>
  <c r="GP27" i="55"/>
  <c r="GO27" i="55"/>
  <c r="GN27" i="55"/>
  <c r="GM27" i="55"/>
  <c r="GL27" i="55"/>
  <c r="GK27" i="55"/>
  <c r="GJ27" i="55"/>
  <c r="GI27" i="55"/>
  <c r="GH27" i="55"/>
  <c r="GG27" i="55"/>
  <c r="GF27" i="55"/>
  <c r="GE27" i="55"/>
  <c r="GD27" i="55"/>
  <c r="GC27" i="55"/>
  <c r="GB27" i="55"/>
  <c r="GW26" i="55"/>
  <c r="GV26" i="55"/>
  <c r="GU26" i="55"/>
  <c r="GT26" i="55"/>
  <c r="GS26" i="55"/>
  <c r="GR26" i="55"/>
  <c r="GQ26" i="55"/>
  <c r="GP26" i="55"/>
  <c r="GO26" i="55"/>
  <c r="GN26" i="55"/>
  <c r="GM26" i="55"/>
  <c r="GL26" i="55"/>
  <c r="GK26" i="55"/>
  <c r="GJ26" i="55"/>
  <c r="GI26" i="55"/>
  <c r="GH26" i="55"/>
  <c r="GG26" i="55"/>
  <c r="GF26" i="55"/>
  <c r="GE26" i="55"/>
  <c r="GD26" i="55"/>
  <c r="GC26" i="55"/>
  <c r="GB26" i="55"/>
  <c r="GW25" i="55"/>
  <c r="GV25" i="55"/>
  <c r="GU25" i="55"/>
  <c r="GT25" i="55"/>
  <c r="GS25" i="55"/>
  <c r="GR25" i="55"/>
  <c r="GQ25" i="55"/>
  <c r="GP25" i="55"/>
  <c r="GO25" i="55"/>
  <c r="GN25" i="55"/>
  <c r="GM25" i="55"/>
  <c r="GL25" i="55"/>
  <c r="GK25" i="55"/>
  <c r="GJ25" i="55"/>
  <c r="GI25" i="55"/>
  <c r="GH25" i="55"/>
  <c r="GG25" i="55"/>
  <c r="GF25" i="55"/>
  <c r="GE25" i="55"/>
  <c r="GD25" i="55"/>
  <c r="GC25" i="55"/>
  <c r="GB25" i="55"/>
  <c r="GC4" i="55"/>
  <c r="GD4" i="55" s="1"/>
  <c r="GE4" i="55" s="1"/>
  <c r="GF4" i="55" s="1"/>
  <c r="GG4" i="55" s="1"/>
  <c r="GH4" i="55" s="1"/>
  <c r="GI4" i="55" s="1"/>
  <c r="GJ4" i="55" s="1"/>
  <c r="GK4" i="55" s="1"/>
  <c r="GL4" i="55" s="1"/>
  <c r="GM4" i="55" s="1"/>
  <c r="GN4" i="55" s="1"/>
  <c r="GO4" i="55" s="1"/>
  <c r="GP4" i="55" s="1"/>
  <c r="GQ4" i="55" s="1"/>
  <c r="GR4" i="55" s="1"/>
  <c r="GS4" i="55" s="1"/>
  <c r="GT4" i="55" s="1"/>
  <c r="GU4" i="55" s="1"/>
  <c r="GV4" i="55" s="1"/>
  <c r="GW4" i="55" s="1"/>
  <c r="GX4" i="55" s="1"/>
  <c r="GY4" i="55" s="1"/>
  <c r="EC9" i="55"/>
  <c r="EB9" i="55"/>
  <c r="EA9" i="55"/>
  <c r="DZ9" i="55"/>
  <c r="DY9" i="55"/>
  <c r="DX9" i="55"/>
  <c r="DW9" i="55"/>
  <c r="DV9" i="55"/>
  <c r="DU9" i="55"/>
  <c r="DT9" i="55"/>
  <c r="DS9" i="55"/>
  <c r="DR9" i="55"/>
  <c r="DQ9" i="55"/>
  <c r="DP9" i="55"/>
  <c r="DO9" i="55"/>
  <c r="DN9" i="55"/>
  <c r="DM9" i="55"/>
  <c r="DL9" i="55"/>
  <c r="DK9" i="55"/>
  <c r="DJ9" i="55"/>
  <c r="DI9" i="55"/>
  <c r="DH9" i="55"/>
  <c r="EC7" i="55"/>
  <c r="EB7" i="55"/>
  <c r="EA7" i="55"/>
  <c r="DZ7" i="55"/>
  <c r="DY7" i="55"/>
  <c r="DX7" i="55"/>
  <c r="DW7" i="55"/>
  <c r="DV7" i="55"/>
  <c r="DU7" i="55"/>
  <c r="DT7" i="55"/>
  <c r="DS7" i="55"/>
  <c r="DR7" i="55"/>
  <c r="DQ7" i="55"/>
  <c r="DP7" i="55"/>
  <c r="DO7" i="55"/>
  <c r="DN7" i="55"/>
  <c r="DM7" i="55"/>
  <c r="DL7" i="55"/>
  <c r="DK7" i="55"/>
  <c r="DJ7" i="55"/>
  <c r="DI7" i="55"/>
  <c r="DH7" i="55"/>
  <c r="EC6" i="55"/>
  <c r="EB6" i="55"/>
  <c r="EA6" i="55"/>
  <c r="DZ6" i="55"/>
  <c r="DY6" i="55"/>
  <c r="DX6" i="55"/>
  <c r="DW6" i="55"/>
  <c r="DV6" i="55"/>
  <c r="DU6" i="55"/>
  <c r="DT6" i="55"/>
  <c r="DS6" i="55"/>
  <c r="DR6" i="55"/>
  <c r="DQ6" i="55"/>
  <c r="DP6" i="55"/>
  <c r="DO6" i="55"/>
  <c r="DN6" i="55"/>
  <c r="DM6" i="55"/>
  <c r="DL6" i="55"/>
  <c r="DK6" i="55"/>
  <c r="DJ6" i="55"/>
  <c r="DI6" i="55"/>
  <c r="EC5" i="55"/>
  <c r="EB5" i="55"/>
  <c r="EA5" i="55"/>
  <c r="DZ5" i="55"/>
  <c r="DY5" i="55"/>
  <c r="DX5" i="55"/>
  <c r="DW5" i="55"/>
  <c r="DU5" i="55"/>
  <c r="DT5" i="55"/>
  <c r="DR5" i="55"/>
  <c r="DQ5" i="55"/>
  <c r="DM5" i="55"/>
  <c r="DK5" i="55"/>
  <c r="DJ5" i="55"/>
  <c r="DI5" i="55"/>
  <c r="DH5" i="55"/>
  <c r="FM9" i="55"/>
  <c r="FL9" i="55"/>
  <c r="FK9" i="55"/>
  <c r="FJ9" i="55"/>
  <c r="FI9" i="55"/>
  <c r="FH9" i="55"/>
  <c r="FG9" i="55"/>
  <c r="FF9" i="55"/>
  <c r="FE9" i="55"/>
  <c r="FD9" i="55"/>
  <c r="FC9" i="55"/>
  <c r="FB9" i="55"/>
  <c r="FA9" i="55"/>
  <c r="EZ9" i="55"/>
  <c r="EY9" i="55"/>
  <c r="EX9" i="55"/>
  <c r="EW9" i="55"/>
  <c r="EV9" i="55"/>
  <c r="EU9" i="55"/>
  <c r="ET9" i="55"/>
  <c r="ES9" i="55"/>
  <c r="ER9" i="55"/>
  <c r="FM7" i="55"/>
  <c r="FL7" i="55"/>
  <c r="FK7" i="55"/>
  <c r="FJ7" i="55"/>
  <c r="FI7" i="55"/>
  <c r="FH7" i="55"/>
  <c r="FG7" i="55"/>
  <c r="FF7" i="55"/>
  <c r="FE7" i="55"/>
  <c r="FD7" i="55"/>
  <c r="FC7" i="55"/>
  <c r="FB7" i="55"/>
  <c r="FA7" i="55"/>
  <c r="EZ7" i="55"/>
  <c r="EY7" i="55"/>
  <c r="EX7" i="55"/>
  <c r="EW7" i="55"/>
  <c r="EV7" i="55"/>
  <c r="EU7" i="55"/>
  <c r="ET7" i="55"/>
  <c r="ES7" i="55"/>
  <c r="ER7" i="55"/>
  <c r="FM6" i="55"/>
  <c r="FL6" i="55"/>
  <c r="FK6" i="55"/>
  <c r="FJ6" i="55"/>
  <c r="FI6" i="55"/>
  <c r="FH6" i="55"/>
  <c r="FG6" i="55"/>
  <c r="FF6" i="55"/>
  <c r="FE6" i="55"/>
  <c r="FD6" i="55"/>
  <c r="FC6" i="55"/>
  <c r="FB6" i="55"/>
  <c r="FA6" i="55"/>
  <c r="EZ6" i="55"/>
  <c r="EY6" i="55"/>
  <c r="EX6" i="55"/>
  <c r="EW6" i="55"/>
  <c r="EV6" i="55"/>
  <c r="EU6" i="55"/>
  <c r="ET6" i="55"/>
  <c r="ES6" i="55"/>
  <c r="ER6" i="55"/>
  <c r="FM5" i="55"/>
  <c r="FL5" i="55"/>
  <c r="FK5" i="55"/>
  <c r="FJ5" i="55"/>
  <c r="FI5" i="55"/>
  <c r="FH5" i="55"/>
  <c r="FG5" i="55"/>
  <c r="FF5" i="55"/>
  <c r="FE5" i="55"/>
  <c r="FD5" i="55"/>
  <c r="FC5" i="55"/>
  <c r="FB5" i="55"/>
  <c r="FA5" i="55"/>
  <c r="EZ5" i="55"/>
  <c r="EY5" i="55"/>
  <c r="EX5" i="55"/>
  <c r="EW5" i="55"/>
  <c r="EV5" i="55"/>
  <c r="EU5" i="55"/>
  <c r="ET5" i="55"/>
  <c r="ES5" i="55"/>
  <c r="ER5" i="55"/>
  <c r="ES4" i="55"/>
  <c r="ET4" i="55" s="1"/>
  <c r="EU4" i="55" s="1"/>
  <c r="EV4" i="55" s="1"/>
  <c r="EW4" i="55" s="1"/>
  <c r="EX4" i="55" s="1"/>
  <c r="EY4" i="55" s="1"/>
  <c r="EZ4" i="55" s="1"/>
  <c r="FA4" i="55" s="1"/>
  <c r="FB4" i="55" s="1"/>
  <c r="FC4" i="55" s="1"/>
  <c r="FD4" i="55" s="1"/>
  <c r="FE4" i="55" s="1"/>
  <c r="FF4" i="55" s="1"/>
  <c r="FG4" i="55" s="1"/>
  <c r="FH4" i="55" s="1"/>
  <c r="FI4" i="55" s="1"/>
  <c r="FJ4" i="55" s="1"/>
  <c r="FK4" i="55" s="1"/>
  <c r="FL4" i="55" s="1"/>
  <c r="FM4" i="55" s="1"/>
  <c r="FN4" i="55" s="1"/>
  <c r="FO4" i="55" s="1"/>
  <c r="DI4" i="55"/>
  <c r="DJ4" i="55" s="1"/>
  <c r="DK4" i="55" s="1"/>
  <c r="DL4" i="55" s="1"/>
  <c r="DM4" i="55" s="1"/>
  <c r="DN4" i="55" s="1"/>
  <c r="DO4" i="55" s="1"/>
  <c r="DP4" i="55" s="1"/>
  <c r="DQ4" i="55" s="1"/>
  <c r="DR4" i="55" s="1"/>
  <c r="DS4" i="55" s="1"/>
  <c r="DT4" i="55" s="1"/>
  <c r="DU4" i="55" s="1"/>
  <c r="DV4" i="55" s="1"/>
  <c r="DW4" i="55" s="1"/>
  <c r="DX4" i="55" s="1"/>
  <c r="DY4" i="55" s="1"/>
  <c r="DZ4" i="55" s="1"/>
  <c r="EA4" i="55" s="1"/>
  <c r="EB4" i="55" s="1"/>
  <c r="EC4" i="55" s="1"/>
  <c r="ED4" i="55" s="1"/>
  <c r="EE4" i="55" s="1"/>
  <c r="CS29" i="55"/>
  <c r="CR29" i="55"/>
  <c r="CQ29" i="55"/>
  <c r="CP29" i="55"/>
  <c r="CO29" i="55"/>
  <c r="CN29" i="55"/>
  <c r="CM29" i="55"/>
  <c r="CL29" i="55"/>
  <c r="CK29" i="55"/>
  <c r="CJ29" i="55"/>
  <c r="CI29" i="55"/>
  <c r="CH29" i="55"/>
  <c r="CG29" i="55"/>
  <c r="CF29" i="55"/>
  <c r="CE29" i="55"/>
  <c r="CD29" i="55"/>
  <c r="CC29" i="55"/>
  <c r="CB29" i="55"/>
  <c r="CA29" i="55"/>
  <c r="BZ29" i="55"/>
  <c r="BY29" i="55"/>
  <c r="BX29" i="55"/>
  <c r="CS27" i="55"/>
  <c r="CR27" i="55"/>
  <c r="CQ27" i="55"/>
  <c r="CP27" i="55"/>
  <c r="CO27" i="55"/>
  <c r="CN27" i="55"/>
  <c r="CM27" i="55"/>
  <c r="CL27" i="55"/>
  <c r="CK27" i="55"/>
  <c r="CJ27" i="55"/>
  <c r="CI27" i="55"/>
  <c r="CH27" i="55"/>
  <c r="CG27" i="55"/>
  <c r="CF27" i="55"/>
  <c r="CE27" i="55"/>
  <c r="CD27" i="55"/>
  <c r="CC27" i="55"/>
  <c r="CB27" i="55"/>
  <c r="CA27" i="55"/>
  <c r="BZ27" i="55"/>
  <c r="BY27" i="55"/>
  <c r="BX27" i="55"/>
  <c r="CS26" i="55"/>
  <c r="CR26" i="55"/>
  <c r="CQ26" i="55"/>
  <c r="CP26" i="55"/>
  <c r="CO26" i="55"/>
  <c r="CN26" i="55"/>
  <c r="CM26" i="55"/>
  <c r="CL26" i="55"/>
  <c r="CK26" i="55"/>
  <c r="CJ26" i="55"/>
  <c r="CI26" i="55"/>
  <c r="CH26" i="55"/>
  <c r="CG26" i="55"/>
  <c r="CF26" i="55"/>
  <c r="CE26" i="55"/>
  <c r="CD26" i="55"/>
  <c r="CC26" i="55"/>
  <c r="CB26" i="55"/>
  <c r="CA26" i="55"/>
  <c r="BZ26" i="55"/>
  <c r="BY26" i="55"/>
  <c r="BX26" i="55"/>
  <c r="CS25" i="55"/>
  <c r="CR25" i="55"/>
  <c r="CQ25" i="55"/>
  <c r="CP25" i="55"/>
  <c r="CO25" i="55"/>
  <c r="CN25" i="55"/>
  <c r="CM25" i="55"/>
  <c r="CL25" i="55"/>
  <c r="CK25" i="55"/>
  <c r="CJ25" i="55"/>
  <c r="CI25" i="55"/>
  <c r="CH25" i="55"/>
  <c r="CG25" i="55"/>
  <c r="CF25" i="55"/>
  <c r="CE25" i="55"/>
  <c r="CD25" i="55"/>
  <c r="CC25" i="55"/>
  <c r="CB25" i="55"/>
  <c r="CA25" i="55"/>
  <c r="BZ25" i="55"/>
  <c r="BY25" i="55"/>
  <c r="BX25" i="55"/>
  <c r="CS19" i="55"/>
  <c r="CR19" i="55"/>
  <c r="CQ19" i="55"/>
  <c r="CP19" i="55"/>
  <c r="CO19" i="55"/>
  <c r="CN19" i="55"/>
  <c r="CM19" i="55"/>
  <c r="CL19" i="55"/>
  <c r="CK19" i="55"/>
  <c r="CJ19" i="55"/>
  <c r="CI19" i="55"/>
  <c r="CH19" i="55"/>
  <c r="CG19" i="55"/>
  <c r="CF19" i="55"/>
  <c r="CE19" i="55"/>
  <c r="CD19" i="55"/>
  <c r="CC19" i="55"/>
  <c r="CB19" i="55"/>
  <c r="CA19" i="55"/>
  <c r="BZ19" i="55"/>
  <c r="BY19" i="55"/>
  <c r="BX19" i="55"/>
  <c r="CS17" i="55"/>
  <c r="CR17" i="55"/>
  <c r="CQ17" i="55"/>
  <c r="CP17" i="55"/>
  <c r="CO17" i="55"/>
  <c r="CN17" i="55"/>
  <c r="CM17" i="55"/>
  <c r="CL17" i="55"/>
  <c r="CK17" i="55"/>
  <c r="CJ17" i="55"/>
  <c r="CI17" i="55"/>
  <c r="CH17" i="55"/>
  <c r="CG17" i="55"/>
  <c r="CF17" i="55"/>
  <c r="CE17" i="55"/>
  <c r="CD17" i="55"/>
  <c r="CC17" i="55"/>
  <c r="CB17" i="55"/>
  <c r="CA17" i="55"/>
  <c r="BZ17" i="55"/>
  <c r="BY17" i="55"/>
  <c r="BX17" i="55"/>
  <c r="CS16" i="55"/>
  <c r="CR16" i="55"/>
  <c r="CQ16" i="55"/>
  <c r="CP16" i="55"/>
  <c r="CO16" i="55"/>
  <c r="CN16" i="55"/>
  <c r="CM16" i="55"/>
  <c r="CL16" i="55"/>
  <c r="CK16" i="55"/>
  <c r="CJ16" i="55"/>
  <c r="CI16" i="55"/>
  <c r="CH16" i="55"/>
  <c r="CG16" i="55"/>
  <c r="CF16" i="55"/>
  <c r="CE16" i="55"/>
  <c r="CD16" i="55"/>
  <c r="CC16" i="55"/>
  <c r="CB16" i="55"/>
  <c r="CA16" i="55"/>
  <c r="BZ16" i="55"/>
  <c r="BY16" i="55"/>
  <c r="BX16" i="55"/>
  <c r="CS15" i="55"/>
  <c r="CR15" i="55"/>
  <c r="CQ15" i="55"/>
  <c r="CP15" i="55"/>
  <c r="CO15" i="55"/>
  <c r="CN15" i="55"/>
  <c r="CM15" i="55"/>
  <c r="CL15" i="55"/>
  <c r="CK15" i="55"/>
  <c r="CJ15" i="55"/>
  <c r="CI15" i="55"/>
  <c r="CH15" i="55"/>
  <c r="CG15" i="55"/>
  <c r="CF15" i="55"/>
  <c r="CE15" i="55"/>
  <c r="CD15" i="55"/>
  <c r="CC15" i="55"/>
  <c r="CB15" i="55"/>
  <c r="CA15" i="55"/>
  <c r="BZ15" i="55"/>
  <c r="BY15" i="55"/>
  <c r="BX15" i="55"/>
  <c r="BY4" i="55"/>
  <c r="BZ4" i="55" s="1"/>
  <c r="CA4" i="55" s="1"/>
  <c r="CB4" i="55" s="1"/>
  <c r="CC4" i="55" s="1"/>
  <c r="CD4" i="55" s="1"/>
  <c r="CE4" i="55" s="1"/>
  <c r="CF4" i="55" s="1"/>
  <c r="CG4" i="55" s="1"/>
  <c r="CH4" i="55" s="1"/>
  <c r="CI4" i="55" s="1"/>
  <c r="CJ4" i="55" s="1"/>
  <c r="CK4" i="55" s="1"/>
  <c r="CL4" i="55" s="1"/>
  <c r="CM4" i="55" s="1"/>
  <c r="CN4" i="55" s="1"/>
  <c r="CO4" i="55" s="1"/>
  <c r="CP4" i="55" s="1"/>
  <c r="CQ4" i="55" s="1"/>
  <c r="CR4" i="55" s="1"/>
  <c r="CS4" i="55" s="1"/>
  <c r="CT4" i="55" s="1"/>
  <c r="CU4" i="55" s="1"/>
  <c r="AO4" i="55"/>
  <c r="AP4" i="55" s="1"/>
  <c r="AQ4" i="55" s="1"/>
  <c r="AR4" i="55" s="1"/>
  <c r="AS4" i="55" s="1"/>
  <c r="AT4" i="55" s="1"/>
  <c r="AU4" i="55" s="1"/>
  <c r="AV4" i="55" s="1"/>
  <c r="AW4" i="55" s="1"/>
  <c r="AX4" i="55" s="1"/>
  <c r="AY4" i="55" s="1"/>
  <c r="AZ4" i="55" s="1"/>
  <c r="BA4" i="55" s="1"/>
  <c r="BB4" i="55" s="1"/>
  <c r="BC4" i="55" s="1"/>
  <c r="BD4" i="55" s="1"/>
  <c r="BE4" i="55" s="1"/>
  <c r="BF4" i="55" s="1"/>
  <c r="BG4" i="55" s="1"/>
  <c r="BH4" i="55" s="1"/>
  <c r="BI4" i="55" s="1"/>
  <c r="BJ4" i="55" s="1"/>
  <c r="BK4" i="55" s="1"/>
  <c r="Y19" i="55"/>
  <c r="X19" i="55"/>
  <c r="W19" i="55"/>
  <c r="V19" i="55"/>
  <c r="U19" i="55"/>
  <c r="T19" i="55"/>
  <c r="S19" i="55"/>
  <c r="R19" i="55"/>
  <c r="Q19" i="55"/>
  <c r="P19" i="55"/>
  <c r="O19" i="55"/>
  <c r="N19" i="55"/>
  <c r="M19" i="55"/>
  <c r="L19" i="55"/>
  <c r="K19" i="55"/>
  <c r="J19" i="55"/>
  <c r="I19" i="55"/>
  <c r="H19" i="55"/>
  <c r="G19" i="55"/>
  <c r="F19" i="55"/>
  <c r="E19" i="55"/>
  <c r="Y17" i="55"/>
  <c r="X17" i="55"/>
  <c r="W17" i="55"/>
  <c r="V17" i="55"/>
  <c r="U17" i="55"/>
  <c r="T17" i="55"/>
  <c r="S17" i="55"/>
  <c r="R17" i="55"/>
  <c r="Q17" i="55"/>
  <c r="P17" i="55"/>
  <c r="O17" i="55"/>
  <c r="N17" i="55"/>
  <c r="M17" i="55"/>
  <c r="L17" i="55"/>
  <c r="K17" i="55"/>
  <c r="J17" i="55"/>
  <c r="I17" i="55"/>
  <c r="H17" i="55"/>
  <c r="G17" i="55"/>
  <c r="F17" i="55"/>
  <c r="E17" i="55"/>
  <c r="Y16" i="55"/>
  <c r="X16" i="55"/>
  <c r="W16" i="55"/>
  <c r="V16" i="55"/>
  <c r="U16" i="55"/>
  <c r="T16" i="55"/>
  <c r="S16" i="55"/>
  <c r="R16" i="55"/>
  <c r="Q16" i="55"/>
  <c r="P16" i="55"/>
  <c r="O16" i="55"/>
  <c r="N16" i="55"/>
  <c r="M16" i="55"/>
  <c r="L16" i="55"/>
  <c r="K16" i="55"/>
  <c r="J16" i="55"/>
  <c r="I16" i="55"/>
  <c r="H16" i="55"/>
  <c r="G16" i="55"/>
  <c r="F16" i="55"/>
  <c r="E16" i="55"/>
  <c r="X15" i="55"/>
  <c r="W15" i="55"/>
  <c r="V15" i="55"/>
  <c r="T15" i="55"/>
  <c r="S15" i="55"/>
  <c r="R15" i="55"/>
  <c r="N15" i="55"/>
  <c r="M15" i="55"/>
  <c r="L15" i="55"/>
  <c r="J15" i="55"/>
  <c r="I15" i="55"/>
  <c r="G15" i="55"/>
  <c r="F15" i="55"/>
  <c r="E15" i="55"/>
  <c r="Y9" i="55"/>
  <c r="X9" i="55"/>
  <c r="W9" i="55"/>
  <c r="V9" i="55"/>
  <c r="U9" i="55"/>
  <c r="T9" i="55"/>
  <c r="S9" i="55"/>
  <c r="R9" i="55"/>
  <c r="Q9" i="55"/>
  <c r="P9" i="55"/>
  <c r="O9" i="55"/>
  <c r="N9" i="55"/>
  <c r="M9" i="55"/>
  <c r="L9" i="55"/>
  <c r="K9" i="55"/>
  <c r="J9" i="55"/>
  <c r="I9" i="55"/>
  <c r="H9" i="55"/>
  <c r="G9" i="55"/>
  <c r="F9" i="55"/>
  <c r="E9" i="55"/>
  <c r="Y7" i="55"/>
  <c r="X7" i="55"/>
  <c r="W7" i="55"/>
  <c r="V7" i="55"/>
  <c r="U7" i="55"/>
  <c r="T7" i="55"/>
  <c r="S7" i="55"/>
  <c r="R7" i="55"/>
  <c r="Q7" i="55"/>
  <c r="P7" i="55"/>
  <c r="O7" i="55"/>
  <c r="N7" i="55"/>
  <c r="M7" i="55"/>
  <c r="L7" i="55"/>
  <c r="K7" i="55"/>
  <c r="J7" i="55"/>
  <c r="I7" i="55"/>
  <c r="H7" i="55"/>
  <c r="G7" i="55"/>
  <c r="F7" i="55"/>
  <c r="E7" i="55"/>
  <c r="Y6" i="55"/>
  <c r="X6" i="55"/>
  <c r="W6" i="55"/>
  <c r="V6" i="55"/>
  <c r="U6" i="55"/>
  <c r="T6" i="55"/>
  <c r="S6" i="55"/>
  <c r="R6" i="55"/>
  <c r="Q6" i="55"/>
  <c r="P6" i="55"/>
  <c r="O6" i="55"/>
  <c r="N6" i="55"/>
  <c r="M6" i="55"/>
  <c r="L6" i="55"/>
  <c r="K6" i="55"/>
  <c r="J6" i="55"/>
  <c r="I6" i="55"/>
  <c r="H6" i="55"/>
  <c r="G6" i="55"/>
  <c r="F6" i="55"/>
  <c r="E6" i="55"/>
  <c r="Y5" i="55"/>
  <c r="X5" i="55"/>
  <c r="W5" i="55"/>
  <c r="V5" i="55"/>
  <c r="U5" i="55"/>
  <c r="T5" i="55"/>
  <c r="S5" i="55"/>
  <c r="R5" i="55"/>
  <c r="O5" i="55"/>
  <c r="N5" i="55"/>
  <c r="M5" i="55"/>
  <c r="L5" i="55"/>
  <c r="K5" i="55"/>
  <c r="J5" i="55"/>
  <c r="I5" i="55"/>
  <c r="H5" i="55"/>
  <c r="G5" i="55"/>
  <c r="F5" i="55"/>
  <c r="E5" i="55"/>
  <c r="A164" i="3"/>
  <c r="A174" i="3" s="1"/>
  <c r="BC12" i="43"/>
  <c r="BE174" i="3" s="1"/>
  <c r="BB12" i="43"/>
  <c r="BD174" i="3" s="1"/>
  <c r="BA12" i="43"/>
  <c r="BC174" i="3" s="1"/>
  <c r="AX12" i="43"/>
  <c r="AZ174" i="3" s="1"/>
  <c r="AW12" i="43"/>
  <c r="AY174" i="3" s="1"/>
  <c r="AV12" i="43"/>
  <c r="AX174" i="3" s="1"/>
  <c r="AU12" i="43"/>
  <c r="AW174" i="3" s="1"/>
  <c r="AT12" i="43"/>
  <c r="AV174" i="3" s="1"/>
  <c r="AS12" i="43"/>
  <c r="AU174" i="3" s="1"/>
  <c r="AR12" i="43"/>
  <c r="AT174" i="3" s="1"/>
  <c r="AQ12" i="43"/>
  <c r="AS174" i="3" s="1"/>
  <c r="AP12" i="43"/>
  <c r="AO12" i="43"/>
  <c r="AQ174" i="3" s="1"/>
  <c r="AN12" i="43"/>
  <c r="AP174" i="3" s="1"/>
  <c r="AM12" i="43"/>
  <c r="AO174" i="3" s="1"/>
  <c r="AL12" i="43"/>
  <c r="AN174" i="3" s="1"/>
  <c r="AK12" i="43"/>
  <c r="AM174" i="3" s="1"/>
  <c r="AJ12" i="43"/>
  <c r="AL174" i="3" s="1"/>
  <c r="AI12" i="43"/>
  <c r="AK174" i="3" s="1"/>
  <c r="AH12" i="43"/>
  <c r="AJ174" i="3" s="1"/>
  <c r="AG12" i="43"/>
  <c r="AF12" i="43"/>
  <c r="AH174" i="3" s="1"/>
  <c r="AE12" i="43"/>
  <c r="AG174" i="3" s="1"/>
  <c r="AD12" i="43"/>
  <c r="AF174" i="3" s="1"/>
  <c r="AB12" i="43"/>
  <c r="AB164" i="3" s="1"/>
  <c r="AA12" i="43"/>
  <c r="AA164" i="3" s="1"/>
  <c r="Z12" i="43"/>
  <c r="Z164" i="3" s="1"/>
  <c r="Y12" i="43"/>
  <c r="Y164" i="3" s="1"/>
  <c r="W12" i="43"/>
  <c r="W164" i="3" s="1"/>
  <c r="V12" i="43"/>
  <c r="V164" i="3" s="1"/>
  <c r="U12" i="43"/>
  <c r="U164" i="3" s="1"/>
  <c r="T12" i="43"/>
  <c r="T164" i="3" s="1"/>
  <c r="S12" i="43"/>
  <c r="S164" i="3" s="1"/>
  <c r="R12" i="43"/>
  <c r="R164" i="3" s="1"/>
  <c r="Q12" i="43"/>
  <c r="Q164" i="3" s="1"/>
  <c r="P12" i="43"/>
  <c r="P164" i="3" s="1"/>
  <c r="O12" i="43"/>
  <c r="O164" i="3" s="1"/>
  <c r="N12" i="43"/>
  <c r="N164" i="3" s="1"/>
  <c r="M12" i="43"/>
  <c r="M164" i="3" s="1"/>
  <c r="L12" i="43"/>
  <c r="L164" i="3" s="1"/>
  <c r="K12" i="43"/>
  <c r="K164" i="3" s="1"/>
  <c r="J12" i="43"/>
  <c r="J164" i="3" s="1"/>
  <c r="I12" i="43"/>
  <c r="I164" i="3" s="1"/>
  <c r="H12" i="43"/>
  <c r="G12" i="43"/>
  <c r="G164" i="3" s="1"/>
  <c r="F12" i="43"/>
  <c r="F164" i="3" s="1"/>
  <c r="E12" i="43"/>
  <c r="E164" i="3" s="1"/>
  <c r="D12" i="43"/>
  <c r="D164" i="3" s="1"/>
  <c r="C12" i="43"/>
  <c r="C164" i="3" s="1"/>
  <c r="BC11" i="43"/>
  <c r="BB11" i="43"/>
  <c r="BA11" i="43"/>
  <c r="AX11" i="43"/>
  <c r="AW11" i="43"/>
  <c r="AW13" i="43" s="1"/>
  <c r="AV11" i="43"/>
  <c r="AT11" i="43"/>
  <c r="AS11" i="43"/>
  <c r="AP11" i="43"/>
  <c r="AO11" i="43"/>
  <c r="AO13" i="43" s="1"/>
  <c r="AN11" i="43"/>
  <c r="AM11" i="43"/>
  <c r="AM13" i="43" s="1"/>
  <c r="AL11" i="43"/>
  <c r="AK11" i="43"/>
  <c r="AI11" i="43"/>
  <c r="AI13" i="43" s="1"/>
  <c r="AH11" i="43"/>
  <c r="AG11" i="43"/>
  <c r="AF11" i="43"/>
  <c r="AD11" i="43"/>
  <c r="AB11" i="43"/>
  <c r="Z11" i="43"/>
  <c r="W11" i="43"/>
  <c r="V11" i="43"/>
  <c r="V13" i="43" s="1"/>
  <c r="U11" i="43"/>
  <c r="T11" i="43"/>
  <c r="S11" i="43"/>
  <c r="Q11" i="43"/>
  <c r="P11" i="43"/>
  <c r="N11" i="43"/>
  <c r="N13" i="43" s="1"/>
  <c r="M11" i="43"/>
  <c r="L11" i="43"/>
  <c r="K11" i="43"/>
  <c r="J11" i="43"/>
  <c r="I11" i="43"/>
  <c r="E11" i="43"/>
  <c r="D11" i="43"/>
  <c r="C11" i="43"/>
  <c r="GX7" i="55" l="1"/>
  <c r="GX25" i="55"/>
  <c r="GX5" i="55" s="1"/>
  <c r="JR17" i="55"/>
  <c r="JR19" i="55"/>
  <c r="Z16" i="55"/>
  <c r="JR16" i="55"/>
  <c r="FN5" i="55"/>
  <c r="Z19" i="55"/>
  <c r="Z17" i="55"/>
  <c r="Z15" i="55"/>
  <c r="AA11" i="43"/>
  <c r="AA13" i="43" s="1"/>
  <c r="JM15" i="55"/>
  <c r="Y15" i="55"/>
  <c r="BI5" i="55" s="1"/>
  <c r="IV16" i="55"/>
  <c r="HZ5" i="55"/>
  <c r="H11" i="43"/>
  <c r="H13" i="43" s="1"/>
  <c r="Q5" i="55"/>
  <c r="AA15" i="55"/>
  <c r="O15" i="55"/>
  <c r="U15" i="55"/>
  <c r="DL5" i="55"/>
  <c r="JF16" i="55"/>
  <c r="F11" i="43"/>
  <c r="AH13" i="43"/>
  <c r="AX13" i="43"/>
  <c r="Q15" i="55"/>
  <c r="DH6" i="55"/>
  <c r="AR11" i="43"/>
  <c r="O11" i="43"/>
  <c r="D13" i="43"/>
  <c r="L13" i="43"/>
  <c r="T13" i="43"/>
  <c r="AD13" i="43"/>
  <c r="AL13" i="43"/>
  <c r="AT13" i="43"/>
  <c r="F13" i="43"/>
  <c r="BK5" i="55"/>
  <c r="BJ6" i="55"/>
  <c r="BK6" i="55"/>
  <c r="JS6" i="55" s="1"/>
  <c r="BJ7" i="55"/>
  <c r="JR7" i="55" s="1"/>
  <c r="BK7" i="55"/>
  <c r="JS7" i="55" s="1"/>
  <c r="FN8" i="55"/>
  <c r="II8" i="55"/>
  <c r="CU18" i="55"/>
  <c r="CT6" i="55"/>
  <c r="FO8" i="55"/>
  <c r="IG8" i="55"/>
  <c r="GX6" i="55"/>
  <c r="GY18" i="55"/>
  <c r="ED8" i="55"/>
  <c r="GY6" i="55"/>
  <c r="EE8" i="55"/>
  <c r="GY28" i="55"/>
  <c r="GX18" i="55"/>
  <c r="CT28" i="55"/>
  <c r="IH8" i="55"/>
  <c r="GY5" i="55"/>
  <c r="CU28" i="55"/>
  <c r="CT18" i="55"/>
  <c r="GX28" i="55"/>
  <c r="GI5" i="55"/>
  <c r="GQ5" i="55"/>
  <c r="BX6" i="55"/>
  <c r="CF6" i="55"/>
  <c r="CN6" i="55"/>
  <c r="BY7" i="55"/>
  <c r="Z8" i="55"/>
  <c r="CA7" i="55"/>
  <c r="CI7" i="55"/>
  <c r="AA8" i="55"/>
  <c r="CB5" i="55"/>
  <c r="CJ5" i="55"/>
  <c r="AA18" i="55"/>
  <c r="BX5" i="55"/>
  <c r="CF5" i="55"/>
  <c r="CN5" i="55"/>
  <c r="BY6" i="55"/>
  <c r="CG6" i="55"/>
  <c r="CO6" i="55"/>
  <c r="BZ7" i="55"/>
  <c r="CH7" i="55"/>
  <c r="CE18" i="55"/>
  <c r="CM18" i="55"/>
  <c r="BZ5" i="55"/>
  <c r="CH5" i="55"/>
  <c r="CP5" i="55"/>
  <c r="CA6" i="55"/>
  <c r="CI6" i="55"/>
  <c r="CQ6" i="55"/>
  <c r="CB7" i="55"/>
  <c r="CJ7" i="55"/>
  <c r="CR7" i="55"/>
  <c r="CP7" i="55"/>
  <c r="CQ7" i="55"/>
  <c r="E8" i="55"/>
  <c r="GB6" i="55"/>
  <c r="BY5" i="55"/>
  <c r="CG5" i="55"/>
  <c r="CO5" i="55"/>
  <c r="BZ6" i="55"/>
  <c r="CH6" i="55"/>
  <c r="CP6" i="55"/>
  <c r="BX28" i="55"/>
  <c r="CF28" i="55"/>
  <c r="CN28" i="55"/>
  <c r="GJ6" i="55"/>
  <c r="AU7" i="55"/>
  <c r="GC5" i="55"/>
  <c r="GK5" i="55"/>
  <c r="DN8" i="55"/>
  <c r="DV8" i="55"/>
  <c r="AN5" i="55"/>
  <c r="GE28" i="55"/>
  <c r="GM28" i="55"/>
  <c r="GU28" i="55"/>
  <c r="GN5" i="55"/>
  <c r="GV5" i="55"/>
  <c r="GG6" i="55"/>
  <c r="JE18" i="55"/>
  <c r="GR6" i="55"/>
  <c r="GC7" i="55"/>
  <c r="GK7" i="55"/>
  <c r="GS7" i="55"/>
  <c r="K8" i="55"/>
  <c r="S8" i="55"/>
  <c r="AU5" i="55"/>
  <c r="BC5" i="55"/>
  <c r="AO6" i="55"/>
  <c r="AW6" i="55"/>
  <c r="BE6" i="55"/>
  <c r="AQ7" i="55"/>
  <c r="AY7" i="55"/>
  <c r="BG7" i="55"/>
  <c r="CC18" i="55"/>
  <c r="CK18" i="55"/>
  <c r="CS18" i="55"/>
  <c r="BY28" i="55"/>
  <c r="CG28" i="55"/>
  <c r="CO28" i="55"/>
  <c r="J8" i="55"/>
  <c r="M8" i="55"/>
  <c r="U8" i="55"/>
  <c r="CR5" i="55"/>
  <c r="CC6" i="55"/>
  <c r="CK6" i="55"/>
  <c r="CS6" i="55"/>
  <c r="CD7" i="55"/>
  <c r="FM8" i="55"/>
  <c r="JM18" i="55"/>
  <c r="JF18" i="55"/>
  <c r="JN18" i="55"/>
  <c r="HP8" i="55"/>
  <c r="HX8" i="55"/>
  <c r="IF8" i="55"/>
  <c r="HR8" i="55"/>
  <c r="HZ8" i="55"/>
  <c r="AN6" i="55"/>
  <c r="R8" i="55"/>
  <c r="L8" i="55"/>
  <c r="T8" i="55"/>
  <c r="AT7" i="55"/>
  <c r="BB7" i="55"/>
  <c r="CC5" i="55"/>
  <c r="CK5" i="55"/>
  <c r="CS5" i="55"/>
  <c r="CD6" i="55"/>
  <c r="CL6" i="55"/>
  <c r="CE7" i="55"/>
  <c r="CM7" i="55"/>
  <c r="AN7" i="55"/>
  <c r="AS6" i="55"/>
  <c r="BA6" i="55"/>
  <c r="BI6" i="55"/>
  <c r="BC7" i="55"/>
  <c r="D18" i="55"/>
  <c r="AR5" i="55"/>
  <c r="BH5" i="55"/>
  <c r="AT6" i="55"/>
  <c r="BB6" i="55"/>
  <c r="CG7" i="55"/>
  <c r="CO7" i="55"/>
  <c r="AS5" i="55"/>
  <c r="BA5" i="55"/>
  <c r="ES8" i="55"/>
  <c r="FA8" i="55"/>
  <c r="FI8" i="55"/>
  <c r="DM8" i="55"/>
  <c r="DU8" i="55"/>
  <c r="EC8" i="55"/>
  <c r="GB28" i="55"/>
  <c r="GJ28" i="55"/>
  <c r="GR28" i="55"/>
  <c r="GS5" i="55"/>
  <c r="GD6" i="55"/>
  <c r="GL6" i="55"/>
  <c r="GT6" i="55"/>
  <c r="GE7" i="55"/>
  <c r="GM7" i="55"/>
  <c r="GU7" i="55"/>
  <c r="GF18" i="55"/>
  <c r="GN18" i="55"/>
  <c r="GV18" i="55"/>
  <c r="AV5" i="55"/>
  <c r="BD5" i="55"/>
  <c r="AP6" i="55"/>
  <c r="AX6" i="55"/>
  <c r="BF6" i="55"/>
  <c r="J18" i="55"/>
  <c r="CD18" i="55"/>
  <c r="CL18" i="55"/>
  <c r="BZ28" i="55"/>
  <c r="CH28" i="55"/>
  <c r="CP28" i="55"/>
  <c r="ET8" i="55"/>
  <c r="FB8" i="55"/>
  <c r="FJ8" i="55"/>
  <c r="GC28" i="55"/>
  <c r="GK28" i="55"/>
  <c r="GS28" i="55"/>
  <c r="GD5" i="55"/>
  <c r="GL5" i="55"/>
  <c r="GT5" i="55"/>
  <c r="GE6" i="55"/>
  <c r="GM6" i="55"/>
  <c r="GU6" i="55"/>
  <c r="GF7" i="55"/>
  <c r="GN7" i="55"/>
  <c r="GV7" i="55"/>
  <c r="GG18" i="55"/>
  <c r="GO18" i="55"/>
  <c r="GW18" i="55"/>
  <c r="HS8" i="55"/>
  <c r="IA8" i="55"/>
  <c r="AO5" i="55"/>
  <c r="AW5" i="55"/>
  <c r="BE5" i="55"/>
  <c r="AS7" i="55"/>
  <c r="BA7" i="55"/>
  <c r="BI7" i="55"/>
  <c r="CL7" i="55"/>
  <c r="EU8" i="55"/>
  <c r="FC8" i="55"/>
  <c r="FK8" i="55"/>
  <c r="DW8" i="55"/>
  <c r="GD28" i="55"/>
  <c r="GL28" i="55"/>
  <c r="GT28" i="55"/>
  <c r="GE5" i="55"/>
  <c r="GM5" i="55"/>
  <c r="GU5" i="55"/>
  <c r="GF6" i="55"/>
  <c r="GN6" i="55"/>
  <c r="GV6" i="55"/>
  <c r="GG7" i="55"/>
  <c r="GO7" i="55"/>
  <c r="GW7" i="55"/>
  <c r="GH18" i="55"/>
  <c r="GP18" i="55"/>
  <c r="HL8" i="55"/>
  <c r="HT8" i="55"/>
  <c r="IB8" i="55"/>
  <c r="D8" i="55"/>
  <c r="AR6" i="55"/>
  <c r="AZ6" i="55"/>
  <c r="BH6" i="55"/>
  <c r="EV8" i="55"/>
  <c r="FD8" i="55"/>
  <c r="FL8" i="55"/>
  <c r="DH8" i="55"/>
  <c r="DP8" i="55"/>
  <c r="DX8" i="55"/>
  <c r="GI18" i="55"/>
  <c r="GQ18" i="55"/>
  <c r="HM8" i="55"/>
  <c r="HU8" i="55"/>
  <c r="IC8" i="55"/>
  <c r="CD5" i="55"/>
  <c r="CL5" i="55"/>
  <c r="CE6" i="55"/>
  <c r="CM6" i="55"/>
  <c r="BX7" i="55"/>
  <c r="CF7" i="55"/>
  <c r="CN7" i="55"/>
  <c r="BY18" i="55"/>
  <c r="CG18" i="55"/>
  <c r="CO18" i="55"/>
  <c r="CC28" i="55"/>
  <c r="CK28" i="55"/>
  <c r="CS28" i="55"/>
  <c r="DI8" i="55"/>
  <c r="DQ8" i="55"/>
  <c r="DY8" i="55"/>
  <c r="GF28" i="55"/>
  <c r="GN28" i="55"/>
  <c r="GV28" i="55"/>
  <c r="GG5" i="55"/>
  <c r="GO5" i="55"/>
  <c r="GW5" i="55"/>
  <c r="GH6" i="55"/>
  <c r="GP6" i="55"/>
  <c r="GI7" i="55"/>
  <c r="GQ7" i="55"/>
  <c r="GB18" i="55"/>
  <c r="GJ18" i="55"/>
  <c r="GR18" i="55"/>
  <c r="HN8" i="55"/>
  <c r="HV8" i="55"/>
  <c r="ID8" i="55"/>
  <c r="I8" i="55"/>
  <c r="Q8" i="55"/>
  <c r="Y8" i="55"/>
  <c r="AV7" i="55"/>
  <c r="BD7" i="55"/>
  <c r="BZ18" i="55"/>
  <c r="CH18" i="55"/>
  <c r="CP18" i="55"/>
  <c r="CD28" i="55"/>
  <c r="CL28" i="55"/>
  <c r="EX8" i="55"/>
  <c r="FF8" i="55"/>
  <c r="DJ8" i="55"/>
  <c r="DR8" i="55"/>
  <c r="DZ8" i="55"/>
  <c r="GG28" i="55"/>
  <c r="GO28" i="55"/>
  <c r="GW28" i="55"/>
  <c r="GH5" i="55"/>
  <c r="GP5" i="55"/>
  <c r="GI6" i="55"/>
  <c r="GQ6" i="55"/>
  <c r="GB7" i="55"/>
  <c r="GJ7" i="55"/>
  <c r="GR7" i="55"/>
  <c r="GC18" i="55"/>
  <c r="GC8" i="55" s="1"/>
  <c r="GK18" i="55"/>
  <c r="GK8" i="55" s="1"/>
  <c r="GS18" i="55"/>
  <c r="GS8" i="55" s="1"/>
  <c r="JK18" i="55"/>
  <c r="AU6" i="55"/>
  <c r="BC6" i="55"/>
  <c r="AO7" i="55"/>
  <c r="AW7" i="55"/>
  <c r="BE7" i="55"/>
  <c r="CA18" i="55"/>
  <c r="CI18" i="55"/>
  <c r="CQ18" i="55"/>
  <c r="CE28" i="55"/>
  <c r="CM28" i="55"/>
  <c r="CE5" i="55"/>
  <c r="EY8" i="55"/>
  <c r="FG8" i="55"/>
  <c r="DK8" i="55"/>
  <c r="EA8" i="55"/>
  <c r="GH28" i="55"/>
  <c r="GP28" i="55"/>
  <c r="IV18" i="55"/>
  <c r="JL18" i="55"/>
  <c r="AT5" i="55"/>
  <c r="BB5" i="55"/>
  <c r="AV6" i="55"/>
  <c r="BD6" i="55"/>
  <c r="AP7" i="55"/>
  <c r="AX7" i="55"/>
  <c r="BF7" i="55"/>
  <c r="CB18" i="55"/>
  <c r="CJ18" i="55"/>
  <c r="CR18" i="55"/>
  <c r="EW8" i="55"/>
  <c r="FE8" i="55"/>
  <c r="ER8" i="55"/>
  <c r="EZ8" i="55"/>
  <c r="FH8" i="55"/>
  <c r="DL8" i="55"/>
  <c r="DT8" i="55"/>
  <c r="EB8" i="55"/>
  <c r="GF5" i="55"/>
  <c r="GO6" i="55"/>
  <c r="GW6" i="55"/>
  <c r="GH7" i="55"/>
  <c r="GP7" i="55"/>
  <c r="GI28" i="55"/>
  <c r="GQ28" i="55"/>
  <c r="GB5" i="55"/>
  <c r="GJ5" i="55"/>
  <c r="GR5" i="55"/>
  <c r="GC6" i="55"/>
  <c r="GK6" i="55"/>
  <c r="GS6" i="55"/>
  <c r="GD7" i="55"/>
  <c r="GL7" i="55"/>
  <c r="GT7" i="55"/>
  <c r="GE18" i="55"/>
  <c r="GM18" i="55"/>
  <c r="GU18" i="55"/>
  <c r="HQ8" i="55"/>
  <c r="HY8" i="55"/>
  <c r="H8" i="55"/>
  <c r="X8" i="55"/>
  <c r="AP5" i="55"/>
  <c r="AX5" i="55"/>
  <c r="BF5" i="55"/>
  <c r="AQ6" i="55"/>
  <c r="AY6" i="55"/>
  <c r="BG6" i="55"/>
  <c r="AR7" i="55"/>
  <c r="AZ7" i="55"/>
  <c r="BH7" i="55"/>
  <c r="AQ5" i="55"/>
  <c r="G18" i="55"/>
  <c r="O18" i="55"/>
  <c r="AY5" i="55"/>
  <c r="W18" i="55"/>
  <c r="BG5" i="55"/>
  <c r="G8" i="55"/>
  <c r="O8" i="55"/>
  <c r="W8" i="55"/>
  <c r="CM5" i="55"/>
  <c r="JO18" i="55"/>
  <c r="JP18" i="55"/>
  <c r="CA5" i="55"/>
  <c r="CI5" i="55"/>
  <c r="CQ5" i="55"/>
  <c r="CB6" i="55"/>
  <c r="CJ6" i="55"/>
  <c r="CR6" i="55"/>
  <c r="CC7" i="55"/>
  <c r="CK7" i="55"/>
  <c r="CS7" i="55"/>
  <c r="GD18" i="55"/>
  <c r="CA28" i="55"/>
  <c r="CI28" i="55"/>
  <c r="CQ28" i="55"/>
  <c r="HO8" i="55"/>
  <c r="HW8" i="55"/>
  <c r="IE8" i="55"/>
  <c r="GL18" i="55"/>
  <c r="F8" i="55"/>
  <c r="N8" i="55"/>
  <c r="V8" i="55"/>
  <c r="BX18" i="55"/>
  <c r="CF18" i="55"/>
  <c r="CN18" i="55"/>
  <c r="CB28" i="55"/>
  <c r="CJ28" i="55"/>
  <c r="CR28" i="55"/>
  <c r="GT18" i="55"/>
  <c r="F18" i="55"/>
  <c r="I18" i="55"/>
  <c r="Q18" i="55"/>
  <c r="K18" i="55"/>
  <c r="S18" i="55"/>
  <c r="N18" i="55"/>
  <c r="R18" i="55"/>
  <c r="L18" i="55"/>
  <c r="T18" i="55"/>
  <c r="E18" i="55"/>
  <c r="M18" i="55"/>
  <c r="U18" i="55"/>
  <c r="V18" i="55"/>
  <c r="H18" i="55"/>
  <c r="X18" i="55"/>
  <c r="Y13" i="43"/>
  <c r="J13" i="43"/>
  <c r="C13" i="43"/>
  <c r="K13" i="43"/>
  <c r="AB13" i="43"/>
  <c r="AK13" i="43"/>
  <c r="AS13" i="43"/>
  <c r="BC13" i="43"/>
  <c r="E13" i="43"/>
  <c r="M13" i="43"/>
  <c r="U13" i="43"/>
  <c r="R13" i="43"/>
  <c r="G13" i="43"/>
  <c r="Z13" i="43"/>
  <c r="AG13" i="43"/>
  <c r="I13" i="43"/>
  <c r="BA13" i="43"/>
  <c r="AP13" i="43"/>
  <c r="BB13" i="43"/>
  <c r="P13" i="43"/>
  <c r="AR13" i="43"/>
  <c r="AI174" i="3"/>
  <c r="Q13" i="43"/>
  <c r="H164" i="3"/>
  <c r="AR174" i="3"/>
  <c r="AJ13" i="43"/>
  <c r="S13" i="43"/>
  <c r="O13" i="43"/>
  <c r="W13" i="43"/>
  <c r="AF13" i="43"/>
  <c r="AN13" i="43"/>
  <c r="AV13" i="43"/>
  <c r="A119" i="54"/>
  <c r="A118" i="54"/>
  <c r="A117" i="54"/>
  <c r="A116" i="54"/>
  <c r="A115" i="54"/>
  <c r="AI104" i="54"/>
  <c r="AJ104" i="54" s="1"/>
  <c r="AK104" i="54" s="1"/>
  <c r="AL104" i="54" s="1"/>
  <c r="AM104" i="54" s="1"/>
  <c r="AN104" i="54" s="1"/>
  <c r="AO104" i="54" s="1"/>
  <c r="AP104" i="54" s="1"/>
  <c r="AQ104" i="54" s="1"/>
  <c r="AR104" i="54" s="1"/>
  <c r="AS104" i="54" s="1"/>
  <c r="AT104" i="54" s="1"/>
  <c r="AU104" i="54" s="1"/>
  <c r="AV104" i="54" s="1"/>
  <c r="AW104" i="54" s="1"/>
  <c r="AX104" i="54" s="1"/>
  <c r="AY104" i="54" s="1"/>
  <c r="AZ104" i="54" s="1"/>
  <c r="BA104" i="54" s="1"/>
  <c r="BB104" i="54" s="1"/>
  <c r="BC104" i="54" s="1"/>
  <c r="BD104" i="54" s="1"/>
  <c r="AF104" i="54"/>
  <c r="AG104" i="54" s="1"/>
  <c r="AH104" i="54" s="1"/>
  <c r="E104" i="54"/>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D104" i="54"/>
  <c r="A102" i="54"/>
  <c r="A99" i="54"/>
  <c r="A98" i="54"/>
  <c r="A97" i="54"/>
  <c r="A96" i="54"/>
  <c r="A95" i="54"/>
  <c r="AH84" i="54"/>
  <c r="AI84" i="54" s="1"/>
  <c r="AJ84" i="54" s="1"/>
  <c r="AK84" i="54" s="1"/>
  <c r="AL84" i="54" s="1"/>
  <c r="AM84" i="54" s="1"/>
  <c r="AN84" i="54" s="1"/>
  <c r="AO84" i="54" s="1"/>
  <c r="AP84" i="54" s="1"/>
  <c r="AQ84" i="54" s="1"/>
  <c r="AR84" i="54" s="1"/>
  <c r="AS84" i="54" s="1"/>
  <c r="AT84" i="54" s="1"/>
  <c r="AU84" i="54" s="1"/>
  <c r="AV84" i="54" s="1"/>
  <c r="AW84" i="54" s="1"/>
  <c r="AX84" i="54" s="1"/>
  <c r="AY84" i="54" s="1"/>
  <c r="AZ84" i="54" s="1"/>
  <c r="BA84" i="54" s="1"/>
  <c r="BB84" i="54" s="1"/>
  <c r="BC84" i="54" s="1"/>
  <c r="BD84" i="54" s="1"/>
  <c r="AG84" i="54"/>
  <c r="AF84" i="54"/>
  <c r="D84" i="54"/>
  <c r="E84" i="54" s="1"/>
  <c r="F84" i="54" s="1"/>
  <c r="G84" i="54" s="1"/>
  <c r="H84" i="54" s="1"/>
  <c r="I84" i="54" s="1"/>
  <c r="J84" i="54" s="1"/>
  <c r="K84" i="54" s="1"/>
  <c r="L84" i="54" s="1"/>
  <c r="M84" i="54" s="1"/>
  <c r="N84" i="54" s="1"/>
  <c r="O84" i="54" s="1"/>
  <c r="P84" i="54" s="1"/>
  <c r="Q84" i="54" s="1"/>
  <c r="R84" i="54" s="1"/>
  <c r="S84" i="54" s="1"/>
  <c r="T84" i="54" s="1"/>
  <c r="U84" i="54" s="1"/>
  <c r="V84" i="54" s="1"/>
  <c r="W84" i="54" s="1"/>
  <c r="X84" i="54" s="1"/>
  <c r="Y84" i="54" s="1"/>
  <c r="Z84" i="54" s="1"/>
  <c r="AA84" i="54" s="1"/>
  <c r="AB84" i="54" s="1"/>
  <c r="A82" i="54"/>
  <c r="A79" i="54"/>
  <c r="A78" i="54"/>
  <c r="A77" i="54"/>
  <c r="A76" i="54"/>
  <c r="A75" i="54"/>
  <c r="AF64" i="54"/>
  <c r="AG64" i="54" s="1"/>
  <c r="AH64" i="54" s="1"/>
  <c r="AI64" i="54" s="1"/>
  <c r="AJ64" i="54" s="1"/>
  <c r="AK64" i="54" s="1"/>
  <c r="AL64" i="54" s="1"/>
  <c r="AM64" i="54" s="1"/>
  <c r="AN64" i="54" s="1"/>
  <c r="AO64" i="54" s="1"/>
  <c r="AP64" i="54" s="1"/>
  <c r="AQ64" i="54" s="1"/>
  <c r="AR64" i="54" s="1"/>
  <c r="AS64" i="54" s="1"/>
  <c r="AT64" i="54" s="1"/>
  <c r="AU64" i="54" s="1"/>
  <c r="AV64" i="54" s="1"/>
  <c r="AW64" i="54" s="1"/>
  <c r="AX64" i="54" s="1"/>
  <c r="AY64" i="54" s="1"/>
  <c r="AZ64" i="54" s="1"/>
  <c r="BA64" i="54" s="1"/>
  <c r="BB64" i="54" s="1"/>
  <c r="BC64" i="54" s="1"/>
  <c r="BD64" i="54" s="1"/>
  <c r="E64" i="54"/>
  <c r="F64" i="54" s="1"/>
  <c r="G64" i="54" s="1"/>
  <c r="H64" i="54" s="1"/>
  <c r="I64" i="54" s="1"/>
  <c r="J64" i="54" s="1"/>
  <c r="K64" i="54" s="1"/>
  <c r="L64" i="54" s="1"/>
  <c r="M64" i="54" s="1"/>
  <c r="N64" i="54" s="1"/>
  <c r="O64" i="54" s="1"/>
  <c r="P64" i="54" s="1"/>
  <c r="Q64" i="54" s="1"/>
  <c r="R64" i="54" s="1"/>
  <c r="S64" i="54" s="1"/>
  <c r="T64" i="54" s="1"/>
  <c r="U64" i="54" s="1"/>
  <c r="V64" i="54" s="1"/>
  <c r="W64" i="54" s="1"/>
  <c r="X64" i="54" s="1"/>
  <c r="Y64" i="54" s="1"/>
  <c r="Z64" i="54" s="1"/>
  <c r="AA64" i="54" s="1"/>
  <c r="AB64" i="54" s="1"/>
  <c r="D64" i="54"/>
  <c r="BC36" i="39"/>
  <c r="BB36" i="39"/>
  <c r="BA36" i="39"/>
  <c r="AZ36" i="39"/>
  <c r="AY36" i="39"/>
  <c r="AX36" i="39"/>
  <c r="AW36" i="39"/>
  <c r="AV36" i="39"/>
  <c r="AU36" i="39"/>
  <c r="AT36" i="39"/>
  <c r="AS36" i="39"/>
  <c r="AR36" i="39"/>
  <c r="AQ36" i="39"/>
  <c r="AP36" i="39"/>
  <c r="AO36" i="39"/>
  <c r="AN36" i="39"/>
  <c r="AM36" i="39"/>
  <c r="AL36" i="39"/>
  <c r="AK36" i="39"/>
  <c r="AJ36" i="39"/>
  <c r="AI36" i="39"/>
  <c r="AH36" i="39"/>
  <c r="AG36" i="39"/>
  <c r="AF36" i="39"/>
  <c r="AE36" i="39"/>
  <c r="AD36" i="39"/>
  <c r="BC14" i="38"/>
  <c r="BB14" i="38"/>
  <c r="BA14" i="38"/>
  <c r="AZ14" i="38"/>
  <c r="AY14" i="38"/>
  <c r="AW14" i="38"/>
  <c r="AV14" i="38"/>
  <c r="AU14" i="38"/>
  <c r="AT14" i="38"/>
  <c r="AS14" i="38"/>
  <c r="AR14" i="38"/>
  <c r="AQ14" i="38"/>
  <c r="AP14" i="38"/>
  <c r="AO14" i="38"/>
  <c r="AN14" i="38"/>
  <c r="AM14" i="38"/>
  <c r="AL14" i="38"/>
  <c r="AK14" i="38"/>
  <c r="AJ14" i="38"/>
  <c r="AI14" i="38"/>
  <c r="AH14" i="38"/>
  <c r="AG14" i="38"/>
  <c r="AF14" i="38"/>
  <c r="AE14" i="38"/>
  <c r="AD14" i="38"/>
  <c r="BC31" i="38"/>
  <c r="BB31" i="38"/>
  <c r="BA31" i="38"/>
  <c r="AZ31" i="38"/>
  <c r="AY31" i="38"/>
  <c r="AX31" i="38"/>
  <c r="AW31" i="38"/>
  <c r="AV31" i="38"/>
  <c r="AU31" i="38"/>
  <c r="AT31" i="38"/>
  <c r="AS31" i="38"/>
  <c r="AR31" i="38"/>
  <c r="AQ31" i="38"/>
  <c r="AP31" i="38"/>
  <c r="AO31" i="38"/>
  <c r="AN31" i="38"/>
  <c r="AM31" i="38"/>
  <c r="AL31" i="38"/>
  <c r="AK31" i="38"/>
  <c r="AJ31" i="38"/>
  <c r="AI31" i="38"/>
  <c r="AH31" i="38"/>
  <c r="AG31" i="38"/>
  <c r="AF31" i="38"/>
  <c r="AE31" i="38"/>
  <c r="AD31" i="38"/>
  <c r="Z18" i="55" l="1"/>
  <c r="JR15" i="55"/>
  <c r="JR18" i="55" s="1"/>
  <c r="BJ5" i="55"/>
  <c r="JR5" i="55" s="1"/>
  <c r="DS5" i="55"/>
  <c r="DS8" i="55" s="1"/>
  <c r="AQ11" i="43"/>
  <c r="AQ13" i="43" s="1"/>
  <c r="P15" i="55"/>
  <c r="P5" i="55"/>
  <c r="P8" i="55" s="1"/>
  <c r="JD15" i="55"/>
  <c r="JD18" i="55" s="1"/>
  <c r="BC8" i="55"/>
  <c r="JR6" i="55"/>
  <c r="Y18" i="55"/>
  <c r="JS5" i="55"/>
  <c r="IW19" i="55"/>
  <c r="IW18" i="55" s="1"/>
  <c r="IX15" i="55"/>
  <c r="IX18" i="55" s="1"/>
  <c r="JA15" i="55"/>
  <c r="JA18" i="55" s="1"/>
  <c r="IY15" i="55"/>
  <c r="IY18" i="55" s="1"/>
  <c r="JS15" i="55"/>
  <c r="JS18" i="55" s="1"/>
  <c r="BX8" i="55"/>
  <c r="DO5" i="55"/>
  <c r="DO8" i="55" s="1"/>
  <c r="JQ15" i="55"/>
  <c r="JQ18" i="55" s="1"/>
  <c r="JB15" i="55"/>
  <c r="JB18" i="55" s="1"/>
  <c r="CU8" i="55"/>
  <c r="BK8" i="55"/>
  <c r="CG8" i="55"/>
  <c r="BJ8" i="55"/>
  <c r="BD8" i="55"/>
  <c r="GM8" i="55"/>
  <c r="GX8" i="55"/>
  <c r="GU8" i="55"/>
  <c r="CT8" i="55"/>
  <c r="GY8" i="55"/>
  <c r="GP8" i="55"/>
  <c r="BE8" i="55"/>
  <c r="JM6" i="55"/>
  <c r="JD6" i="55"/>
  <c r="GQ8" i="55"/>
  <c r="CE8" i="55"/>
  <c r="JN6" i="55"/>
  <c r="IV5" i="55"/>
  <c r="GL8" i="55"/>
  <c r="JG6" i="55"/>
  <c r="CD8" i="55"/>
  <c r="GN8" i="55"/>
  <c r="GE8" i="55"/>
  <c r="GW8" i="55"/>
  <c r="JL6" i="55"/>
  <c r="CM8" i="55"/>
  <c r="CS8" i="55"/>
  <c r="JG7" i="55"/>
  <c r="JM5" i="55"/>
  <c r="IW6" i="55"/>
  <c r="CI8" i="55"/>
  <c r="GI8" i="55"/>
  <c r="AU8" i="55"/>
  <c r="CH8" i="55"/>
  <c r="AW8" i="55"/>
  <c r="JB7" i="55"/>
  <c r="JM7" i="55"/>
  <c r="AO8" i="55"/>
  <c r="CB8" i="55"/>
  <c r="JP7" i="55"/>
  <c r="IX5" i="55"/>
  <c r="JL5" i="55"/>
  <c r="JL7" i="55"/>
  <c r="CN8" i="55"/>
  <c r="JH7" i="55"/>
  <c r="GO8" i="55"/>
  <c r="JP5" i="55"/>
  <c r="JI6" i="55"/>
  <c r="BY8" i="55"/>
  <c r="CK8" i="55"/>
  <c r="JE5" i="55"/>
  <c r="IX6" i="55"/>
  <c r="GJ8" i="55"/>
  <c r="GF8" i="55"/>
  <c r="JH6" i="55"/>
  <c r="JN5" i="55"/>
  <c r="JK7" i="55"/>
  <c r="BA8" i="55"/>
  <c r="IW7" i="55"/>
  <c r="JO6" i="55"/>
  <c r="GT8" i="55"/>
  <c r="JI7" i="55"/>
  <c r="JK5" i="55"/>
  <c r="JO7" i="55"/>
  <c r="JE6" i="55"/>
  <c r="GV8" i="55"/>
  <c r="IY7" i="55"/>
  <c r="BB8" i="55"/>
  <c r="BI8" i="55"/>
  <c r="IW5" i="55"/>
  <c r="BZ8" i="55"/>
  <c r="CO8" i="55"/>
  <c r="IV6" i="55"/>
  <c r="GR8" i="55"/>
  <c r="JK6" i="55"/>
  <c r="JA5" i="55"/>
  <c r="JA6" i="55"/>
  <c r="CQ8" i="55"/>
  <c r="CJ8" i="55"/>
  <c r="JF5" i="55"/>
  <c r="JJ7" i="55"/>
  <c r="JC7" i="55"/>
  <c r="JF6" i="55"/>
  <c r="JQ6" i="55"/>
  <c r="JE7" i="55"/>
  <c r="AS8" i="55"/>
  <c r="CF8" i="55"/>
  <c r="JA7" i="55"/>
  <c r="GH8" i="55"/>
  <c r="AV8" i="55"/>
  <c r="IY5" i="55"/>
  <c r="IZ7" i="55"/>
  <c r="BH8" i="55"/>
  <c r="JB6" i="55"/>
  <c r="AT8" i="55"/>
  <c r="JF7" i="55"/>
  <c r="IZ6" i="55"/>
  <c r="IV7" i="55"/>
  <c r="GG8" i="55"/>
  <c r="CL8" i="55"/>
  <c r="JQ5" i="55"/>
  <c r="CP8" i="55"/>
  <c r="GB8" i="55"/>
  <c r="AN8" i="55"/>
  <c r="AX8" i="55"/>
  <c r="AP8" i="55"/>
  <c r="CC8" i="55"/>
  <c r="IX7" i="55"/>
  <c r="JJ6" i="55"/>
  <c r="JO5" i="55"/>
  <c r="JB5" i="55"/>
  <c r="CR8" i="55"/>
  <c r="JC6" i="55"/>
  <c r="JP6" i="55"/>
  <c r="JN7" i="55"/>
  <c r="AR8" i="55"/>
  <c r="IY6" i="55"/>
  <c r="JQ7" i="55"/>
  <c r="BG8" i="55"/>
  <c r="CA8" i="55"/>
  <c r="JD5" i="55"/>
  <c r="GD8" i="55"/>
  <c r="JD7" i="55"/>
  <c r="BF8" i="55"/>
  <c r="AY8" i="55"/>
  <c r="AQ8" i="55"/>
  <c r="D118" i="3"/>
  <c r="D141" i="3"/>
  <c r="D161" i="3"/>
  <c r="D40" i="3"/>
  <c r="D53" i="3"/>
  <c r="D72" i="3"/>
  <c r="D95" i="3"/>
  <c r="A109" i="53"/>
  <c r="A108" i="53"/>
  <c r="A107" i="53"/>
  <c r="AF100" i="53"/>
  <c r="AG100" i="53" s="1"/>
  <c r="AH100" i="53" s="1"/>
  <c r="AI100" i="53" s="1"/>
  <c r="AJ100" i="53" s="1"/>
  <c r="AK100" i="53" s="1"/>
  <c r="AL100" i="53" s="1"/>
  <c r="AM100" i="53" s="1"/>
  <c r="AN100" i="53" s="1"/>
  <c r="AO100" i="53" s="1"/>
  <c r="AP100" i="53" s="1"/>
  <c r="AQ100" i="53" s="1"/>
  <c r="AR100" i="53" s="1"/>
  <c r="AS100" i="53" s="1"/>
  <c r="AT100" i="53" s="1"/>
  <c r="AU100" i="53" s="1"/>
  <c r="AV100" i="53" s="1"/>
  <c r="AW100" i="53" s="1"/>
  <c r="AX100" i="53" s="1"/>
  <c r="AY100" i="53" s="1"/>
  <c r="AZ100" i="53" s="1"/>
  <c r="BA100" i="53" s="1"/>
  <c r="BB100" i="53" s="1"/>
  <c r="BC100" i="53" s="1"/>
  <c r="BD100" i="53" s="1"/>
  <c r="C100" i="53"/>
  <c r="D100" i="53" s="1"/>
  <c r="E100" i="53" s="1"/>
  <c r="F100" i="53" s="1"/>
  <c r="G100" i="53" s="1"/>
  <c r="H100" i="53" s="1"/>
  <c r="I100" i="53" s="1"/>
  <c r="J100" i="53" s="1"/>
  <c r="K100" i="53" s="1"/>
  <c r="L100" i="53" s="1"/>
  <c r="M100" i="53" s="1"/>
  <c r="N100" i="53" s="1"/>
  <c r="O100" i="53" s="1"/>
  <c r="P100" i="53" s="1"/>
  <c r="Q100" i="53" s="1"/>
  <c r="R100" i="53" s="1"/>
  <c r="S100" i="53" s="1"/>
  <c r="T100" i="53" s="1"/>
  <c r="U100" i="53" s="1"/>
  <c r="V100" i="53" s="1"/>
  <c r="W100" i="53" s="1"/>
  <c r="X100" i="53" s="1"/>
  <c r="Y100" i="53" s="1"/>
  <c r="Z100" i="53" s="1"/>
  <c r="AA100" i="53" s="1"/>
  <c r="N97" i="53"/>
  <c r="F97" i="53"/>
  <c r="E97" i="53"/>
  <c r="AA97" i="53"/>
  <c r="Z97" i="53"/>
  <c r="Y97" i="53"/>
  <c r="X97" i="53"/>
  <c r="W97" i="53"/>
  <c r="V97" i="53"/>
  <c r="U97" i="53"/>
  <c r="T97" i="53"/>
  <c r="S97" i="53"/>
  <c r="R97" i="53"/>
  <c r="Q97" i="53"/>
  <c r="P97" i="53"/>
  <c r="O97" i="53"/>
  <c r="L97" i="53"/>
  <c r="K97" i="53"/>
  <c r="J97" i="53"/>
  <c r="I97" i="53"/>
  <c r="H97" i="53"/>
  <c r="G97" i="53"/>
  <c r="D97" i="53"/>
  <c r="C97" i="53"/>
  <c r="B97" i="53"/>
  <c r="M94" i="53"/>
  <c r="M93" i="53"/>
  <c r="BD90" i="53"/>
  <c r="BD110" i="53" s="1"/>
  <c r="BC90" i="53"/>
  <c r="BC110" i="53" s="1"/>
  <c r="BB90" i="53"/>
  <c r="BB110" i="53" s="1"/>
  <c r="BA90" i="53"/>
  <c r="BA110" i="53" s="1"/>
  <c r="AZ90" i="53"/>
  <c r="AZ110" i="53" s="1"/>
  <c r="AY90" i="53"/>
  <c r="AY110" i="53" s="1"/>
  <c r="AX90" i="53"/>
  <c r="AX110" i="53" s="1"/>
  <c r="AW90" i="53"/>
  <c r="AW110" i="53" s="1"/>
  <c r="AV90" i="53"/>
  <c r="AV110" i="53" s="1"/>
  <c r="AU90" i="53"/>
  <c r="AU110" i="53" s="1"/>
  <c r="AT90" i="53"/>
  <c r="AT110" i="53" s="1"/>
  <c r="AS90" i="53"/>
  <c r="AS110" i="53" s="1"/>
  <c r="AR90" i="53"/>
  <c r="AR110" i="53" s="1"/>
  <c r="AO90" i="53"/>
  <c r="AO110" i="53" s="1"/>
  <c r="AN90" i="53"/>
  <c r="AN110" i="53" s="1"/>
  <c r="AM90" i="53"/>
  <c r="AM110" i="53" s="1"/>
  <c r="AL90" i="53"/>
  <c r="AL110" i="53" s="1"/>
  <c r="AK90" i="53"/>
  <c r="AK110" i="53" s="1"/>
  <c r="AJ90" i="53"/>
  <c r="AJ110" i="53" s="1"/>
  <c r="AH90" i="53"/>
  <c r="AH110" i="53" s="1"/>
  <c r="AG90" i="53"/>
  <c r="AG110" i="53" s="1"/>
  <c r="AF90" i="53"/>
  <c r="AF110" i="53" s="1"/>
  <c r="AE90" i="53"/>
  <c r="AE110" i="53" s="1"/>
  <c r="A90" i="53"/>
  <c r="BD89" i="53"/>
  <c r="BD109" i="53" s="1"/>
  <c r="BC89" i="53"/>
  <c r="BC109" i="53" s="1"/>
  <c r="BB89" i="53"/>
  <c r="BB109" i="53" s="1"/>
  <c r="BA89" i="53"/>
  <c r="BA109" i="53" s="1"/>
  <c r="AZ89" i="53"/>
  <c r="AZ109" i="53" s="1"/>
  <c r="AY89" i="53"/>
  <c r="AY109" i="53" s="1"/>
  <c r="AX89" i="53"/>
  <c r="AX109" i="53" s="1"/>
  <c r="AW89" i="53"/>
  <c r="AW109" i="53" s="1"/>
  <c r="AV89" i="53"/>
  <c r="AV109" i="53" s="1"/>
  <c r="AU89" i="53"/>
  <c r="AU109" i="53" s="1"/>
  <c r="AT89" i="53"/>
  <c r="AT109" i="53" s="1"/>
  <c r="AS89" i="53"/>
  <c r="AS109" i="53" s="1"/>
  <c r="AR89" i="53"/>
  <c r="AR109" i="53" s="1"/>
  <c r="AQ89" i="53"/>
  <c r="AQ109" i="53" s="1"/>
  <c r="AP89" i="53"/>
  <c r="AP109" i="53" s="1"/>
  <c r="AO89" i="53"/>
  <c r="AO109" i="53" s="1"/>
  <c r="AN89" i="53"/>
  <c r="AN109" i="53" s="1"/>
  <c r="AM89" i="53"/>
  <c r="AM109" i="53" s="1"/>
  <c r="AL89" i="53"/>
  <c r="AL109" i="53" s="1"/>
  <c r="AK89" i="53"/>
  <c r="AK109" i="53" s="1"/>
  <c r="AJ89" i="53"/>
  <c r="AJ109" i="53" s="1"/>
  <c r="AI89" i="53"/>
  <c r="AI109" i="53" s="1"/>
  <c r="AH89" i="53"/>
  <c r="AH109" i="53" s="1"/>
  <c r="AG89" i="53"/>
  <c r="AG109" i="53" s="1"/>
  <c r="AF89" i="53"/>
  <c r="AF109" i="53" s="1"/>
  <c r="AE89" i="53"/>
  <c r="AE109" i="53" s="1"/>
  <c r="A89" i="53"/>
  <c r="BD88" i="53"/>
  <c r="BC88" i="53"/>
  <c r="BB88" i="53"/>
  <c r="BA88" i="53"/>
  <c r="AZ88" i="53"/>
  <c r="AY88" i="53"/>
  <c r="AX88" i="53"/>
  <c r="AW88" i="53"/>
  <c r="AV88" i="53"/>
  <c r="AU88" i="53"/>
  <c r="AT88" i="53"/>
  <c r="AS88" i="53"/>
  <c r="AR88" i="53"/>
  <c r="AQ88" i="53"/>
  <c r="AP88" i="53"/>
  <c r="AO88" i="53"/>
  <c r="AN88" i="53"/>
  <c r="AM88" i="53"/>
  <c r="AL88" i="53"/>
  <c r="AK88" i="53"/>
  <c r="AJ88" i="53"/>
  <c r="AI88" i="53"/>
  <c r="AH88" i="53"/>
  <c r="AG88" i="53"/>
  <c r="AF88" i="53"/>
  <c r="AE88" i="53"/>
  <c r="A88" i="53"/>
  <c r="BD87" i="53"/>
  <c r="BC87" i="53"/>
  <c r="BB87" i="53"/>
  <c r="BA87" i="53"/>
  <c r="AZ87" i="53"/>
  <c r="AY87" i="53"/>
  <c r="AX87" i="53"/>
  <c r="AW87" i="53"/>
  <c r="AV87" i="53"/>
  <c r="AU87" i="53"/>
  <c r="AT87" i="53"/>
  <c r="AS87" i="53"/>
  <c r="AR87" i="53"/>
  <c r="AQ87" i="53"/>
  <c r="AP87" i="53"/>
  <c r="AO87" i="53"/>
  <c r="AN87" i="53"/>
  <c r="AM87" i="53"/>
  <c r="AL87" i="53"/>
  <c r="AK87" i="53"/>
  <c r="AJ87" i="53"/>
  <c r="AI87" i="53"/>
  <c r="AH87" i="53"/>
  <c r="AG87" i="53"/>
  <c r="AF87" i="53"/>
  <c r="AE87" i="53"/>
  <c r="A87" i="53"/>
  <c r="BD86" i="53"/>
  <c r="BD108" i="53" s="1"/>
  <c r="BC86" i="53"/>
  <c r="BC108" i="53" s="1"/>
  <c r="BB86" i="53"/>
  <c r="BB108" i="53" s="1"/>
  <c r="BA86" i="53"/>
  <c r="BA108" i="53" s="1"/>
  <c r="AZ86" i="53"/>
  <c r="AZ108" i="53" s="1"/>
  <c r="AY86" i="53"/>
  <c r="AY108" i="53" s="1"/>
  <c r="AX86" i="53"/>
  <c r="AX108" i="53" s="1"/>
  <c r="AW86" i="53"/>
  <c r="AW108" i="53" s="1"/>
  <c r="AV86" i="53"/>
  <c r="AV108" i="53" s="1"/>
  <c r="AU86" i="53"/>
  <c r="AU108" i="53" s="1"/>
  <c r="AT86" i="53"/>
  <c r="AT108" i="53" s="1"/>
  <c r="AS86" i="53"/>
  <c r="AS108" i="53" s="1"/>
  <c r="AR86" i="53"/>
  <c r="AR108" i="53" s="1"/>
  <c r="AQ86" i="53"/>
  <c r="AQ108" i="53" s="1"/>
  <c r="AO86" i="53"/>
  <c r="AO108" i="53" s="1"/>
  <c r="AN86" i="53"/>
  <c r="AN108" i="53" s="1"/>
  <c r="AM86" i="53"/>
  <c r="AM108" i="53" s="1"/>
  <c r="AL86" i="53"/>
  <c r="AL108" i="53" s="1"/>
  <c r="AK86" i="53"/>
  <c r="AK108" i="53" s="1"/>
  <c r="AJ86" i="53"/>
  <c r="AJ108" i="53" s="1"/>
  <c r="AI86" i="53"/>
  <c r="AI108" i="53" s="1"/>
  <c r="AH86" i="53"/>
  <c r="AH108" i="53" s="1"/>
  <c r="AG86" i="53"/>
  <c r="AG108" i="53" s="1"/>
  <c r="AF86" i="53"/>
  <c r="AF108" i="53" s="1"/>
  <c r="AE86" i="53"/>
  <c r="AE108" i="53" s="1"/>
  <c r="A86" i="53"/>
  <c r="BD85" i="53"/>
  <c r="BC85" i="53"/>
  <c r="BC91" i="53" s="1"/>
  <c r="BB85" i="53"/>
  <c r="BB91" i="53" s="1"/>
  <c r="BA85" i="53"/>
  <c r="BA91" i="53" s="1"/>
  <c r="AZ85" i="53"/>
  <c r="AZ91" i="53" s="1"/>
  <c r="AY85" i="53"/>
  <c r="AX85" i="53"/>
  <c r="AW85" i="53"/>
  <c r="AV85" i="53"/>
  <c r="AU85" i="53"/>
  <c r="AT85" i="53"/>
  <c r="AS85" i="53"/>
  <c r="AR85" i="53"/>
  <c r="AR91" i="53" s="1"/>
  <c r="AQ85" i="53"/>
  <c r="AP85" i="53"/>
  <c r="AO85" i="53"/>
  <c r="AN85" i="53"/>
  <c r="AM85" i="53"/>
  <c r="AL85" i="53"/>
  <c r="AK85" i="53"/>
  <c r="AJ85" i="53"/>
  <c r="AJ91" i="53" s="1"/>
  <c r="AI85" i="53"/>
  <c r="AH85" i="53"/>
  <c r="AG85" i="53"/>
  <c r="AF85" i="53"/>
  <c r="AE85" i="53"/>
  <c r="A85" i="53"/>
  <c r="BE78" i="53"/>
  <c r="U78" i="53" s="1"/>
  <c r="BE77" i="53"/>
  <c r="X77" i="53" s="1"/>
  <c r="X103" i="53" s="1"/>
  <c r="BE76" i="53"/>
  <c r="U76" i="53" s="1"/>
  <c r="BE75" i="53"/>
  <c r="X75" i="53" s="1"/>
  <c r="BE74" i="53"/>
  <c r="AA74" i="53" s="1"/>
  <c r="AA102" i="53" s="1"/>
  <c r="BE73" i="53"/>
  <c r="AA73" i="53" s="1"/>
  <c r="AF72" i="53"/>
  <c r="AG72" i="53" s="1"/>
  <c r="AH72" i="53" s="1"/>
  <c r="AI72" i="53" s="1"/>
  <c r="AJ72" i="53" s="1"/>
  <c r="AK72" i="53" s="1"/>
  <c r="AL72" i="53" s="1"/>
  <c r="AM72" i="53" s="1"/>
  <c r="AN72" i="53" s="1"/>
  <c r="AO72" i="53" s="1"/>
  <c r="AP72" i="53" s="1"/>
  <c r="AQ72" i="53" s="1"/>
  <c r="AR72" i="53" s="1"/>
  <c r="AS72" i="53" s="1"/>
  <c r="AT72" i="53" s="1"/>
  <c r="AU72" i="53" s="1"/>
  <c r="AV72" i="53" s="1"/>
  <c r="AW72" i="53" s="1"/>
  <c r="AX72" i="53" s="1"/>
  <c r="AY72" i="53" s="1"/>
  <c r="AZ72" i="53" s="1"/>
  <c r="BA72" i="53" s="1"/>
  <c r="BB72" i="53" s="1"/>
  <c r="BC72" i="53" s="1"/>
  <c r="BD72" i="53" s="1"/>
  <c r="C72" i="53"/>
  <c r="D72" i="53" s="1"/>
  <c r="E72" i="53" s="1"/>
  <c r="F72" i="53" s="1"/>
  <c r="G72" i="53" s="1"/>
  <c r="H72" i="53" s="1"/>
  <c r="I72" i="53" s="1"/>
  <c r="J72" i="53" s="1"/>
  <c r="K72" i="53" s="1"/>
  <c r="L72" i="53" s="1"/>
  <c r="M72" i="53" s="1"/>
  <c r="N72" i="53" s="1"/>
  <c r="O72" i="53" s="1"/>
  <c r="P72" i="53" s="1"/>
  <c r="Q72" i="53" s="1"/>
  <c r="R72" i="53" s="1"/>
  <c r="S72" i="53" s="1"/>
  <c r="T72" i="53" s="1"/>
  <c r="U72" i="53" s="1"/>
  <c r="V72" i="53" s="1"/>
  <c r="W72" i="53" s="1"/>
  <c r="X72" i="53" s="1"/>
  <c r="Y72" i="53" s="1"/>
  <c r="Z72" i="53" s="1"/>
  <c r="AA72" i="53" s="1"/>
  <c r="BC35" i="39"/>
  <c r="BB35" i="39"/>
  <c r="BA35" i="39"/>
  <c r="AZ35" i="39"/>
  <c r="AY35" i="39"/>
  <c r="AX35" i="39"/>
  <c r="AW35" i="39"/>
  <c r="AV35" i="39"/>
  <c r="AU35" i="39"/>
  <c r="AT35" i="39"/>
  <c r="AS35" i="39"/>
  <c r="AR35" i="39"/>
  <c r="AQ35" i="39"/>
  <c r="AP35" i="39"/>
  <c r="AO35" i="39"/>
  <c r="AN35" i="39"/>
  <c r="AM35" i="39"/>
  <c r="AL35" i="39"/>
  <c r="AK35" i="39"/>
  <c r="AJ35" i="39"/>
  <c r="AI35" i="39"/>
  <c r="AH35" i="39"/>
  <c r="AG35" i="39"/>
  <c r="AF35" i="39"/>
  <c r="AE35" i="39"/>
  <c r="AD35" i="39"/>
  <c r="V21" i="22"/>
  <c r="V20" i="22"/>
  <c r="V19" i="22"/>
  <c r="A163" i="3"/>
  <c r="A165" i="3"/>
  <c r="A175" i="3" s="1"/>
  <c r="JR8" i="55" l="1"/>
  <c r="IZ15" i="55"/>
  <c r="JJ15" i="55"/>
  <c r="JG15" i="55"/>
  <c r="JI15" i="55"/>
  <c r="P18" i="55"/>
  <c r="AZ8" i="55" s="1"/>
  <c r="AZ5" i="55"/>
  <c r="JC15" i="55"/>
  <c r="JH15" i="55"/>
  <c r="JS8" i="55"/>
  <c r="JE8" i="55"/>
  <c r="JM8" i="55"/>
  <c r="JK8" i="55"/>
  <c r="JQ8" i="55"/>
  <c r="JF8" i="55"/>
  <c r="JL8" i="55"/>
  <c r="IW8" i="55"/>
  <c r="JP8" i="55"/>
  <c r="JA8" i="55"/>
  <c r="AK91" i="53"/>
  <c r="AS91" i="53"/>
  <c r="AL91" i="53"/>
  <c r="AT91" i="53"/>
  <c r="AM91" i="53"/>
  <c r="AE91" i="53"/>
  <c r="AU91" i="53"/>
  <c r="JO8" i="55"/>
  <c r="JD8" i="55"/>
  <c r="IX8" i="55"/>
  <c r="JB8" i="55"/>
  <c r="JN8" i="55"/>
  <c r="IV8" i="55"/>
  <c r="IY8" i="55"/>
  <c r="AQ90" i="53"/>
  <c r="AQ110" i="53" s="1"/>
  <c r="AF107" i="53"/>
  <c r="AF91" i="53"/>
  <c r="AN107" i="53"/>
  <c r="AN91" i="53"/>
  <c r="AV107" i="53"/>
  <c r="AV91" i="53"/>
  <c r="BD107" i="53"/>
  <c r="BD91" i="53"/>
  <c r="AG91" i="53"/>
  <c r="AO107" i="53"/>
  <c r="AO91" i="53"/>
  <c r="AW107" i="53"/>
  <c r="AW91" i="53"/>
  <c r="AH91" i="53"/>
  <c r="AX91" i="53"/>
  <c r="AI91" i="53"/>
  <c r="AQ91" i="53"/>
  <c r="AY91" i="53"/>
  <c r="V78" i="53"/>
  <c r="D78" i="53"/>
  <c r="O78" i="53"/>
  <c r="V22" i="22"/>
  <c r="I73" i="53"/>
  <c r="Y73" i="53"/>
  <c r="P78" i="53"/>
  <c r="F78" i="53"/>
  <c r="M73" i="53"/>
  <c r="Z78" i="53"/>
  <c r="P73" i="53"/>
  <c r="Q73" i="53"/>
  <c r="L73" i="53"/>
  <c r="D73" i="53"/>
  <c r="T73" i="53"/>
  <c r="E73" i="53"/>
  <c r="U73" i="53"/>
  <c r="K78" i="53"/>
  <c r="H73" i="53"/>
  <c r="X73" i="53"/>
  <c r="X101" i="53" s="1"/>
  <c r="F73" i="53"/>
  <c r="N73" i="53"/>
  <c r="V73" i="53"/>
  <c r="C75" i="53"/>
  <c r="O75" i="53"/>
  <c r="D76" i="53"/>
  <c r="B77" i="53"/>
  <c r="B103" i="53" s="1"/>
  <c r="K77" i="53"/>
  <c r="K103" i="53" s="1"/>
  <c r="T77" i="53"/>
  <c r="T103" i="53" s="1"/>
  <c r="B78" i="53"/>
  <c r="L78" i="53"/>
  <c r="W78" i="53"/>
  <c r="AI90" i="53"/>
  <c r="AI110" i="53" s="1"/>
  <c r="L75" i="53"/>
  <c r="J77" i="53"/>
  <c r="J103" i="53" s="1"/>
  <c r="S77" i="53"/>
  <c r="S103" i="53" s="1"/>
  <c r="G73" i="53"/>
  <c r="O73" i="53"/>
  <c r="W73" i="53"/>
  <c r="D75" i="53"/>
  <c r="D101" i="53" s="1"/>
  <c r="Q75" i="53"/>
  <c r="F76" i="53"/>
  <c r="C77" i="53"/>
  <c r="C103" i="53" s="1"/>
  <c r="L77" i="53"/>
  <c r="L103" i="53" s="1"/>
  <c r="U77" i="53"/>
  <c r="U103" i="53" s="1"/>
  <c r="C78" i="53"/>
  <c r="N78" i="53"/>
  <c r="X78" i="53"/>
  <c r="E75" i="53"/>
  <c r="E101" i="53" s="1"/>
  <c r="S75" i="53"/>
  <c r="H76" i="53"/>
  <c r="D77" i="53"/>
  <c r="D103" i="53" s="1"/>
  <c r="M77" i="53"/>
  <c r="M103" i="53" s="1"/>
  <c r="V77" i="53"/>
  <c r="V103" i="53" s="1"/>
  <c r="G75" i="53"/>
  <c r="T75" i="53"/>
  <c r="T101" i="53" s="1"/>
  <c r="L76" i="53"/>
  <c r="E77" i="53"/>
  <c r="E103" i="53" s="1"/>
  <c r="N77" i="53"/>
  <c r="N103" i="53" s="1"/>
  <c r="W77" i="53"/>
  <c r="W103" i="53" s="1"/>
  <c r="AP86" i="53"/>
  <c r="AP108" i="53" s="1"/>
  <c r="B73" i="53"/>
  <c r="J73" i="53"/>
  <c r="R73" i="53"/>
  <c r="Z73" i="53"/>
  <c r="H75" i="53"/>
  <c r="W75" i="53"/>
  <c r="N76" i="53"/>
  <c r="F77" i="53"/>
  <c r="F103" i="53" s="1"/>
  <c r="O77" i="53"/>
  <c r="O103" i="53" s="1"/>
  <c r="Y77" i="53"/>
  <c r="Y103" i="53" s="1"/>
  <c r="G78" i="53"/>
  <c r="R78" i="53"/>
  <c r="C73" i="53"/>
  <c r="K73" i="53"/>
  <c r="S73" i="53"/>
  <c r="I75" i="53"/>
  <c r="I101" i="53" s="1"/>
  <c r="Y75" i="53"/>
  <c r="Y101" i="53" s="1"/>
  <c r="T76" i="53"/>
  <c r="G77" i="53"/>
  <c r="G103" i="53" s="1"/>
  <c r="Q77" i="53"/>
  <c r="Q103" i="53" s="1"/>
  <c r="Z77" i="53"/>
  <c r="Z103" i="53" s="1"/>
  <c r="H78" i="53"/>
  <c r="S78" i="53"/>
  <c r="K75" i="53"/>
  <c r="AA75" i="53"/>
  <c r="AA101" i="53" s="1"/>
  <c r="V76" i="53"/>
  <c r="I77" i="53"/>
  <c r="I103" i="53" s="1"/>
  <c r="R77" i="53"/>
  <c r="R103" i="53" s="1"/>
  <c r="AA77" i="53"/>
  <c r="AA103" i="53" s="1"/>
  <c r="J78" i="53"/>
  <c r="T78" i="53"/>
  <c r="M97" i="53"/>
  <c r="M78" i="53" s="1"/>
  <c r="AP90" i="53"/>
  <c r="AP110" i="53" s="1"/>
  <c r="AG107" i="53"/>
  <c r="E74" i="53"/>
  <c r="E102" i="53" s="1"/>
  <c r="M74" i="53"/>
  <c r="M102" i="53" s="1"/>
  <c r="U74" i="53"/>
  <c r="U102" i="53" s="1"/>
  <c r="B75" i="53"/>
  <c r="J75" i="53"/>
  <c r="J101" i="53" s="1"/>
  <c r="R75" i="53"/>
  <c r="Z75" i="53"/>
  <c r="G76" i="53"/>
  <c r="O76" i="53"/>
  <c r="W76" i="53"/>
  <c r="I78" i="53"/>
  <c r="Q78" i="53"/>
  <c r="Y78" i="53"/>
  <c r="AH107" i="53"/>
  <c r="AP107" i="53"/>
  <c r="AX107" i="53"/>
  <c r="F74" i="53"/>
  <c r="F102" i="53" s="1"/>
  <c r="N74" i="53"/>
  <c r="N102" i="53" s="1"/>
  <c r="V74" i="53"/>
  <c r="V102" i="53" s="1"/>
  <c r="P76" i="53"/>
  <c r="X76" i="53"/>
  <c r="AI107" i="53"/>
  <c r="AQ107" i="53"/>
  <c r="AY107" i="53"/>
  <c r="G74" i="53"/>
  <c r="G102" i="53" s="1"/>
  <c r="O74" i="53"/>
  <c r="O102" i="53" s="1"/>
  <c r="W74" i="53"/>
  <c r="W102" i="53" s="1"/>
  <c r="I76" i="53"/>
  <c r="Q76" i="53"/>
  <c r="Y76" i="53"/>
  <c r="AA78" i="53"/>
  <c r="AJ107" i="53"/>
  <c r="AR107" i="53"/>
  <c r="AZ107" i="53"/>
  <c r="H74" i="53"/>
  <c r="H102" i="53" s="1"/>
  <c r="P74" i="53"/>
  <c r="P102" i="53" s="1"/>
  <c r="X74" i="53"/>
  <c r="X102" i="53" s="1"/>
  <c r="M75" i="53"/>
  <c r="U75" i="53"/>
  <c r="B76" i="53"/>
  <c r="J76" i="53"/>
  <c r="R76" i="53"/>
  <c r="Z76" i="53"/>
  <c r="AK107" i="53"/>
  <c r="AS107" i="53"/>
  <c r="BA107" i="53"/>
  <c r="L74" i="53"/>
  <c r="I74" i="53"/>
  <c r="I102" i="53" s="1"/>
  <c r="Q74" i="53"/>
  <c r="Q102" i="53" s="1"/>
  <c r="Y74" i="53"/>
  <c r="Y102" i="53" s="1"/>
  <c r="F75" i="53"/>
  <c r="N75" i="53"/>
  <c r="V75" i="53"/>
  <c r="V101" i="53" s="1"/>
  <c r="C76" i="53"/>
  <c r="K76" i="53"/>
  <c r="S76" i="53"/>
  <c r="AA76" i="53"/>
  <c r="H77" i="53"/>
  <c r="H103" i="53" s="1"/>
  <c r="P77" i="53"/>
  <c r="P103" i="53" s="1"/>
  <c r="E78" i="53"/>
  <c r="AL107" i="53"/>
  <c r="AT107" i="53"/>
  <c r="BB107" i="53"/>
  <c r="T74" i="53"/>
  <c r="B74" i="53"/>
  <c r="B102" i="53" s="1"/>
  <c r="J74" i="53"/>
  <c r="J102" i="53" s="1"/>
  <c r="R74" i="53"/>
  <c r="R102" i="53" s="1"/>
  <c r="Z74" i="53"/>
  <c r="Z102" i="53" s="1"/>
  <c r="AE107" i="53"/>
  <c r="AM107" i="53"/>
  <c r="AU107" i="53"/>
  <c r="BC107" i="53"/>
  <c r="D74" i="53"/>
  <c r="C74" i="53"/>
  <c r="C102" i="53" s="1"/>
  <c r="K74" i="53"/>
  <c r="K102" i="53" s="1"/>
  <c r="S74" i="53"/>
  <c r="S102" i="53" s="1"/>
  <c r="P75" i="53"/>
  <c r="E76" i="53"/>
  <c r="M76" i="53"/>
  <c r="BC34" i="39"/>
  <c r="BB34" i="39"/>
  <c r="BA34" i="39"/>
  <c r="AZ34" i="39"/>
  <c r="AY34" i="39"/>
  <c r="AX34" i="39"/>
  <c r="AW34" i="39"/>
  <c r="AV34" i="39"/>
  <c r="AU34" i="39"/>
  <c r="AT34" i="39"/>
  <c r="AS34" i="39"/>
  <c r="AR34" i="39"/>
  <c r="AQ34" i="39"/>
  <c r="AP34" i="39"/>
  <c r="AO34" i="39"/>
  <c r="AN34" i="39"/>
  <c r="AM34" i="39"/>
  <c r="AL34" i="39"/>
  <c r="AK34" i="39"/>
  <c r="AJ34" i="39"/>
  <c r="AI34" i="39"/>
  <c r="AH34" i="39"/>
  <c r="AG34" i="39"/>
  <c r="AF34" i="39"/>
  <c r="AE34" i="39"/>
  <c r="AD34" i="39"/>
  <c r="BC32" i="39"/>
  <c r="BB32" i="39"/>
  <c r="BA32" i="39"/>
  <c r="AZ32" i="39"/>
  <c r="AY32" i="39"/>
  <c r="AX32" i="39"/>
  <c r="AW32" i="39"/>
  <c r="AV32" i="39"/>
  <c r="AU32" i="39"/>
  <c r="AT32" i="39"/>
  <c r="AS32" i="39"/>
  <c r="AR32" i="39"/>
  <c r="AQ32" i="39"/>
  <c r="AP32" i="39"/>
  <c r="AO32" i="39"/>
  <c r="AN32" i="39"/>
  <c r="AM32" i="39"/>
  <c r="AL32" i="39"/>
  <c r="AK32" i="39"/>
  <c r="AJ32" i="39"/>
  <c r="AI32" i="39"/>
  <c r="AH32" i="39"/>
  <c r="AG32" i="39"/>
  <c r="AF32" i="39"/>
  <c r="AE32" i="39"/>
  <c r="AD32" i="39"/>
  <c r="BC27" i="38"/>
  <c r="BB27" i="38"/>
  <c r="BA27" i="38"/>
  <c r="AZ27" i="38"/>
  <c r="AY27" i="38"/>
  <c r="AX27" i="38"/>
  <c r="AW27" i="38"/>
  <c r="AV27" i="38"/>
  <c r="AU27" i="38"/>
  <c r="AT27" i="38"/>
  <c r="AS27" i="38"/>
  <c r="AR27" i="38"/>
  <c r="AQ27" i="38"/>
  <c r="AP27" i="38"/>
  <c r="AO27" i="38"/>
  <c r="AN27" i="38"/>
  <c r="AM27" i="38"/>
  <c r="AL27" i="38"/>
  <c r="AK27" i="38"/>
  <c r="AJ27" i="38"/>
  <c r="AI27" i="38"/>
  <c r="AH27" i="38"/>
  <c r="AG27" i="38"/>
  <c r="AF27" i="38"/>
  <c r="AE27" i="38"/>
  <c r="AD27" i="38"/>
  <c r="JI18" i="55" l="1"/>
  <c r="JI8" i="55" s="1"/>
  <c r="JI5" i="55"/>
  <c r="JC18" i="55"/>
  <c r="JC8" i="55" s="1"/>
  <c r="JC5" i="55"/>
  <c r="JJ18" i="55"/>
  <c r="JJ8" i="55" s="1"/>
  <c r="JG18" i="55"/>
  <c r="JG8" i="55" s="1"/>
  <c r="JG5" i="55"/>
  <c r="JH18" i="55"/>
  <c r="JH8" i="55" s="1"/>
  <c r="JH5" i="55"/>
  <c r="IZ18" i="55"/>
  <c r="IZ8" i="55" s="1"/>
  <c r="IZ5" i="55"/>
  <c r="AP91" i="53"/>
  <c r="H101" i="53"/>
  <c r="N101" i="53"/>
  <c r="L101" i="53"/>
  <c r="M101" i="53"/>
  <c r="Q101" i="53"/>
  <c r="F101" i="53"/>
  <c r="M70" i="53"/>
  <c r="P101" i="53"/>
  <c r="R70" i="53"/>
  <c r="B101" i="53"/>
  <c r="U101" i="53"/>
  <c r="Z101" i="53"/>
  <c r="Z70" i="53"/>
  <c r="F70" i="53"/>
  <c r="T102" i="53"/>
  <c r="T70" i="53"/>
  <c r="Y70" i="53"/>
  <c r="J70" i="53"/>
  <c r="O101" i="53"/>
  <c r="O70" i="53"/>
  <c r="L102" i="53"/>
  <c r="L70" i="53"/>
  <c r="R101" i="53"/>
  <c r="S70" i="53"/>
  <c r="S101" i="53"/>
  <c r="Q70" i="53"/>
  <c r="B70" i="53"/>
  <c r="G101" i="53"/>
  <c r="G70" i="53"/>
  <c r="AA70" i="53"/>
  <c r="K70" i="53"/>
  <c r="K101" i="53"/>
  <c r="I70" i="53"/>
  <c r="P70" i="53"/>
  <c r="D102" i="53"/>
  <c r="D70" i="53"/>
  <c r="C70" i="53"/>
  <c r="C101" i="53"/>
  <c r="X70" i="53"/>
  <c r="H70" i="53"/>
  <c r="V70" i="53"/>
  <c r="U70" i="53"/>
  <c r="W101" i="53"/>
  <c r="W70" i="53"/>
  <c r="N70" i="53"/>
  <c r="E70" i="53"/>
  <c r="BC30" i="38"/>
  <c r="BB30" i="38"/>
  <c r="BA30" i="38"/>
  <c r="AZ30" i="38"/>
  <c r="AY30" i="38"/>
  <c r="AX30" i="38"/>
  <c r="AW30" i="38"/>
  <c r="AV30" i="38"/>
  <c r="AU30" i="38"/>
  <c r="AT30" i="38"/>
  <c r="AS30" i="38"/>
  <c r="AR30" i="38"/>
  <c r="AQ30" i="38"/>
  <c r="AP30" i="38"/>
  <c r="AO30" i="38"/>
  <c r="AN30" i="38"/>
  <c r="AM30" i="38"/>
  <c r="AL30" i="38"/>
  <c r="AK30" i="38"/>
  <c r="AJ30" i="38"/>
  <c r="AI30" i="38"/>
  <c r="AH30" i="38"/>
  <c r="AG30" i="38"/>
  <c r="AF30" i="38"/>
  <c r="AE30" i="38"/>
  <c r="AD30" i="38"/>
  <c r="BC29" i="38"/>
  <c r="BB29" i="38"/>
  <c r="BA29" i="38"/>
  <c r="AZ29" i="38"/>
  <c r="AY29" i="38"/>
  <c r="AX29" i="38"/>
  <c r="AW29" i="38"/>
  <c r="AV29" i="38"/>
  <c r="AU29" i="38"/>
  <c r="AT29" i="38"/>
  <c r="AS29" i="38"/>
  <c r="AR29" i="38"/>
  <c r="AQ29" i="38"/>
  <c r="AP29" i="38"/>
  <c r="AO29" i="38"/>
  <c r="AN29" i="38"/>
  <c r="AM29" i="38"/>
  <c r="AL29" i="38"/>
  <c r="AK29" i="38"/>
  <c r="AJ29" i="38"/>
  <c r="AI29" i="38"/>
  <c r="AH29" i="38"/>
  <c r="AG29" i="38"/>
  <c r="AF29" i="38"/>
  <c r="AE29" i="38"/>
  <c r="AD29" i="38"/>
  <c r="BC13" i="38"/>
  <c r="BB13" i="38"/>
  <c r="BA13" i="38"/>
  <c r="AZ13" i="38"/>
  <c r="AY13" i="38"/>
  <c r="AV13" i="38"/>
  <c r="AU13" i="38"/>
  <c r="AT13" i="38"/>
  <c r="AS13" i="38"/>
  <c r="AR13" i="38"/>
  <c r="AQ13" i="38"/>
  <c r="AP13" i="38"/>
  <c r="AO13" i="38"/>
  <c r="AN13" i="38"/>
  <c r="AM13" i="38"/>
  <c r="AL13" i="38"/>
  <c r="AK13" i="38"/>
  <c r="AJ13" i="38"/>
  <c r="AI13" i="38"/>
  <c r="AH13" i="38"/>
  <c r="AG13" i="38"/>
  <c r="AF13" i="38"/>
  <c r="AE13" i="38"/>
  <c r="AD13" i="38"/>
  <c r="AU32" i="38"/>
  <c r="AU28" i="38"/>
  <c r="T27" i="50"/>
  <c r="T26" i="50"/>
  <c r="T25" i="50"/>
  <c r="T27" i="22"/>
  <c r="T26" i="22"/>
  <c r="T25" i="22"/>
  <c r="T26" i="21"/>
  <c r="AT32" i="38"/>
  <c r="S28" i="50"/>
  <c r="S27" i="50"/>
  <c r="S27" i="22"/>
  <c r="A1" i="38"/>
  <c r="C15" i="38" s="1"/>
  <c r="C100" i="3" s="1"/>
  <c r="A1" i="39"/>
  <c r="F33" i="39" s="1"/>
  <c r="AB22" i="39"/>
  <c r="T22" i="39"/>
  <c r="K22" i="39"/>
  <c r="AA21" i="39"/>
  <c r="AA120" i="3" s="1"/>
  <c r="M21" i="39"/>
  <c r="M120" i="3" s="1"/>
  <c r="H21" i="39"/>
  <c r="H120" i="3" s="1"/>
  <c r="T20" i="39"/>
  <c r="P20" i="39"/>
  <c r="K20" i="39"/>
  <c r="AB18" i="39"/>
  <c r="T18" i="39"/>
  <c r="S18" i="39"/>
  <c r="E18" i="39"/>
  <c r="AB17" i="39"/>
  <c r="AA17" i="39"/>
  <c r="Q17" i="39"/>
  <c r="M17" i="39"/>
  <c r="L17" i="39"/>
  <c r="C17" i="39"/>
  <c r="Y16" i="39"/>
  <c r="Y119" i="3" s="1"/>
  <c r="U16" i="39"/>
  <c r="U119" i="3" s="1"/>
  <c r="K16" i="39"/>
  <c r="K119" i="3" s="1"/>
  <c r="I16" i="39"/>
  <c r="G16" i="39"/>
  <c r="G119" i="3" s="1"/>
  <c r="S14" i="39"/>
  <c r="R14" i="39"/>
  <c r="I14" i="39"/>
  <c r="E14" i="39"/>
  <c r="D14" i="39"/>
  <c r="U13" i="39"/>
  <c r="Q13" i="39"/>
  <c r="O13" i="39"/>
  <c r="F13" i="39"/>
  <c r="C13" i="39"/>
  <c r="Y12" i="39"/>
  <c r="Y121" i="3" s="1"/>
  <c r="P12" i="39"/>
  <c r="P121" i="3" s="1"/>
  <c r="N12" i="39"/>
  <c r="N121" i="3" s="1"/>
  <c r="L12" i="39"/>
  <c r="L121" i="3" s="1"/>
  <c r="C12" i="39"/>
  <c r="C121" i="3" s="1"/>
  <c r="Y11" i="39"/>
  <c r="Q11" i="39"/>
  <c r="N11" i="39"/>
  <c r="M11" i="39"/>
  <c r="F11" i="39"/>
  <c r="C11" i="39"/>
  <c r="AB10" i="39"/>
  <c r="U10" i="39"/>
  <c r="S10" i="39"/>
  <c r="R10" i="39"/>
  <c r="K10" i="39"/>
  <c r="I10" i="39"/>
  <c r="H10" i="39"/>
  <c r="AA8" i="39"/>
  <c r="AA123" i="3" s="1"/>
  <c r="Y8" i="39"/>
  <c r="Y123" i="3" s="1"/>
  <c r="R8" i="39"/>
  <c r="R123" i="3" s="1"/>
  <c r="O8" i="39"/>
  <c r="N8" i="39"/>
  <c r="I8" i="39"/>
  <c r="I123" i="3" s="1"/>
  <c r="F8" i="39"/>
  <c r="F123" i="3" s="1"/>
  <c r="E8" i="39"/>
  <c r="Y7" i="39"/>
  <c r="U7" i="39"/>
  <c r="O7" i="39"/>
  <c r="M7" i="39"/>
  <c r="L7" i="39"/>
  <c r="F7" i="39"/>
  <c r="D7" i="39"/>
  <c r="C7" i="39"/>
  <c r="T6" i="39"/>
  <c r="S6" i="39"/>
  <c r="N6" i="39"/>
  <c r="L6" i="39"/>
  <c r="K6" i="39"/>
  <c r="F6" i="39"/>
  <c r="D6" i="39"/>
  <c r="C6" i="39"/>
  <c r="U5" i="39"/>
  <c r="U117" i="3" s="1"/>
  <c r="T5" i="39"/>
  <c r="T117" i="3" s="1"/>
  <c r="O5" i="39"/>
  <c r="M5" i="39"/>
  <c r="M117" i="3" s="1"/>
  <c r="L5" i="39"/>
  <c r="L117" i="3" s="1"/>
  <c r="G5" i="39"/>
  <c r="E5" i="39"/>
  <c r="E117" i="3" s="1"/>
  <c r="D5" i="39"/>
  <c r="D117" i="3" s="1"/>
  <c r="A1" i="37"/>
  <c r="Z5" i="37" s="1"/>
  <c r="A1" i="36"/>
  <c r="P16" i="36" s="1"/>
  <c r="AB19" i="36"/>
  <c r="AB143" i="3" s="1"/>
  <c r="L14" i="36"/>
  <c r="I14" i="36"/>
  <c r="Y12" i="36"/>
  <c r="W12" i="36"/>
  <c r="N12" i="36"/>
  <c r="M12" i="36"/>
  <c r="C12" i="36"/>
  <c r="AB11" i="36"/>
  <c r="S11" i="36"/>
  <c r="S144" i="3" s="1"/>
  <c r="Q11" i="36"/>
  <c r="H11" i="36"/>
  <c r="G11" i="36"/>
  <c r="G144" i="3" s="1"/>
  <c r="O10" i="36"/>
  <c r="N10" i="36"/>
  <c r="G10" i="36"/>
  <c r="F10" i="36"/>
  <c r="Y8" i="36"/>
  <c r="Y145" i="3" s="1"/>
  <c r="Q8" i="36"/>
  <c r="Q145" i="3" s="1"/>
  <c r="P8" i="36"/>
  <c r="I8" i="36"/>
  <c r="I145" i="3" s="1"/>
  <c r="H8" i="36"/>
  <c r="AA7" i="36"/>
  <c r="Z7" i="36"/>
  <c r="S7" i="36"/>
  <c r="R7" i="36"/>
  <c r="K7" i="36"/>
  <c r="J7" i="36"/>
  <c r="C7" i="36"/>
  <c r="AB6" i="36"/>
  <c r="U6" i="36"/>
  <c r="T6" i="36"/>
  <c r="M6" i="36"/>
  <c r="L6" i="36"/>
  <c r="E6" i="36"/>
  <c r="D6" i="36"/>
  <c r="O5" i="36"/>
  <c r="O140" i="3" s="1"/>
  <c r="N5" i="36"/>
  <c r="N140" i="3" s="1"/>
  <c r="G5" i="36"/>
  <c r="G140" i="3" s="1"/>
  <c r="F5" i="36"/>
  <c r="F140" i="3" s="1"/>
  <c r="AB5" i="35"/>
  <c r="AA5" i="35"/>
  <c r="Z5" i="35"/>
  <c r="Y5" i="35"/>
  <c r="U5" i="35"/>
  <c r="T5" i="35"/>
  <c r="S5" i="35"/>
  <c r="R5" i="35"/>
  <c r="Q5" i="35"/>
  <c r="P5" i="35"/>
  <c r="O5" i="35"/>
  <c r="N5" i="35"/>
  <c r="M5" i="35"/>
  <c r="L5" i="35"/>
  <c r="K5" i="35"/>
  <c r="J5" i="35"/>
  <c r="I5" i="35"/>
  <c r="H5" i="35"/>
  <c r="G5" i="35"/>
  <c r="F5" i="35"/>
  <c r="E5" i="35"/>
  <c r="D5" i="35"/>
  <c r="C5" i="35"/>
  <c r="AB19" i="43"/>
  <c r="AB163" i="3" s="1"/>
  <c r="AA19" i="43"/>
  <c r="AA163" i="3" s="1"/>
  <c r="Z19" i="43"/>
  <c r="Y19" i="43"/>
  <c r="Y163" i="3" s="1"/>
  <c r="U19" i="43"/>
  <c r="U163" i="3" s="1"/>
  <c r="T19" i="43"/>
  <c r="T163" i="3" s="1"/>
  <c r="S19" i="43"/>
  <c r="S163" i="3" s="1"/>
  <c r="R19" i="43"/>
  <c r="Q19" i="43"/>
  <c r="Q163" i="3" s="1"/>
  <c r="P19" i="43"/>
  <c r="P163" i="3" s="1"/>
  <c r="O19" i="43"/>
  <c r="O163" i="3" s="1"/>
  <c r="N19" i="43"/>
  <c r="M19" i="43"/>
  <c r="M163" i="3" s="1"/>
  <c r="L19" i="43"/>
  <c r="K19" i="43"/>
  <c r="K163" i="3" s="1"/>
  <c r="J19" i="43"/>
  <c r="I19" i="43"/>
  <c r="I163" i="3" s="1"/>
  <c r="H19" i="43"/>
  <c r="H163" i="3" s="1"/>
  <c r="G19" i="43"/>
  <c r="G163" i="3" s="1"/>
  <c r="F19" i="43"/>
  <c r="E19" i="43"/>
  <c r="E163" i="3" s="1"/>
  <c r="D19" i="43"/>
  <c r="C19" i="43"/>
  <c r="C163" i="3" s="1"/>
  <c r="AB18" i="43"/>
  <c r="AA18" i="43"/>
  <c r="Z18" i="43"/>
  <c r="Y18" i="43"/>
  <c r="U18" i="43"/>
  <c r="T18" i="43"/>
  <c r="S18" i="43"/>
  <c r="R18" i="43"/>
  <c r="Q18" i="43"/>
  <c r="P18" i="43"/>
  <c r="O18" i="43"/>
  <c r="N18" i="43"/>
  <c r="M18" i="43"/>
  <c r="L18" i="43"/>
  <c r="K18" i="43"/>
  <c r="J18" i="43"/>
  <c r="I18" i="43"/>
  <c r="H18" i="43"/>
  <c r="G18" i="43"/>
  <c r="F18" i="43"/>
  <c r="E18" i="43"/>
  <c r="D18" i="43"/>
  <c r="C18" i="43"/>
  <c r="AB16" i="43"/>
  <c r="AA16" i="43"/>
  <c r="Z16" i="43"/>
  <c r="Y16" i="43"/>
  <c r="U16" i="43"/>
  <c r="T16" i="43"/>
  <c r="S16" i="43"/>
  <c r="R16" i="43"/>
  <c r="Q16" i="43"/>
  <c r="P16" i="43"/>
  <c r="O16" i="43"/>
  <c r="N16" i="43"/>
  <c r="M16" i="43"/>
  <c r="L16" i="43"/>
  <c r="K16" i="43"/>
  <c r="J16" i="43"/>
  <c r="I16" i="43"/>
  <c r="H16" i="43"/>
  <c r="G16" i="43"/>
  <c r="F16" i="43"/>
  <c r="E16" i="43"/>
  <c r="D16" i="43"/>
  <c r="C16" i="43"/>
  <c r="AB15" i="43"/>
  <c r="AA15" i="43"/>
  <c r="Z15" i="43"/>
  <c r="Y15" i="43"/>
  <c r="U15" i="43"/>
  <c r="T15" i="43"/>
  <c r="S15" i="43"/>
  <c r="R15" i="43"/>
  <c r="Q15" i="43"/>
  <c r="P15" i="43"/>
  <c r="O15" i="43"/>
  <c r="N15" i="43"/>
  <c r="M15" i="43"/>
  <c r="L15" i="43"/>
  <c r="K15" i="43"/>
  <c r="J15" i="43"/>
  <c r="I15" i="43"/>
  <c r="H15" i="43"/>
  <c r="G15" i="43"/>
  <c r="F15" i="43"/>
  <c r="E15" i="43"/>
  <c r="D15" i="43"/>
  <c r="C15" i="43"/>
  <c r="AB14" i="43"/>
  <c r="AB162" i="3" s="1"/>
  <c r="AA14" i="43"/>
  <c r="AA162" i="3" s="1"/>
  <c r="Z14" i="43"/>
  <c r="Z162" i="3" s="1"/>
  <c r="Y14" i="43"/>
  <c r="Y162" i="3" s="1"/>
  <c r="U14" i="43"/>
  <c r="U162" i="3" s="1"/>
  <c r="T14" i="43"/>
  <c r="T162" i="3" s="1"/>
  <c r="S14" i="43"/>
  <c r="R14" i="43"/>
  <c r="R162" i="3" s="1"/>
  <c r="Q14" i="43"/>
  <c r="Q162" i="3" s="1"/>
  <c r="P14" i="43"/>
  <c r="P162" i="3" s="1"/>
  <c r="O14" i="43"/>
  <c r="O162" i="3" s="1"/>
  <c r="N14" i="43"/>
  <c r="M14" i="43"/>
  <c r="M162" i="3" s="1"/>
  <c r="L14" i="43"/>
  <c r="L162" i="3" s="1"/>
  <c r="K14" i="43"/>
  <c r="K162" i="3" s="1"/>
  <c r="J14" i="43"/>
  <c r="J162" i="3" s="1"/>
  <c r="I14" i="43"/>
  <c r="I162" i="3" s="1"/>
  <c r="H14" i="43"/>
  <c r="H162" i="3" s="1"/>
  <c r="G14" i="43"/>
  <c r="F14" i="43"/>
  <c r="E14" i="43"/>
  <c r="E162" i="3" s="1"/>
  <c r="D14" i="43"/>
  <c r="D162" i="3" s="1"/>
  <c r="C14" i="43"/>
  <c r="C162" i="3" s="1"/>
  <c r="AB10" i="43"/>
  <c r="AA10" i="43"/>
  <c r="Z10" i="43"/>
  <c r="Y10" i="43"/>
  <c r="U10" i="43"/>
  <c r="T10" i="43"/>
  <c r="S10" i="43"/>
  <c r="R10" i="43"/>
  <c r="Q10" i="43"/>
  <c r="P10" i="43"/>
  <c r="O10" i="43"/>
  <c r="N10" i="43"/>
  <c r="M10" i="43"/>
  <c r="L10" i="43"/>
  <c r="K10" i="43"/>
  <c r="J10" i="43"/>
  <c r="I10" i="43"/>
  <c r="H10" i="43"/>
  <c r="G10" i="43"/>
  <c r="F10" i="43"/>
  <c r="E10" i="43"/>
  <c r="D10" i="43"/>
  <c r="C10" i="43"/>
  <c r="AB8" i="43"/>
  <c r="AA8" i="43"/>
  <c r="AA165" i="3" s="1"/>
  <c r="Z8" i="43"/>
  <c r="Z165" i="3" s="1"/>
  <c r="Y8" i="43"/>
  <c r="Y165" i="3" s="1"/>
  <c r="U8" i="43"/>
  <c r="U165" i="3" s="1"/>
  <c r="T8" i="43"/>
  <c r="S8" i="43"/>
  <c r="S165" i="3" s="1"/>
  <c r="R8" i="43"/>
  <c r="R165" i="3" s="1"/>
  <c r="Q8" i="43"/>
  <c r="Q165" i="3" s="1"/>
  <c r="P8" i="43"/>
  <c r="O8" i="43"/>
  <c r="O165" i="3" s="1"/>
  <c r="N8" i="43"/>
  <c r="N165" i="3" s="1"/>
  <c r="M8" i="43"/>
  <c r="M165" i="3" s="1"/>
  <c r="L8" i="43"/>
  <c r="K8" i="43"/>
  <c r="K165" i="3" s="1"/>
  <c r="J8" i="43"/>
  <c r="J165" i="3" s="1"/>
  <c r="I8" i="43"/>
  <c r="I165" i="3" s="1"/>
  <c r="H8" i="43"/>
  <c r="G8" i="43"/>
  <c r="G165" i="3" s="1"/>
  <c r="F8" i="43"/>
  <c r="F165" i="3" s="1"/>
  <c r="E8" i="43"/>
  <c r="E165" i="3" s="1"/>
  <c r="D8" i="43"/>
  <c r="D165" i="3" s="1"/>
  <c r="C8" i="43"/>
  <c r="C165" i="3" s="1"/>
  <c r="AB7" i="43"/>
  <c r="AA7" i="43"/>
  <c r="Z7" i="43"/>
  <c r="Y7" i="43"/>
  <c r="U7" i="43"/>
  <c r="T7" i="43"/>
  <c r="S7" i="43"/>
  <c r="R7" i="43"/>
  <c r="Q7" i="43"/>
  <c r="P7" i="43"/>
  <c r="O7" i="43"/>
  <c r="N7" i="43"/>
  <c r="M7" i="43"/>
  <c r="L7" i="43"/>
  <c r="K7" i="43"/>
  <c r="J7" i="43"/>
  <c r="I7" i="43"/>
  <c r="H7" i="43"/>
  <c r="G7" i="43"/>
  <c r="F7" i="43"/>
  <c r="E7" i="43"/>
  <c r="D7" i="43"/>
  <c r="D9" i="43" s="1"/>
  <c r="C7" i="43"/>
  <c r="AB6" i="43"/>
  <c r="AA6" i="43"/>
  <c r="Z6" i="43"/>
  <c r="Y6" i="43"/>
  <c r="U6" i="43"/>
  <c r="T6" i="43"/>
  <c r="S6" i="43"/>
  <c r="R6" i="43"/>
  <c r="Q6" i="43"/>
  <c r="P6" i="43"/>
  <c r="O6" i="43"/>
  <c r="N6" i="43"/>
  <c r="M6" i="43"/>
  <c r="L6" i="43"/>
  <c r="K6" i="43"/>
  <c r="J6" i="43"/>
  <c r="I6" i="43"/>
  <c r="H6" i="43"/>
  <c r="G6" i="43"/>
  <c r="F6" i="43"/>
  <c r="E6" i="43"/>
  <c r="D6" i="43"/>
  <c r="C6" i="43"/>
  <c r="AB5" i="43"/>
  <c r="AB160" i="3" s="1"/>
  <c r="AA5" i="43"/>
  <c r="AA160" i="3" s="1"/>
  <c r="Z5" i="43"/>
  <c r="Y5" i="43"/>
  <c r="Y160" i="3" s="1"/>
  <c r="U5" i="43"/>
  <c r="U160" i="3" s="1"/>
  <c r="T5" i="43"/>
  <c r="T160" i="3" s="1"/>
  <c r="S5" i="43"/>
  <c r="S160" i="3" s="1"/>
  <c r="R5" i="43"/>
  <c r="Q5" i="43"/>
  <c r="Q160" i="3" s="1"/>
  <c r="P5" i="43"/>
  <c r="P160" i="3" s="1"/>
  <c r="O5" i="43"/>
  <c r="O160" i="3" s="1"/>
  <c r="N5" i="43"/>
  <c r="N160" i="3" s="1"/>
  <c r="M5" i="43"/>
  <c r="M160" i="3" s="1"/>
  <c r="L5" i="43"/>
  <c r="K5" i="43"/>
  <c r="K160" i="3" s="1"/>
  <c r="J5" i="43"/>
  <c r="I5" i="43"/>
  <c r="I160" i="3" s="1"/>
  <c r="H5" i="43"/>
  <c r="H160" i="3" s="1"/>
  <c r="G5" i="43"/>
  <c r="G160" i="3" s="1"/>
  <c r="F5" i="43"/>
  <c r="F160" i="3" s="1"/>
  <c r="E5" i="43"/>
  <c r="E160" i="3" s="1"/>
  <c r="D5" i="43"/>
  <c r="D160" i="3" s="1"/>
  <c r="C5" i="43"/>
  <c r="C160" i="3" s="1"/>
  <c r="A1" i="42"/>
  <c r="H5" i="42" s="1"/>
  <c r="I17" i="38"/>
  <c r="I96" i="3" s="1"/>
  <c r="D31" i="39"/>
  <c r="E31" i="39" s="1"/>
  <c r="F31" i="39" s="1"/>
  <c r="G31" i="39" s="1"/>
  <c r="H31" i="39" s="1"/>
  <c r="I31" i="39" s="1"/>
  <c r="J31" i="39" s="1"/>
  <c r="K31" i="39" s="1"/>
  <c r="L31" i="39" s="1"/>
  <c r="M31" i="39" s="1"/>
  <c r="N31" i="39" s="1"/>
  <c r="O31" i="39" s="1"/>
  <c r="P31" i="39" s="1"/>
  <c r="Q31" i="39" s="1"/>
  <c r="R31" i="39" s="1"/>
  <c r="S31" i="39" s="1"/>
  <c r="T31" i="39" s="1"/>
  <c r="U31" i="39" s="1"/>
  <c r="V31" i="39" s="1"/>
  <c r="W31" i="39" s="1"/>
  <c r="X31" i="39" s="1"/>
  <c r="Y31" i="39" s="1"/>
  <c r="Z31" i="39" s="1"/>
  <c r="AA31" i="39" s="1"/>
  <c r="AB31" i="39" s="1"/>
  <c r="D4" i="39"/>
  <c r="E4" i="39" s="1"/>
  <c r="F4" i="39" s="1"/>
  <c r="G4" i="39" s="1"/>
  <c r="H4" i="39" s="1"/>
  <c r="I4" i="39" s="1"/>
  <c r="J4" i="39" s="1"/>
  <c r="K4" i="39" s="1"/>
  <c r="L4" i="39" s="1"/>
  <c r="M4" i="39" s="1"/>
  <c r="N4" i="39" s="1"/>
  <c r="O4" i="39" s="1"/>
  <c r="P4" i="39" s="1"/>
  <c r="Q4" i="39" s="1"/>
  <c r="R4" i="39" s="1"/>
  <c r="S4" i="39" s="1"/>
  <c r="T4" i="39" s="1"/>
  <c r="U4" i="39" s="1"/>
  <c r="V4" i="39" s="1"/>
  <c r="W4" i="39" s="1"/>
  <c r="X4" i="39" s="1"/>
  <c r="Y4" i="39" s="1"/>
  <c r="Z4" i="39" s="1"/>
  <c r="AA4" i="39" s="1"/>
  <c r="AB4" i="39" s="1"/>
  <c r="D4" i="37"/>
  <c r="E4" i="37"/>
  <c r="F4" i="37"/>
  <c r="G4" i="37"/>
  <c r="H4" i="37"/>
  <c r="I4" i="37"/>
  <c r="J4" i="37"/>
  <c r="K4" i="37"/>
  <c r="L4" i="37"/>
  <c r="M4" i="37"/>
  <c r="N4" i="37"/>
  <c r="O4" i="37"/>
  <c r="P4" i="37"/>
  <c r="Q4" i="37"/>
  <c r="R4" i="37"/>
  <c r="S4" i="37"/>
  <c r="T4" i="37"/>
  <c r="U4" i="37"/>
  <c r="V4" i="37"/>
  <c r="W4" i="37"/>
  <c r="X4" i="37"/>
  <c r="Y4" i="37"/>
  <c r="Z4" i="37"/>
  <c r="AA4" i="37"/>
  <c r="AB4" i="37"/>
  <c r="D4" i="36"/>
  <c r="E4" i="36"/>
  <c r="F4" i="36"/>
  <c r="G4" i="36"/>
  <c r="H4" i="36"/>
  <c r="I4" i="36"/>
  <c r="J4" i="36"/>
  <c r="K4" i="36"/>
  <c r="L4" i="36"/>
  <c r="M4" i="36"/>
  <c r="N4" i="36"/>
  <c r="O4" i="36"/>
  <c r="P4" i="36"/>
  <c r="Q4" i="36"/>
  <c r="R4" i="36"/>
  <c r="S4" i="36"/>
  <c r="T4" i="36"/>
  <c r="U4" i="36"/>
  <c r="V4" i="36"/>
  <c r="W4" i="36"/>
  <c r="X4" i="36"/>
  <c r="Y4" i="36"/>
  <c r="Z4" i="36"/>
  <c r="AA4" i="36"/>
  <c r="AB4" i="36"/>
  <c r="D4" i="35"/>
  <c r="E4" i="35"/>
  <c r="F4" i="35"/>
  <c r="G4" i="35"/>
  <c r="H4" i="35"/>
  <c r="I4" i="35"/>
  <c r="J4" i="35"/>
  <c r="K4" i="35"/>
  <c r="L4" i="35"/>
  <c r="M4" i="35"/>
  <c r="N4" i="35"/>
  <c r="O4" i="35"/>
  <c r="P4" i="35"/>
  <c r="Q4" i="35"/>
  <c r="R4" i="35"/>
  <c r="S4" i="35"/>
  <c r="T4" i="35"/>
  <c r="U4" i="35"/>
  <c r="V4" i="35"/>
  <c r="W4" i="35"/>
  <c r="X4" i="35"/>
  <c r="Y4" i="35"/>
  <c r="Z4" i="35"/>
  <c r="AA4" i="35"/>
  <c r="AB4" i="35"/>
  <c r="D4" i="43"/>
  <c r="E4" i="43"/>
  <c r="F4" i="43" s="1"/>
  <c r="G4" i="43" s="1"/>
  <c r="H4" i="43" s="1"/>
  <c r="I4" i="43" s="1"/>
  <c r="J4" i="43" s="1"/>
  <c r="K4" i="43" s="1"/>
  <c r="L4" i="43" s="1"/>
  <c r="M4" i="43" s="1"/>
  <c r="N4" i="43" s="1"/>
  <c r="O4" i="43" s="1"/>
  <c r="P4" i="43" s="1"/>
  <c r="Q4" i="43" s="1"/>
  <c r="R4" i="43" s="1"/>
  <c r="S4" i="43" s="1"/>
  <c r="T4" i="43" s="1"/>
  <c r="U4" i="43" s="1"/>
  <c r="V4" i="43" s="1"/>
  <c r="W4" i="43" s="1"/>
  <c r="X4" i="43" s="1"/>
  <c r="Y4" i="43" s="1"/>
  <c r="Z4" i="43" s="1"/>
  <c r="AA4" i="43" s="1"/>
  <c r="AB4" i="43" s="1"/>
  <c r="D4" i="42"/>
  <c r="E4" i="42"/>
  <c r="F4" i="42"/>
  <c r="G4" i="42"/>
  <c r="H4" i="42"/>
  <c r="I4" i="42"/>
  <c r="J4" i="42"/>
  <c r="K4" i="42"/>
  <c r="L4" i="42"/>
  <c r="M4" i="42"/>
  <c r="N4" i="42"/>
  <c r="O4" i="42"/>
  <c r="P4" i="42"/>
  <c r="Q4" i="42"/>
  <c r="R4" i="42"/>
  <c r="S4" i="42"/>
  <c r="T4" i="42"/>
  <c r="U4" i="42"/>
  <c r="V4" i="42"/>
  <c r="W4" i="42"/>
  <c r="X4" i="42"/>
  <c r="Y4" i="42"/>
  <c r="Z4" i="42"/>
  <c r="AA4" i="42"/>
  <c r="AB4" i="42"/>
  <c r="D26" i="38"/>
  <c r="E26" i="38"/>
  <c r="F26" i="38"/>
  <c r="G26" i="38"/>
  <c r="H26" i="38"/>
  <c r="I26" i="38"/>
  <c r="J26" i="38"/>
  <c r="K26" i="38"/>
  <c r="L26" i="38"/>
  <c r="M26" i="38"/>
  <c r="N26" i="38"/>
  <c r="O26" i="38"/>
  <c r="P26" i="38"/>
  <c r="Q26" i="38"/>
  <c r="R26" i="38"/>
  <c r="S26" i="38"/>
  <c r="T26" i="38"/>
  <c r="U26" i="38"/>
  <c r="V26" i="38"/>
  <c r="W26" i="38"/>
  <c r="X26" i="38"/>
  <c r="Y26" i="38"/>
  <c r="Z26" i="38"/>
  <c r="AA26" i="38"/>
  <c r="AB26" i="38"/>
  <c r="D4" i="38"/>
  <c r="E4" i="38"/>
  <c r="F4" i="38"/>
  <c r="G4" i="38"/>
  <c r="H4" i="38"/>
  <c r="I4" i="38"/>
  <c r="J4" i="38"/>
  <c r="K4" i="38"/>
  <c r="L4" i="38"/>
  <c r="M4" i="38"/>
  <c r="N4" i="38"/>
  <c r="O4" i="38"/>
  <c r="P4" i="38"/>
  <c r="Q4" i="38"/>
  <c r="R4" i="38"/>
  <c r="S4" i="38"/>
  <c r="T4" i="38"/>
  <c r="U4" i="38"/>
  <c r="V4" i="38"/>
  <c r="W4" i="38"/>
  <c r="X4" i="38"/>
  <c r="Y4" i="38"/>
  <c r="Z4" i="38"/>
  <c r="AA4" i="38"/>
  <c r="AB4" i="38"/>
  <c r="BC37" i="39"/>
  <c r="BB37" i="39"/>
  <c r="BA37" i="39"/>
  <c r="AZ37" i="39"/>
  <c r="AY37" i="39"/>
  <c r="AX37" i="39"/>
  <c r="AW37" i="39"/>
  <c r="AV37" i="39"/>
  <c r="AU37" i="39"/>
  <c r="AT37" i="39"/>
  <c r="AS37" i="39"/>
  <c r="AR37" i="39"/>
  <c r="AQ37" i="39"/>
  <c r="AP37" i="39"/>
  <c r="AO37" i="39"/>
  <c r="AN37" i="39"/>
  <c r="AM37" i="39"/>
  <c r="AL37" i="39"/>
  <c r="AK37" i="39"/>
  <c r="AJ37" i="39"/>
  <c r="AI37" i="39"/>
  <c r="AH37" i="39"/>
  <c r="AG37" i="39"/>
  <c r="AF37" i="39"/>
  <c r="AE37" i="39"/>
  <c r="AD37" i="39"/>
  <c r="BC33" i="39"/>
  <c r="BB33" i="39"/>
  <c r="BA33" i="39"/>
  <c r="AZ33" i="39"/>
  <c r="AY33" i="39"/>
  <c r="AX33" i="39"/>
  <c r="AW33" i="39"/>
  <c r="AV33" i="39"/>
  <c r="AU33" i="39"/>
  <c r="AT33" i="39"/>
  <c r="AS33" i="39"/>
  <c r="AR33" i="39"/>
  <c r="AQ33" i="39"/>
  <c r="AP33" i="39"/>
  <c r="AO33" i="39"/>
  <c r="AN33" i="39"/>
  <c r="AM33" i="39"/>
  <c r="AL33" i="39"/>
  <c r="AK33" i="39"/>
  <c r="AJ33" i="39"/>
  <c r="AI33" i="39"/>
  <c r="AH33" i="39"/>
  <c r="AG33" i="39"/>
  <c r="AF33" i="39"/>
  <c r="AE33" i="39"/>
  <c r="AD33" i="39"/>
  <c r="AE31" i="39"/>
  <c r="AF31" i="39" s="1"/>
  <c r="AG31" i="39" s="1"/>
  <c r="AH31" i="39" s="1"/>
  <c r="AI31" i="39" s="1"/>
  <c r="AJ31" i="39" s="1"/>
  <c r="AK31" i="39" s="1"/>
  <c r="AL31" i="39" s="1"/>
  <c r="AM31" i="39" s="1"/>
  <c r="AN31" i="39" s="1"/>
  <c r="AO31" i="39" s="1"/>
  <c r="AP31" i="39" s="1"/>
  <c r="AQ31" i="39" s="1"/>
  <c r="AR31" i="39" s="1"/>
  <c r="AS31" i="39" s="1"/>
  <c r="AT31" i="39" s="1"/>
  <c r="AU31" i="39" s="1"/>
  <c r="AV31" i="39" s="1"/>
  <c r="AW31" i="39" s="1"/>
  <c r="AX31" i="39" s="1"/>
  <c r="AY31" i="39" s="1"/>
  <c r="AZ31" i="39" s="1"/>
  <c r="BA31" i="39" s="1"/>
  <c r="BB31" i="39" s="1"/>
  <c r="BC31" i="39" s="1"/>
  <c r="AE26" i="38"/>
  <c r="AF26" i="38"/>
  <c r="AG26" i="38"/>
  <c r="AH26" i="38"/>
  <c r="AI26" i="38"/>
  <c r="AJ26" i="38"/>
  <c r="AK26" i="38"/>
  <c r="AL26" i="38"/>
  <c r="AM26" i="38"/>
  <c r="AN26" i="38"/>
  <c r="AO26" i="38"/>
  <c r="AP26" i="38"/>
  <c r="AQ26" i="38"/>
  <c r="AR26" i="38"/>
  <c r="AS26" i="38"/>
  <c r="AT26" i="38"/>
  <c r="AU26" i="38"/>
  <c r="AV26" i="38"/>
  <c r="AW26" i="38"/>
  <c r="AX26" i="38"/>
  <c r="AY26" i="38"/>
  <c r="AZ26" i="38"/>
  <c r="BA26" i="38"/>
  <c r="BB26" i="38"/>
  <c r="BC26" i="38"/>
  <c r="BC32" i="38"/>
  <c r="BB32" i="38"/>
  <c r="BA32" i="38"/>
  <c r="AZ32" i="38"/>
  <c r="AY32" i="38"/>
  <c r="AX32" i="38"/>
  <c r="AW32" i="38"/>
  <c r="AV32" i="38"/>
  <c r="AS32" i="38"/>
  <c r="AR32" i="38"/>
  <c r="AQ32" i="38"/>
  <c r="AP32" i="38"/>
  <c r="AO32" i="38"/>
  <c r="AN32" i="38"/>
  <c r="AM32" i="38"/>
  <c r="AL32" i="38"/>
  <c r="AK32" i="38"/>
  <c r="AJ32" i="38"/>
  <c r="AI32" i="38"/>
  <c r="AH32" i="38"/>
  <c r="AG32" i="38"/>
  <c r="AF32" i="38"/>
  <c r="AE32" i="38"/>
  <c r="AD32" i="38"/>
  <c r="BC28" i="38"/>
  <c r="BB28" i="38"/>
  <c r="BA28" i="38"/>
  <c r="AZ28" i="38"/>
  <c r="AY28" i="38"/>
  <c r="AX28" i="38"/>
  <c r="AW28" i="38"/>
  <c r="AV28" i="38"/>
  <c r="AT28" i="38"/>
  <c r="AS28" i="38"/>
  <c r="AR28" i="38"/>
  <c r="AQ28" i="38"/>
  <c r="AP28" i="38"/>
  <c r="AO28" i="38"/>
  <c r="AN28" i="38"/>
  <c r="AM28" i="38"/>
  <c r="AL28" i="38"/>
  <c r="AK28" i="38"/>
  <c r="AJ28" i="38"/>
  <c r="AI28" i="38"/>
  <c r="AH28" i="38"/>
  <c r="AG28" i="38"/>
  <c r="AF28" i="38"/>
  <c r="AE28" i="38"/>
  <c r="AD28" i="38"/>
  <c r="BC15" i="22"/>
  <c r="BE87" i="3" s="1"/>
  <c r="BB15" i="22"/>
  <c r="BD87" i="3" s="1"/>
  <c r="BA15" i="22"/>
  <c r="BC87" i="3" s="1"/>
  <c r="AV15" i="22"/>
  <c r="AX87" i="3" s="1"/>
  <c r="AU15" i="22"/>
  <c r="AW87" i="3" s="1"/>
  <c r="AT15" i="22"/>
  <c r="AV87" i="3" s="1"/>
  <c r="AS15" i="22"/>
  <c r="AU87" i="3" s="1"/>
  <c r="AR15" i="22"/>
  <c r="AT87" i="3" s="1"/>
  <c r="AQ15" i="22"/>
  <c r="AS87" i="3" s="1"/>
  <c r="AP15" i="22"/>
  <c r="AR87" i="3" s="1"/>
  <c r="AO15" i="22"/>
  <c r="AQ87" i="3" s="1"/>
  <c r="AN15" i="22"/>
  <c r="AP87" i="3" s="1"/>
  <c r="AM15" i="22"/>
  <c r="AO87" i="3" s="1"/>
  <c r="AL15" i="22"/>
  <c r="AN87" i="3" s="1"/>
  <c r="AK15" i="22"/>
  <c r="AM87" i="3" s="1"/>
  <c r="AJ15" i="22"/>
  <c r="AI15" i="22"/>
  <c r="AK87" i="3" s="1"/>
  <c r="AH15" i="22"/>
  <c r="AJ87" i="3" s="1"/>
  <c r="AG15" i="22"/>
  <c r="AI87" i="3" s="1"/>
  <c r="AF15" i="22"/>
  <c r="AH87" i="3" s="1"/>
  <c r="AE15" i="22"/>
  <c r="AG87" i="3" s="1"/>
  <c r="AD15" i="22"/>
  <c r="AF87" i="3" s="1"/>
  <c r="BC30" i="22"/>
  <c r="BE88" i="3" s="1"/>
  <c r="BB30" i="22"/>
  <c r="BD88" i="3" s="1"/>
  <c r="BA30" i="22"/>
  <c r="BC88" i="3" s="1"/>
  <c r="AV30" i="22"/>
  <c r="AX88" i="3" s="1"/>
  <c r="AU30" i="22"/>
  <c r="AW88" i="3" s="1"/>
  <c r="AT30" i="22"/>
  <c r="AV88" i="3" s="1"/>
  <c r="AS30" i="22"/>
  <c r="AU88" i="3" s="1"/>
  <c r="AR30" i="22"/>
  <c r="AT88" i="3" s="1"/>
  <c r="AQ30" i="22"/>
  <c r="AS88" i="3" s="1"/>
  <c r="AP30" i="22"/>
  <c r="AR88" i="3" s="1"/>
  <c r="AO30" i="22"/>
  <c r="AQ88" i="3" s="1"/>
  <c r="AN30" i="22"/>
  <c r="AP88" i="3" s="1"/>
  <c r="AM30" i="22"/>
  <c r="AO88" i="3" s="1"/>
  <c r="AL30" i="22"/>
  <c r="AN88" i="3" s="1"/>
  <c r="AK30" i="22"/>
  <c r="AM88" i="3" s="1"/>
  <c r="AJ30" i="22"/>
  <c r="AL88" i="3" s="1"/>
  <c r="AI30" i="22"/>
  <c r="AK88" i="3" s="1"/>
  <c r="AH30" i="22"/>
  <c r="AJ88" i="3" s="1"/>
  <c r="AG30" i="22"/>
  <c r="AI88" i="3" s="1"/>
  <c r="AF30" i="22"/>
  <c r="AH88" i="3" s="1"/>
  <c r="AE30" i="22"/>
  <c r="AG88" i="3" s="1"/>
  <c r="AD30" i="22"/>
  <c r="AF88" i="3" s="1"/>
  <c r="BC8" i="22"/>
  <c r="BE89" i="3" s="1"/>
  <c r="BB8" i="22"/>
  <c r="BD89" i="3" s="1"/>
  <c r="BA8" i="22"/>
  <c r="BC89" i="3" s="1"/>
  <c r="AV8" i="22"/>
  <c r="AX89" i="3" s="1"/>
  <c r="AU8" i="22"/>
  <c r="AW89" i="3" s="1"/>
  <c r="AT8" i="22"/>
  <c r="AV89" i="3" s="1"/>
  <c r="AS8" i="22"/>
  <c r="AU89" i="3" s="1"/>
  <c r="AR8" i="22"/>
  <c r="AQ8" i="22"/>
  <c r="AS89" i="3" s="1"/>
  <c r="AP8" i="22"/>
  <c r="AR89" i="3" s="1"/>
  <c r="AO8" i="22"/>
  <c r="AQ89" i="3" s="1"/>
  <c r="AN8" i="22"/>
  <c r="AP89" i="3" s="1"/>
  <c r="AM8" i="22"/>
  <c r="AO89" i="3" s="1"/>
  <c r="AL8" i="22"/>
  <c r="AN89" i="3" s="1"/>
  <c r="AK8" i="22"/>
  <c r="AM89" i="3" s="1"/>
  <c r="AJ8" i="22"/>
  <c r="AL89" i="3" s="1"/>
  <c r="AI8" i="22"/>
  <c r="AK89" i="3" s="1"/>
  <c r="AH8" i="22"/>
  <c r="AJ89" i="3" s="1"/>
  <c r="AG8" i="22"/>
  <c r="AI89" i="3" s="1"/>
  <c r="AF8" i="22"/>
  <c r="AH89" i="3" s="1"/>
  <c r="AE8" i="22"/>
  <c r="AG89" i="3" s="1"/>
  <c r="AD8" i="22"/>
  <c r="AF89" i="3" s="1"/>
  <c r="AR5" i="43"/>
  <c r="AR14" i="43"/>
  <c r="AT172" i="3" s="1"/>
  <c r="AR19" i="43"/>
  <c r="AT173" i="3" s="1"/>
  <c r="AR5" i="36"/>
  <c r="AT140" i="3" s="1"/>
  <c r="AR15" i="36"/>
  <c r="AT152" i="3" s="1"/>
  <c r="AR19" i="36"/>
  <c r="AT153" i="3" s="1"/>
  <c r="AR11" i="36"/>
  <c r="AT154" i="3" s="1"/>
  <c r="AR8" i="36"/>
  <c r="AT155" i="3" s="1"/>
  <c r="AR5" i="39"/>
  <c r="AT117" i="3" s="1"/>
  <c r="AR21" i="39"/>
  <c r="AT132" i="3" s="1"/>
  <c r="AR12" i="39"/>
  <c r="AT133" i="3" s="1"/>
  <c r="AR8" i="39"/>
  <c r="AT135" i="3" s="1"/>
  <c r="AR25" i="39"/>
  <c r="AT134" i="3" s="1"/>
  <c r="AR16" i="39"/>
  <c r="AT131" i="3" s="1"/>
  <c r="AR5" i="38"/>
  <c r="AT94" i="3" s="1"/>
  <c r="AR12" i="38"/>
  <c r="AT109" i="3" s="1"/>
  <c r="AR8" i="38"/>
  <c r="AT111" i="3" s="1"/>
  <c r="AR20" i="38"/>
  <c r="AT110" i="3" s="1"/>
  <c r="AR15" i="38"/>
  <c r="AT112" i="3" s="1"/>
  <c r="AR17" i="38"/>
  <c r="AT108" i="3" s="1"/>
  <c r="AR5" i="22"/>
  <c r="AT71" i="3" s="1"/>
  <c r="AR19" i="22"/>
  <c r="AT85" i="3" s="1"/>
  <c r="AR24" i="22"/>
  <c r="AT86" i="3" s="1"/>
  <c r="Q5" i="22"/>
  <c r="Q19" i="22"/>
  <c r="Q73" i="3" s="1"/>
  <c r="Q24" i="22"/>
  <c r="Q74" i="3" s="1"/>
  <c r="Q15" i="22"/>
  <c r="Q75" i="3" s="1"/>
  <c r="Q8" i="22"/>
  <c r="Q77" i="3" s="1"/>
  <c r="Q30" i="22"/>
  <c r="Q76" i="3" s="1"/>
  <c r="AR9" i="50"/>
  <c r="AT63" i="3" s="1"/>
  <c r="AR10" i="50"/>
  <c r="AT64" i="3" s="1"/>
  <c r="AR11" i="50"/>
  <c r="AR12" i="50"/>
  <c r="AT65" i="3" s="1"/>
  <c r="AR17" i="50"/>
  <c r="AR14" i="50"/>
  <c r="AT66" i="3" s="1"/>
  <c r="Q9" i="50"/>
  <c r="Q10" i="50"/>
  <c r="Q11" i="50"/>
  <c r="Q12" i="50"/>
  <c r="Q56" i="3" s="1"/>
  <c r="Q17" i="50"/>
  <c r="Q43" i="3" s="1"/>
  <c r="Q14" i="50"/>
  <c r="Q57" i="3" s="1"/>
  <c r="AQ5" i="43"/>
  <c r="AS160" i="3" s="1"/>
  <c r="AQ14" i="43"/>
  <c r="AS172" i="3" s="1"/>
  <c r="AQ19" i="43"/>
  <c r="AS173" i="3" s="1"/>
  <c r="AP5" i="43"/>
  <c r="AR160" i="3" s="1"/>
  <c r="AP14" i="43"/>
  <c r="AR172" i="3" s="1"/>
  <c r="AP19" i="43"/>
  <c r="AR173" i="3" s="1"/>
  <c r="AQ5" i="36"/>
  <c r="AS140" i="3" s="1"/>
  <c r="AQ15" i="36"/>
  <c r="AS152" i="3" s="1"/>
  <c r="AQ19" i="36"/>
  <c r="AS153" i="3" s="1"/>
  <c r="AQ11" i="36"/>
  <c r="AS154" i="3" s="1"/>
  <c r="AQ8" i="36"/>
  <c r="AS155" i="3" s="1"/>
  <c r="AP5" i="36"/>
  <c r="AR140" i="3" s="1"/>
  <c r="AP15" i="36"/>
  <c r="AR152" i="3" s="1"/>
  <c r="AP19" i="36"/>
  <c r="AR153" i="3" s="1"/>
  <c r="AP11" i="36"/>
  <c r="AR154" i="3" s="1"/>
  <c r="AP8" i="36"/>
  <c r="AR155" i="3" s="1"/>
  <c r="AQ5" i="39"/>
  <c r="AS117" i="3" s="1"/>
  <c r="AQ21" i="39"/>
  <c r="AS132" i="3" s="1"/>
  <c r="AQ12" i="39"/>
  <c r="AS133" i="3" s="1"/>
  <c r="AQ25" i="39"/>
  <c r="AS134" i="3" s="1"/>
  <c r="AQ8" i="39"/>
  <c r="AS135" i="3" s="1"/>
  <c r="AP5" i="39"/>
  <c r="AR117" i="3" s="1"/>
  <c r="AP21" i="39"/>
  <c r="AR132" i="3" s="1"/>
  <c r="AP12" i="39"/>
  <c r="AR133" i="3" s="1"/>
  <c r="AP25" i="39"/>
  <c r="AR134" i="3" s="1"/>
  <c r="AP8" i="39"/>
  <c r="AR135" i="3" s="1"/>
  <c r="AQ16" i="39"/>
  <c r="AS131" i="3" s="1"/>
  <c r="AP16" i="39"/>
  <c r="AR131" i="3" s="1"/>
  <c r="AQ5" i="38"/>
  <c r="AS94" i="3" s="1"/>
  <c r="AQ12" i="38"/>
  <c r="AS109" i="3" s="1"/>
  <c r="AQ20" i="38"/>
  <c r="AS110" i="3" s="1"/>
  <c r="AQ8" i="38"/>
  <c r="AS111" i="3" s="1"/>
  <c r="AQ15" i="38"/>
  <c r="AP5" i="38"/>
  <c r="AR94" i="3" s="1"/>
  <c r="AP12" i="38"/>
  <c r="AR109" i="3" s="1"/>
  <c r="AP20" i="38"/>
  <c r="AR110" i="3" s="1"/>
  <c r="AP8" i="38"/>
  <c r="AR111" i="3" s="1"/>
  <c r="AP15" i="38"/>
  <c r="AR112" i="3" s="1"/>
  <c r="AQ17" i="38"/>
  <c r="AS108" i="3" s="1"/>
  <c r="AP17" i="38"/>
  <c r="AR108" i="3" s="1"/>
  <c r="AQ5" i="22"/>
  <c r="AQ19" i="22"/>
  <c r="AS85" i="3" s="1"/>
  <c r="AQ24" i="22"/>
  <c r="AS86" i="3" s="1"/>
  <c r="AP5" i="22"/>
  <c r="AP7" i="50" s="1"/>
  <c r="AR46" i="3" s="1"/>
  <c r="AP19" i="22"/>
  <c r="AR85" i="3" s="1"/>
  <c r="AP24" i="22"/>
  <c r="P5" i="22"/>
  <c r="P71" i="3" s="1"/>
  <c r="P19" i="22"/>
  <c r="P73" i="3" s="1"/>
  <c r="P24" i="22"/>
  <c r="P74" i="3" s="1"/>
  <c r="P15" i="22"/>
  <c r="P75" i="3" s="1"/>
  <c r="P30" i="22"/>
  <c r="P76" i="3" s="1"/>
  <c r="P8" i="22"/>
  <c r="P77" i="3" s="1"/>
  <c r="O5" i="22"/>
  <c r="O71" i="3" s="1"/>
  <c r="O19" i="22"/>
  <c r="O73" i="3" s="1"/>
  <c r="O24" i="22"/>
  <c r="O74" i="3" s="1"/>
  <c r="O15" i="22"/>
  <c r="O30" i="22"/>
  <c r="O76" i="3" s="1"/>
  <c r="O8" i="22"/>
  <c r="O77" i="3" s="1"/>
  <c r="AQ9" i="50"/>
  <c r="AQ10" i="50"/>
  <c r="AS64" i="3" s="1"/>
  <c r="AQ11" i="50"/>
  <c r="AQ12" i="50"/>
  <c r="AS65" i="3" s="1"/>
  <c r="AQ17" i="50"/>
  <c r="AQ14" i="50"/>
  <c r="AS66" i="3" s="1"/>
  <c r="AP9" i="50"/>
  <c r="AR63" i="3" s="1"/>
  <c r="AP10" i="50"/>
  <c r="AP11" i="50"/>
  <c r="AP12" i="50"/>
  <c r="AR65" i="3" s="1"/>
  <c r="AP17" i="50"/>
  <c r="AR48" i="3" s="1"/>
  <c r="AP14" i="50"/>
  <c r="AR66" i="3" s="1"/>
  <c r="P9" i="50"/>
  <c r="P54" i="3" s="1"/>
  <c r="P10" i="50"/>
  <c r="P55" i="3" s="1"/>
  <c r="P11" i="50"/>
  <c r="P12" i="50"/>
  <c r="P17" i="50"/>
  <c r="P43" i="3" s="1"/>
  <c r="P14" i="50"/>
  <c r="P57" i="3" s="1"/>
  <c r="O9" i="50"/>
  <c r="O54" i="3" s="1"/>
  <c r="O10" i="50"/>
  <c r="O55" i="3" s="1"/>
  <c r="O11" i="50"/>
  <c r="O12" i="50"/>
  <c r="O56" i="3" s="1"/>
  <c r="O17" i="50"/>
  <c r="O43" i="3" s="1"/>
  <c r="O14" i="50"/>
  <c r="O57" i="3" s="1"/>
  <c r="BC5" i="22"/>
  <c r="BC7" i="50" s="1"/>
  <c r="BE46" i="3" s="1"/>
  <c r="BC9" i="50"/>
  <c r="BE63" i="3" s="1"/>
  <c r="BC10" i="50"/>
  <c r="BE64" i="3" s="1"/>
  <c r="BC11" i="50"/>
  <c r="BC12" i="50"/>
  <c r="BE65" i="3" s="1"/>
  <c r="BC17" i="50"/>
  <c r="BB5" i="22"/>
  <c r="BB7" i="50" s="1"/>
  <c r="BD46" i="3" s="1"/>
  <c r="BB9" i="50"/>
  <c r="BD63" i="3" s="1"/>
  <c r="BB10" i="50"/>
  <c r="BD64" i="3" s="1"/>
  <c r="BB11" i="50"/>
  <c r="BB12" i="50"/>
  <c r="BB17" i="50"/>
  <c r="BA5" i="22"/>
  <c r="BA9" i="50"/>
  <c r="BC63" i="3" s="1"/>
  <c r="BA10" i="50"/>
  <c r="BC64" i="3" s="1"/>
  <c r="BA11" i="50"/>
  <c r="BA12" i="50"/>
  <c r="BC65" i="3" s="1"/>
  <c r="BA17" i="50"/>
  <c r="AZ9" i="50"/>
  <c r="BB63" i="3" s="1"/>
  <c r="AZ17" i="50"/>
  <c r="AY17" i="50"/>
  <c r="AX17" i="50"/>
  <c r="AW17" i="50"/>
  <c r="AV5" i="22"/>
  <c r="AV9" i="50"/>
  <c r="AV10" i="50"/>
  <c r="AX64" i="3" s="1"/>
  <c r="AV11" i="50"/>
  <c r="AV12" i="50"/>
  <c r="AX65" i="3" s="1"/>
  <c r="AV17" i="50"/>
  <c r="AU5" i="22"/>
  <c r="AU9" i="50"/>
  <c r="AW63" i="3" s="1"/>
  <c r="AU10" i="50"/>
  <c r="AU11" i="50"/>
  <c r="AU12" i="50"/>
  <c r="AW65" i="3" s="1"/>
  <c r="AU17" i="50"/>
  <c r="AT5" i="22"/>
  <c r="AT9" i="50"/>
  <c r="AT10" i="50"/>
  <c r="AV64" i="3" s="1"/>
  <c r="AT11" i="50"/>
  <c r="AT12" i="50"/>
  <c r="AV65" i="3" s="1"/>
  <c r="AT17" i="50"/>
  <c r="AS5" i="22"/>
  <c r="AU71" i="3" s="1"/>
  <c r="AS9" i="50"/>
  <c r="AS10" i="50"/>
  <c r="AU64" i="3" s="1"/>
  <c r="AS11" i="50"/>
  <c r="AS12" i="50"/>
  <c r="AU65" i="3" s="1"/>
  <c r="AS17" i="50"/>
  <c r="BC14" i="50"/>
  <c r="BE66" i="3" s="1"/>
  <c r="BB14" i="50"/>
  <c r="BD66" i="3" s="1"/>
  <c r="BA14" i="50"/>
  <c r="BC66" i="3" s="1"/>
  <c r="AV14" i="50"/>
  <c r="AX66" i="3" s="1"/>
  <c r="AU14" i="50"/>
  <c r="AW66" i="3" s="1"/>
  <c r="AT14" i="50"/>
  <c r="AV66" i="3" s="1"/>
  <c r="AS14" i="50"/>
  <c r="AU66" i="3" s="1"/>
  <c r="BC19" i="22"/>
  <c r="BE85" i="3" s="1"/>
  <c r="BC24" i="22"/>
  <c r="BE86" i="3" s="1"/>
  <c r="BC17" i="22"/>
  <c r="BB19" i="22"/>
  <c r="BD85" i="3" s="1"/>
  <c r="BB24" i="22"/>
  <c r="BD86" i="3" s="1"/>
  <c r="BB17" i="22"/>
  <c r="BA19" i="22"/>
  <c r="BA24" i="22"/>
  <c r="BC86" i="3" s="1"/>
  <c r="BA17" i="22"/>
  <c r="AV19" i="22"/>
  <c r="AX85" i="3" s="1"/>
  <c r="AV24" i="22"/>
  <c r="AX86" i="3" s="1"/>
  <c r="AV17" i="22"/>
  <c r="AU19" i="22"/>
  <c r="AW85" i="3" s="1"/>
  <c r="AU24" i="22"/>
  <c r="AW86" i="3" s="1"/>
  <c r="AU17" i="22"/>
  <c r="AT19" i="22"/>
  <c r="AV85" i="3" s="1"/>
  <c r="AT24" i="22"/>
  <c r="AV86" i="3" s="1"/>
  <c r="AT17" i="22"/>
  <c r="AS19" i="22"/>
  <c r="AU85" i="3" s="1"/>
  <c r="AS24" i="22"/>
  <c r="AU86" i="3" s="1"/>
  <c r="AS17" i="22"/>
  <c r="AR17" i="22"/>
  <c r="AQ17" i="22"/>
  <c r="BC5" i="38"/>
  <c r="BE94" i="3" s="1"/>
  <c r="BB5" i="38"/>
  <c r="BD94" i="3" s="1"/>
  <c r="BA5" i="38"/>
  <c r="BC94" i="3" s="1"/>
  <c r="AZ5" i="38"/>
  <c r="BB94" i="3" s="1"/>
  <c r="AV5" i="38"/>
  <c r="AX94" i="3" s="1"/>
  <c r="AU5" i="38"/>
  <c r="AW94" i="3" s="1"/>
  <c r="AT5" i="38"/>
  <c r="AV94" i="3" s="1"/>
  <c r="AS5" i="38"/>
  <c r="AU94" i="3" s="1"/>
  <c r="BC12" i="38"/>
  <c r="BE109" i="3" s="1"/>
  <c r="BC20" i="38"/>
  <c r="BE110" i="3" s="1"/>
  <c r="BC8" i="38"/>
  <c r="BE111" i="3" s="1"/>
  <c r="BC15" i="38"/>
  <c r="BE112" i="3" s="1"/>
  <c r="BB12" i="38"/>
  <c r="BD109" i="3" s="1"/>
  <c r="BB20" i="38"/>
  <c r="BD110" i="3" s="1"/>
  <c r="BB8" i="38"/>
  <c r="BD111" i="3" s="1"/>
  <c r="BB15" i="38"/>
  <c r="BD112" i="3" s="1"/>
  <c r="BA12" i="38"/>
  <c r="BC109" i="3" s="1"/>
  <c r="BA20" i="38"/>
  <c r="BC110" i="3" s="1"/>
  <c r="BA8" i="38"/>
  <c r="BC111" i="3" s="1"/>
  <c r="BV111" i="3" s="1"/>
  <c r="BA15" i="38"/>
  <c r="BC112" i="3" s="1"/>
  <c r="BV112" i="3" s="1"/>
  <c r="AZ12" i="38"/>
  <c r="BB109" i="3" s="1"/>
  <c r="AZ20" i="38"/>
  <c r="BB110" i="3" s="1"/>
  <c r="AZ8" i="38"/>
  <c r="BB111" i="3" s="1"/>
  <c r="AZ15" i="38"/>
  <c r="BB112" i="3" s="1"/>
  <c r="AV12" i="38"/>
  <c r="AX109" i="3" s="1"/>
  <c r="AV20" i="38"/>
  <c r="AX110" i="3" s="1"/>
  <c r="AV8" i="38"/>
  <c r="AX111" i="3" s="1"/>
  <c r="AV15" i="38"/>
  <c r="AX112" i="3" s="1"/>
  <c r="AU12" i="38"/>
  <c r="AW109" i="3" s="1"/>
  <c r="AU20" i="38"/>
  <c r="AW110" i="3" s="1"/>
  <c r="BP110" i="3" s="1"/>
  <c r="AU8" i="38"/>
  <c r="AW111" i="3" s="1"/>
  <c r="AU15" i="38"/>
  <c r="AT12" i="38"/>
  <c r="AV109" i="3" s="1"/>
  <c r="AT20" i="38"/>
  <c r="AV110" i="3" s="1"/>
  <c r="AT8" i="38"/>
  <c r="AV111" i="3" s="1"/>
  <c r="AT15" i="38"/>
  <c r="AV112" i="3" s="1"/>
  <c r="AS12" i="38"/>
  <c r="AU109" i="3" s="1"/>
  <c r="AS20" i="38"/>
  <c r="AU110" i="3" s="1"/>
  <c r="AS8" i="38"/>
  <c r="AU111" i="3" s="1"/>
  <c r="AS15" i="38"/>
  <c r="AU112" i="3" s="1"/>
  <c r="BC17" i="38"/>
  <c r="BE108" i="3" s="1"/>
  <c r="BB17" i="38"/>
  <c r="BD108" i="3" s="1"/>
  <c r="BA17" i="38"/>
  <c r="BC108" i="3" s="1"/>
  <c r="BV108" i="3" s="1"/>
  <c r="AZ17" i="38"/>
  <c r="BB108" i="3" s="1"/>
  <c r="BU108" i="3" s="1"/>
  <c r="AV17" i="38"/>
  <c r="AX108" i="3" s="1"/>
  <c r="BQ108" i="3" s="1"/>
  <c r="AU17" i="38"/>
  <c r="AW108" i="3" s="1"/>
  <c r="BP108" i="3" s="1"/>
  <c r="AT17" i="38"/>
  <c r="AV108" i="3" s="1"/>
  <c r="AS17" i="38"/>
  <c r="AU108" i="3" s="1"/>
  <c r="BC5" i="36"/>
  <c r="BE140" i="3" s="1"/>
  <c r="BB5" i="36"/>
  <c r="BD140" i="3" s="1"/>
  <c r="BA5" i="36"/>
  <c r="BC140" i="3" s="1"/>
  <c r="AV5" i="36"/>
  <c r="AX140" i="3" s="1"/>
  <c r="AU5" i="36"/>
  <c r="AW140" i="3" s="1"/>
  <c r="AT5" i="36"/>
  <c r="AV140" i="3" s="1"/>
  <c r="AS5" i="36"/>
  <c r="AU140" i="3" s="1"/>
  <c r="BC21" i="39"/>
  <c r="BE132" i="3" s="1"/>
  <c r="BC12" i="39"/>
  <c r="BE133" i="3" s="1"/>
  <c r="BC25" i="39"/>
  <c r="BE134" i="3" s="1"/>
  <c r="BC8" i="39"/>
  <c r="BE135" i="3" s="1"/>
  <c r="BC5" i="39"/>
  <c r="BE117" i="3" s="1"/>
  <c r="BB21" i="39"/>
  <c r="BD132" i="3" s="1"/>
  <c r="BB12" i="39"/>
  <c r="BD133" i="3" s="1"/>
  <c r="BB25" i="39"/>
  <c r="BD134" i="3" s="1"/>
  <c r="BB8" i="39"/>
  <c r="BD135" i="3" s="1"/>
  <c r="BB5" i="39"/>
  <c r="BD117" i="3" s="1"/>
  <c r="BA21" i="39"/>
  <c r="BC132" i="3" s="1"/>
  <c r="BA12" i="39"/>
  <c r="BC133" i="3" s="1"/>
  <c r="BA25" i="39"/>
  <c r="BC134" i="3" s="1"/>
  <c r="BA8" i="39"/>
  <c r="BC135" i="3" s="1"/>
  <c r="BA5" i="39"/>
  <c r="BC117" i="3" s="1"/>
  <c r="AZ21" i="39"/>
  <c r="BB132" i="3" s="1"/>
  <c r="AZ12" i="39"/>
  <c r="BB133" i="3" s="1"/>
  <c r="AZ25" i="39"/>
  <c r="BB134" i="3" s="1"/>
  <c r="AZ8" i="39"/>
  <c r="BB135" i="3" s="1"/>
  <c r="AW21" i="39"/>
  <c r="AY132" i="3" s="1"/>
  <c r="AW12" i="39"/>
  <c r="AY133" i="3" s="1"/>
  <c r="AW25" i="39"/>
  <c r="AY134" i="3" s="1"/>
  <c r="AW8" i="39"/>
  <c r="AY135" i="3" s="1"/>
  <c r="AV21" i="39"/>
  <c r="AX132" i="3" s="1"/>
  <c r="AV12" i="39"/>
  <c r="AX133" i="3" s="1"/>
  <c r="AV25" i="39"/>
  <c r="AX134" i="3" s="1"/>
  <c r="AV8" i="39"/>
  <c r="AX135" i="3" s="1"/>
  <c r="AV5" i="39"/>
  <c r="AX117" i="3" s="1"/>
  <c r="AU21" i="39"/>
  <c r="AW132" i="3" s="1"/>
  <c r="AU12" i="39"/>
  <c r="AW133" i="3" s="1"/>
  <c r="AU25" i="39"/>
  <c r="AW134" i="3" s="1"/>
  <c r="AU8" i="39"/>
  <c r="AW135" i="3" s="1"/>
  <c r="AU5" i="39"/>
  <c r="AW117" i="3" s="1"/>
  <c r="AT21" i="39"/>
  <c r="AV132" i="3" s="1"/>
  <c r="AT12" i="39"/>
  <c r="AV133" i="3" s="1"/>
  <c r="AT25" i="39"/>
  <c r="AV134" i="3" s="1"/>
  <c r="AT8" i="39"/>
  <c r="AV135" i="3" s="1"/>
  <c r="AT5" i="39"/>
  <c r="AV117" i="3" s="1"/>
  <c r="AS21" i="39"/>
  <c r="AU132" i="3" s="1"/>
  <c r="AS12" i="39"/>
  <c r="AU133" i="3" s="1"/>
  <c r="AS25" i="39"/>
  <c r="AU134" i="3" s="1"/>
  <c r="AS8" i="39"/>
  <c r="AU135" i="3" s="1"/>
  <c r="AS5" i="39"/>
  <c r="AU117" i="3" s="1"/>
  <c r="BC16" i="39"/>
  <c r="BE131" i="3" s="1"/>
  <c r="BB16" i="39"/>
  <c r="BD131" i="3" s="1"/>
  <c r="BA16" i="39"/>
  <c r="BC131" i="3" s="1"/>
  <c r="AV16" i="39"/>
  <c r="AX131" i="3" s="1"/>
  <c r="BQ131" i="3" s="1"/>
  <c r="AU16" i="39"/>
  <c r="AW131" i="3" s="1"/>
  <c r="AT16" i="39"/>
  <c r="AV131" i="3" s="1"/>
  <c r="AS16" i="39"/>
  <c r="AU131" i="3" s="1"/>
  <c r="BC15" i="36"/>
  <c r="BE152" i="3" s="1"/>
  <c r="BC19" i="36"/>
  <c r="BE153" i="3" s="1"/>
  <c r="BC11" i="36"/>
  <c r="BE154" i="3" s="1"/>
  <c r="BC8" i="36"/>
  <c r="BE155" i="3" s="1"/>
  <c r="BB15" i="36"/>
  <c r="BD152" i="3" s="1"/>
  <c r="BB19" i="36"/>
  <c r="BD153" i="3" s="1"/>
  <c r="BB11" i="36"/>
  <c r="BD154" i="3" s="1"/>
  <c r="BB8" i="36"/>
  <c r="BD155" i="3" s="1"/>
  <c r="BA15" i="36"/>
  <c r="BC152" i="3" s="1"/>
  <c r="BA19" i="36"/>
  <c r="BC153" i="3" s="1"/>
  <c r="BV153" i="3" s="1"/>
  <c r="BA11" i="36"/>
  <c r="BC154" i="3" s="1"/>
  <c r="BV154" i="3" s="1"/>
  <c r="BA8" i="36"/>
  <c r="BC155" i="3" s="1"/>
  <c r="BV155" i="3" s="1"/>
  <c r="AZ19" i="36"/>
  <c r="BB153" i="3" s="1"/>
  <c r="AZ11" i="36"/>
  <c r="BB154" i="3" s="1"/>
  <c r="AZ8" i="36"/>
  <c r="BB155" i="3" s="1"/>
  <c r="AX11" i="36"/>
  <c r="AZ154" i="3" s="1"/>
  <c r="AW19" i="36"/>
  <c r="AY153" i="3" s="1"/>
  <c r="AW11" i="36"/>
  <c r="AY154" i="3" s="1"/>
  <c r="AW8" i="36"/>
  <c r="AY155" i="3" s="1"/>
  <c r="AV15" i="36"/>
  <c r="AX152" i="3" s="1"/>
  <c r="AV19" i="36"/>
  <c r="AV11" i="36"/>
  <c r="AX154" i="3" s="1"/>
  <c r="AV8" i="36"/>
  <c r="AX155" i="3" s="1"/>
  <c r="AU15" i="36"/>
  <c r="AW152" i="3" s="1"/>
  <c r="AU19" i="36"/>
  <c r="AW153" i="3" s="1"/>
  <c r="AU11" i="36"/>
  <c r="AU8" i="36"/>
  <c r="AW155" i="3" s="1"/>
  <c r="AT15" i="36"/>
  <c r="AV152" i="3" s="1"/>
  <c r="AT19" i="36"/>
  <c r="AT11" i="36"/>
  <c r="AV154" i="3" s="1"/>
  <c r="AT8" i="36"/>
  <c r="AV155" i="3" s="1"/>
  <c r="AS15" i="36"/>
  <c r="AU152" i="3" s="1"/>
  <c r="AS19" i="36"/>
  <c r="AU153" i="3" s="1"/>
  <c r="AS11" i="36"/>
  <c r="AU154" i="3" s="1"/>
  <c r="AS8" i="36"/>
  <c r="AU155" i="3" s="1"/>
  <c r="BC5" i="43"/>
  <c r="BE160" i="3" s="1"/>
  <c r="BB5" i="43"/>
  <c r="BD160" i="3" s="1"/>
  <c r="BA5" i="43"/>
  <c r="BC160" i="3" s="1"/>
  <c r="AV5" i="43"/>
  <c r="AX160" i="3" s="1"/>
  <c r="AU5" i="43"/>
  <c r="AW160" i="3" s="1"/>
  <c r="AT5" i="43"/>
  <c r="AV160" i="3" s="1"/>
  <c r="AS5" i="43"/>
  <c r="AU160" i="3" s="1"/>
  <c r="BC14" i="43"/>
  <c r="BE172" i="3" s="1"/>
  <c r="BC19" i="43"/>
  <c r="BE173" i="3" s="1"/>
  <c r="BB14" i="43"/>
  <c r="BD172" i="3" s="1"/>
  <c r="BB19" i="43"/>
  <c r="BD173" i="3" s="1"/>
  <c r="BA14" i="43"/>
  <c r="BC172" i="3" s="1"/>
  <c r="BA19" i="43"/>
  <c r="BC173" i="3" s="1"/>
  <c r="AV14" i="43"/>
  <c r="AX172" i="3" s="1"/>
  <c r="AV19" i="43"/>
  <c r="AX173" i="3" s="1"/>
  <c r="AU14" i="43"/>
  <c r="AW172" i="3" s="1"/>
  <c r="AU19" i="43"/>
  <c r="AT14" i="43"/>
  <c r="AV172" i="3" s="1"/>
  <c r="AT19" i="43"/>
  <c r="AV173" i="3" s="1"/>
  <c r="AS14" i="43"/>
  <c r="AU172" i="3" s="1"/>
  <c r="AS19" i="43"/>
  <c r="AU173" i="3" s="1"/>
  <c r="AG40" i="3"/>
  <c r="AH40" i="3" s="1"/>
  <c r="AI40" i="3" s="1"/>
  <c r="AJ40" i="3" s="1"/>
  <c r="AK40" i="3" s="1"/>
  <c r="AL40" i="3" s="1"/>
  <c r="AM40" i="3" s="1"/>
  <c r="AN40" i="3" s="1"/>
  <c r="AO40" i="3" s="1"/>
  <c r="AP40" i="3" s="1"/>
  <c r="AQ40" i="3" s="1"/>
  <c r="AR40" i="3" s="1"/>
  <c r="AS40" i="3" s="1"/>
  <c r="AT40" i="3" s="1"/>
  <c r="AU40" i="3" s="1"/>
  <c r="AV40" i="3" s="1"/>
  <c r="AW40" i="3" s="1"/>
  <c r="AX40" i="3" s="1"/>
  <c r="AY40" i="3" s="1"/>
  <c r="AZ40" i="3" s="1"/>
  <c r="BA40" i="3" s="1"/>
  <c r="BB40" i="3" s="1"/>
  <c r="BC40" i="3" s="1"/>
  <c r="BD40" i="3" s="1"/>
  <c r="BE40" i="3" s="1"/>
  <c r="AF5" i="22"/>
  <c r="AF7" i="50" s="1"/>
  <c r="AH46" i="3" s="1"/>
  <c r="AG5" i="22"/>
  <c r="AG7" i="50" s="1"/>
  <c r="AI46" i="3" s="1"/>
  <c r="AH5" i="22"/>
  <c r="AH7" i="50" s="1"/>
  <c r="AJ46" i="3" s="1"/>
  <c r="AI5" i="22"/>
  <c r="AI7" i="50" s="1"/>
  <c r="AK46" i="3" s="1"/>
  <c r="AJ5" i="22"/>
  <c r="AK5" i="22"/>
  <c r="AL5" i="22"/>
  <c r="AL7" i="50" s="1"/>
  <c r="AN46" i="3" s="1"/>
  <c r="AM5" i="22"/>
  <c r="AF17" i="50"/>
  <c r="AH48" i="3" s="1"/>
  <c r="AF9" i="50"/>
  <c r="AF10" i="50"/>
  <c r="AH64" i="3" s="1"/>
  <c r="AF11" i="50"/>
  <c r="AF12" i="50"/>
  <c r="AH65" i="3" s="1"/>
  <c r="AG17" i="50"/>
  <c r="AI48" i="3" s="1"/>
  <c r="AG9" i="50"/>
  <c r="AI63" i="3" s="1"/>
  <c r="AG10" i="50"/>
  <c r="AI64" i="3" s="1"/>
  <c r="AG11" i="50"/>
  <c r="AG12" i="50"/>
  <c r="AH17" i="50"/>
  <c r="AJ48" i="3" s="1"/>
  <c r="AH9" i="50"/>
  <c r="AJ63" i="3" s="1"/>
  <c r="AH10" i="50"/>
  <c r="AJ64" i="3" s="1"/>
  <c r="AH11" i="50"/>
  <c r="AH12" i="50"/>
  <c r="AJ65" i="3" s="1"/>
  <c r="AI17" i="50"/>
  <c r="AK48" i="3" s="1"/>
  <c r="AI9" i="50"/>
  <c r="AK63" i="3" s="1"/>
  <c r="AI10" i="50"/>
  <c r="AI11" i="50"/>
  <c r="AI12" i="50"/>
  <c r="AK65" i="3" s="1"/>
  <c r="AJ17" i="50"/>
  <c r="AL48" i="3" s="1"/>
  <c r="AJ9" i="50"/>
  <c r="AL63" i="3" s="1"/>
  <c r="AJ10" i="50"/>
  <c r="AL64" i="3" s="1"/>
  <c r="AJ11" i="50"/>
  <c r="AJ12" i="50"/>
  <c r="AL65" i="3" s="1"/>
  <c r="AK17" i="50"/>
  <c r="AM48" i="3" s="1"/>
  <c r="AK9" i="50"/>
  <c r="AM63" i="3" s="1"/>
  <c r="AK10" i="50"/>
  <c r="AM64" i="3" s="1"/>
  <c r="AK11" i="50"/>
  <c r="AK12" i="50"/>
  <c r="AM65" i="3" s="1"/>
  <c r="AL17" i="50"/>
  <c r="AN48" i="3" s="1"/>
  <c r="AL9" i="50"/>
  <c r="AN63" i="3" s="1"/>
  <c r="AL10" i="50"/>
  <c r="AN64" i="3" s="1"/>
  <c r="AL11" i="50"/>
  <c r="AL12" i="50"/>
  <c r="AN65" i="3" s="1"/>
  <c r="AM17" i="50"/>
  <c r="AO48" i="3" s="1"/>
  <c r="AM9" i="50"/>
  <c r="AM10" i="50"/>
  <c r="AO64" i="3" s="1"/>
  <c r="AM11" i="50"/>
  <c r="AM12" i="50"/>
  <c r="AO65" i="3" s="1"/>
  <c r="AN17" i="50"/>
  <c r="AN9" i="50"/>
  <c r="AP63" i="3" s="1"/>
  <c r="AO17" i="50"/>
  <c r="AQ48" i="3" s="1"/>
  <c r="AO9" i="50"/>
  <c r="AQ63" i="3" s="1"/>
  <c r="AG53" i="3"/>
  <c r="AH53" i="3" s="1"/>
  <c r="AI53" i="3" s="1"/>
  <c r="AJ53" i="3" s="1"/>
  <c r="AK53" i="3" s="1"/>
  <c r="AL53" i="3" s="1"/>
  <c r="AM53" i="3" s="1"/>
  <c r="AN53" i="3" s="1"/>
  <c r="AO53" i="3" s="1"/>
  <c r="AP53" i="3" s="1"/>
  <c r="AQ53" i="3" s="1"/>
  <c r="AR53" i="3" s="1"/>
  <c r="AS53" i="3" s="1"/>
  <c r="AT53" i="3" s="1"/>
  <c r="AU53" i="3" s="1"/>
  <c r="AV53" i="3" s="1"/>
  <c r="AW53" i="3" s="1"/>
  <c r="AX53" i="3" s="1"/>
  <c r="AY53" i="3" s="1"/>
  <c r="AZ53" i="3" s="1"/>
  <c r="BA53" i="3" s="1"/>
  <c r="BB53" i="3" s="1"/>
  <c r="BC53" i="3" s="1"/>
  <c r="BD53" i="3" s="1"/>
  <c r="BE53" i="3" s="1"/>
  <c r="AF14" i="50"/>
  <c r="AH66" i="3" s="1"/>
  <c r="AG14" i="50"/>
  <c r="AI66" i="3" s="1"/>
  <c r="AH14" i="50"/>
  <c r="AJ66" i="3" s="1"/>
  <c r="AI14" i="50"/>
  <c r="AK66" i="3" s="1"/>
  <c r="AJ14" i="50"/>
  <c r="AL66" i="3" s="1"/>
  <c r="AK14" i="50"/>
  <c r="AM66" i="3" s="1"/>
  <c r="AL14" i="50"/>
  <c r="AN66" i="3" s="1"/>
  <c r="AM14" i="50"/>
  <c r="AO66" i="3" s="1"/>
  <c r="AG72" i="3"/>
  <c r="AH72" i="3" s="1"/>
  <c r="AI72" i="3" s="1"/>
  <c r="AJ72" i="3" s="1"/>
  <c r="AK72" i="3" s="1"/>
  <c r="AL72" i="3" s="1"/>
  <c r="AM72" i="3" s="1"/>
  <c r="AN72" i="3" s="1"/>
  <c r="AO72" i="3" s="1"/>
  <c r="AP72" i="3" s="1"/>
  <c r="AQ72" i="3" s="1"/>
  <c r="AR72" i="3" s="1"/>
  <c r="AS72" i="3" s="1"/>
  <c r="AT72" i="3" s="1"/>
  <c r="AU72" i="3" s="1"/>
  <c r="AV72" i="3" s="1"/>
  <c r="AW72" i="3" s="1"/>
  <c r="AX72" i="3" s="1"/>
  <c r="AY72" i="3" s="1"/>
  <c r="AZ72" i="3" s="1"/>
  <c r="BA72" i="3" s="1"/>
  <c r="BB72" i="3" s="1"/>
  <c r="BC72" i="3" s="1"/>
  <c r="BD72" i="3" s="1"/>
  <c r="BE72" i="3" s="1"/>
  <c r="AF19" i="22"/>
  <c r="AH85" i="3" s="1"/>
  <c r="AG19" i="22"/>
  <c r="AI85" i="3" s="1"/>
  <c r="AH19" i="22"/>
  <c r="AJ85" i="3" s="1"/>
  <c r="AI19" i="22"/>
  <c r="AK85" i="3" s="1"/>
  <c r="AJ19" i="22"/>
  <c r="AL85" i="3" s="1"/>
  <c r="AK19" i="22"/>
  <c r="AM85" i="3" s="1"/>
  <c r="AL19" i="22"/>
  <c r="AN85" i="3" s="1"/>
  <c r="AM19" i="22"/>
  <c r="AO85" i="3" s="1"/>
  <c r="AN19" i="22"/>
  <c r="AP85" i="3" s="1"/>
  <c r="AO19" i="22"/>
  <c r="AQ85" i="3" s="1"/>
  <c r="AF24" i="22"/>
  <c r="AH86" i="3" s="1"/>
  <c r="AG24" i="22"/>
  <c r="AI86" i="3" s="1"/>
  <c r="AH24" i="22"/>
  <c r="AI24" i="22"/>
  <c r="AK86" i="3" s="1"/>
  <c r="AJ24" i="22"/>
  <c r="AL86" i="3" s="1"/>
  <c r="AK24" i="22"/>
  <c r="AM86" i="3" s="1"/>
  <c r="AL24" i="22"/>
  <c r="AN86" i="3" s="1"/>
  <c r="AM24" i="22"/>
  <c r="AO86" i="3" s="1"/>
  <c r="AN24" i="22"/>
  <c r="AP86" i="3" s="1"/>
  <c r="AO24" i="22"/>
  <c r="AQ86" i="3" s="1"/>
  <c r="AF17" i="22"/>
  <c r="AG17" i="22"/>
  <c r="AH17" i="22"/>
  <c r="AI17" i="22"/>
  <c r="AJ17" i="22"/>
  <c r="AK17" i="22"/>
  <c r="AL17" i="22"/>
  <c r="AM17" i="22"/>
  <c r="AN17" i="22"/>
  <c r="AO17" i="22"/>
  <c r="AP17" i="22"/>
  <c r="AF5" i="38"/>
  <c r="AH94" i="3" s="1"/>
  <c r="AG5" i="38"/>
  <c r="AI94" i="3" s="1"/>
  <c r="AH5" i="38"/>
  <c r="AJ94" i="3" s="1"/>
  <c r="AI5" i="38"/>
  <c r="AJ5" i="38"/>
  <c r="AL94" i="3" s="1"/>
  <c r="AK5" i="38"/>
  <c r="AM94" i="3" s="1"/>
  <c r="AL5" i="38"/>
  <c r="AM5" i="38"/>
  <c r="AO94" i="3" s="1"/>
  <c r="AN5" i="38"/>
  <c r="AP94" i="3" s="1"/>
  <c r="AO5" i="38"/>
  <c r="AG95" i="3"/>
  <c r="AH95" i="3" s="1"/>
  <c r="AI95" i="3" s="1"/>
  <c r="AJ95" i="3" s="1"/>
  <c r="AK95" i="3" s="1"/>
  <c r="AL95" i="3" s="1"/>
  <c r="AM95" i="3" s="1"/>
  <c r="AN95" i="3" s="1"/>
  <c r="AO95" i="3" s="1"/>
  <c r="AP95" i="3" s="1"/>
  <c r="AQ95" i="3" s="1"/>
  <c r="AR95" i="3" s="1"/>
  <c r="AS95" i="3" s="1"/>
  <c r="AT95" i="3" s="1"/>
  <c r="AU95" i="3" s="1"/>
  <c r="AV95" i="3" s="1"/>
  <c r="AW95" i="3" s="1"/>
  <c r="AX95" i="3" s="1"/>
  <c r="AY95" i="3" s="1"/>
  <c r="AZ95" i="3" s="1"/>
  <c r="BA95" i="3" s="1"/>
  <c r="BB95" i="3" s="1"/>
  <c r="BC95" i="3" s="1"/>
  <c r="BD95" i="3" s="1"/>
  <c r="BE95" i="3" s="1"/>
  <c r="AF17" i="38"/>
  <c r="AH108" i="3" s="1"/>
  <c r="AG17" i="38"/>
  <c r="AI108" i="3" s="1"/>
  <c r="AH17" i="38"/>
  <c r="AJ108" i="3" s="1"/>
  <c r="AI17" i="38"/>
  <c r="AK108" i="3" s="1"/>
  <c r="AJ17" i="38"/>
  <c r="AL108" i="3" s="1"/>
  <c r="AK17" i="38"/>
  <c r="AM108" i="3" s="1"/>
  <c r="AL17" i="38"/>
  <c r="AN108" i="3" s="1"/>
  <c r="AM17" i="38"/>
  <c r="AO108" i="3" s="1"/>
  <c r="AN17" i="38"/>
  <c r="AP108" i="3" s="1"/>
  <c r="AO17" i="38"/>
  <c r="AQ108" i="3" s="1"/>
  <c r="AF12" i="38"/>
  <c r="AH109" i="3" s="1"/>
  <c r="AG12" i="38"/>
  <c r="AH12" i="38"/>
  <c r="AJ109" i="3" s="1"/>
  <c r="AI12" i="38"/>
  <c r="AK109" i="3" s="1"/>
  <c r="AJ12" i="38"/>
  <c r="AL109" i="3" s="1"/>
  <c r="AK12" i="38"/>
  <c r="AM109" i="3" s="1"/>
  <c r="AL12" i="38"/>
  <c r="AN109" i="3" s="1"/>
  <c r="AM12" i="38"/>
  <c r="AO109" i="3" s="1"/>
  <c r="AN12" i="38"/>
  <c r="AP109" i="3" s="1"/>
  <c r="AO12" i="38"/>
  <c r="AQ109" i="3" s="1"/>
  <c r="AF20" i="38"/>
  <c r="AH110" i="3" s="1"/>
  <c r="AG20" i="38"/>
  <c r="AI110" i="3" s="1"/>
  <c r="AH20" i="38"/>
  <c r="AJ110" i="3" s="1"/>
  <c r="AI20" i="38"/>
  <c r="AK110" i="3" s="1"/>
  <c r="AJ20" i="38"/>
  <c r="AL110" i="3" s="1"/>
  <c r="AK20" i="38"/>
  <c r="AM110" i="3" s="1"/>
  <c r="AL20" i="38"/>
  <c r="AN110" i="3" s="1"/>
  <c r="AM20" i="38"/>
  <c r="AO110" i="3" s="1"/>
  <c r="AN20" i="38"/>
  <c r="AP110" i="3" s="1"/>
  <c r="AO20" i="38"/>
  <c r="AQ110" i="3" s="1"/>
  <c r="AF8" i="38"/>
  <c r="AH111" i="3" s="1"/>
  <c r="AG8" i="38"/>
  <c r="AI111" i="3" s="1"/>
  <c r="AH8" i="38"/>
  <c r="AJ111" i="3" s="1"/>
  <c r="AI8" i="38"/>
  <c r="AK111" i="3" s="1"/>
  <c r="AJ8" i="38"/>
  <c r="AL111" i="3" s="1"/>
  <c r="AK8" i="38"/>
  <c r="AM111" i="3" s="1"/>
  <c r="AL8" i="38"/>
  <c r="AN111" i="3" s="1"/>
  <c r="AM8" i="38"/>
  <c r="AN8" i="38"/>
  <c r="AP111" i="3" s="1"/>
  <c r="AO8" i="38"/>
  <c r="AQ111" i="3" s="1"/>
  <c r="AF15" i="38"/>
  <c r="AG15" i="38"/>
  <c r="AI112" i="3" s="1"/>
  <c r="AH15" i="38"/>
  <c r="AJ112" i="3" s="1"/>
  <c r="AI15" i="38"/>
  <c r="AK112" i="3" s="1"/>
  <c r="AJ15" i="38"/>
  <c r="AL112" i="3" s="1"/>
  <c r="AK15" i="38"/>
  <c r="AM112" i="3" s="1"/>
  <c r="AL15" i="38"/>
  <c r="AN112" i="3" s="1"/>
  <c r="AM15" i="38"/>
  <c r="AO112" i="3" s="1"/>
  <c r="AN15" i="38"/>
  <c r="AP112" i="3" s="1"/>
  <c r="AO15" i="38"/>
  <c r="AQ112" i="3" s="1"/>
  <c r="AF5" i="39"/>
  <c r="AH117" i="3" s="1"/>
  <c r="AG5" i="39"/>
  <c r="AI117" i="3" s="1"/>
  <c r="AH5" i="39"/>
  <c r="AJ117" i="3" s="1"/>
  <c r="AI5" i="39"/>
  <c r="AK117" i="3" s="1"/>
  <c r="AJ5" i="39"/>
  <c r="AL117" i="3" s="1"/>
  <c r="AK5" i="39"/>
  <c r="AM117" i="3" s="1"/>
  <c r="AL5" i="39"/>
  <c r="AN117" i="3" s="1"/>
  <c r="AM5" i="39"/>
  <c r="AO117" i="3" s="1"/>
  <c r="AG118" i="3"/>
  <c r="AH118" i="3" s="1"/>
  <c r="AI118" i="3" s="1"/>
  <c r="AJ118" i="3" s="1"/>
  <c r="AK118" i="3" s="1"/>
  <c r="AL118" i="3" s="1"/>
  <c r="AM118" i="3" s="1"/>
  <c r="AN118" i="3" s="1"/>
  <c r="AO118" i="3" s="1"/>
  <c r="AP118" i="3" s="1"/>
  <c r="AQ118" i="3" s="1"/>
  <c r="AR118" i="3" s="1"/>
  <c r="AS118" i="3" s="1"/>
  <c r="AT118" i="3" s="1"/>
  <c r="AU118" i="3" s="1"/>
  <c r="AV118" i="3" s="1"/>
  <c r="AW118" i="3" s="1"/>
  <c r="AX118" i="3" s="1"/>
  <c r="AY118" i="3" s="1"/>
  <c r="AZ118" i="3" s="1"/>
  <c r="BA118" i="3" s="1"/>
  <c r="BB118" i="3" s="1"/>
  <c r="BC118" i="3" s="1"/>
  <c r="BD118" i="3" s="1"/>
  <c r="BE118" i="3" s="1"/>
  <c r="AF16" i="39"/>
  <c r="AH131" i="3" s="1"/>
  <c r="AG16" i="39"/>
  <c r="AI131" i="3" s="1"/>
  <c r="AH16" i="39"/>
  <c r="AJ131" i="3" s="1"/>
  <c r="AI16" i="39"/>
  <c r="AK131" i="3" s="1"/>
  <c r="AJ16" i="39"/>
  <c r="AL131" i="3" s="1"/>
  <c r="AK16" i="39"/>
  <c r="AL16" i="39"/>
  <c r="AN131" i="3" s="1"/>
  <c r="AM16" i="39"/>
  <c r="AO131" i="3" s="1"/>
  <c r="AN16" i="39"/>
  <c r="AP131" i="3" s="1"/>
  <c r="AO16" i="39"/>
  <c r="AQ131" i="3" s="1"/>
  <c r="AF21" i="39"/>
  <c r="AH132" i="3" s="1"/>
  <c r="AG21" i="39"/>
  <c r="AI132" i="3" s="1"/>
  <c r="AH21" i="39"/>
  <c r="AJ132" i="3" s="1"/>
  <c r="AI21" i="39"/>
  <c r="AK132" i="3" s="1"/>
  <c r="AJ21" i="39"/>
  <c r="AL132" i="3" s="1"/>
  <c r="AK21" i="39"/>
  <c r="AM132" i="3" s="1"/>
  <c r="AL21" i="39"/>
  <c r="AN132" i="3" s="1"/>
  <c r="AM21" i="39"/>
  <c r="AO132" i="3" s="1"/>
  <c r="AN21" i="39"/>
  <c r="AP132" i="3" s="1"/>
  <c r="AO21" i="39"/>
  <c r="AQ132" i="3" s="1"/>
  <c r="AF12" i="39"/>
  <c r="AG12" i="39"/>
  <c r="AI133" i="3" s="1"/>
  <c r="AH12" i="39"/>
  <c r="AJ133" i="3" s="1"/>
  <c r="AI12" i="39"/>
  <c r="AK133" i="3" s="1"/>
  <c r="AJ12" i="39"/>
  <c r="AL133" i="3" s="1"/>
  <c r="AK12" i="39"/>
  <c r="AM133" i="3" s="1"/>
  <c r="AL12" i="39"/>
  <c r="AN133" i="3" s="1"/>
  <c r="AM12" i="39"/>
  <c r="AO133" i="3" s="1"/>
  <c r="AN12" i="39"/>
  <c r="AP133" i="3" s="1"/>
  <c r="AO12" i="39"/>
  <c r="AQ133" i="3" s="1"/>
  <c r="AF25" i="39"/>
  <c r="AH134" i="3" s="1"/>
  <c r="AG25" i="39"/>
  <c r="AI134" i="3" s="1"/>
  <c r="AH25" i="39"/>
  <c r="AJ134" i="3" s="1"/>
  <c r="AI25" i="39"/>
  <c r="AK134" i="3" s="1"/>
  <c r="AJ25" i="39"/>
  <c r="AL134" i="3" s="1"/>
  <c r="AK25" i="39"/>
  <c r="AM134" i="3" s="1"/>
  <c r="AL25" i="39"/>
  <c r="AN134" i="3" s="1"/>
  <c r="AM25" i="39"/>
  <c r="AO134" i="3" s="1"/>
  <c r="AN25" i="39"/>
  <c r="AP134" i="3" s="1"/>
  <c r="AO25" i="39"/>
  <c r="AQ134" i="3" s="1"/>
  <c r="AF8" i="39"/>
  <c r="AH135" i="3" s="1"/>
  <c r="AG8" i="39"/>
  <c r="AI135" i="3" s="1"/>
  <c r="AH8" i="39"/>
  <c r="AJ135" i="3" s="1"/>
  <c r="AI8" i="39"/>
  <c r="AK135" i="3" s="1"/>
  <c r="AJ8" i="39"/>
  <c r="AL135" i="3" s="1"/>
  <c r="AK8" i="39"/>
  <c r="AM135" i="3" s="1"/>
  <c r="AL8" i="39"/>
  <c r="AN135" i="3" s="1"/>
  <c r="AM8" i="39"/>
  <c r="AO135" i="3" s="1"/>
  <c r="AN8" i="39"/>
  <c r="AP135" i="3" s="1"/>
  <c r="AO8" i="39"/>
  <c r="AQ135" i="3" s="1"/>
  <c r="AF5" i="36"/>
  <c r="AH140" i="3" s="1"/>
  <c r="AG5" i="36"/>
  <c r="AH5" i="36"/>
  <c r="AJ140" i="3" s="1"/>
  <c r="AI5" i="36"/>
  <c r="AK140" i="3" s="1"/>
  <c r="AJ5" i="36"/>
  <c r="AL140" i="3" s="1"/>
  <c r="AK5" i="36"/>
  <c r="AM140" i="3" s="1"/>
  <c r="AL5" i="36"/>
  <c r="AN140" i="3" s="1"/>
  <c r="AM5" i="36"/>
  <c r="AO140" i="3" s="1"/>
  <c r="AG141" i="3"/>
  <c r="AH141" i="3" s="1"/>
  <c r="AI141" i="3" s="1"/>
  <c r="AJ141" i="3" s="1"/>
  <c r="AK141" i="3" s="1"/>
  <c r="AL141" i="3" s="1"/>
  <c r="AM141" i="3" s="1"/>
  <c r="AN141" i="3" s="1"/>
  <c r="AO141" i="3" s="1"/>
  <c r="AP141" i="3" s="1"/>
  <c r="AQ141" i="3" s="1"/>
  <c r="AR141" i="3" s="1"/>
  <c r="AS141" i="3" s="1"/>
  <c r="AT141" i="3" s="1"/>
  <c r="AU141" i="3" s="1"/>
  <c r="AV141" i="3" s="1"/>
  <c r="AW141" i="3" s="1"/>
  <c r="AX141" i="3" s="1"/>
  <c r="AY141" i="3" s="1"/>
  <c r="AZ141" i="3" s="1"/>
  <c r="BA141" i="3" s="1"/>
  <c r="BB141" i="3" s="1"/>
  <c r="BC141" i="3" s="1"/>
  <c r="BD141" i="3" s="1"/>
  <c r="BE141" i="3" s="1"/>
  <c r="AF15" i="36"/>
  <c r="AH152" i="3" s="1"/>
  <c r="AG15" i="36"/>
  <c r="AI152" i="3" s="1"/>
  <c r="AH15" i="36"/>
  <c r="AI15" i="36"/>
  <c r="AK152" i="3" s="1"/>
  <c r="AJ15" i="36"/>
  <c r="AL152" i="3" s="1"/>
  <c r="AK15" i="36"/>
  <c r="AM152" i="3" s="1"/>
  <c r="AL15" i="36"/>
  <c r="AM15" i="36"/>
  <c r="AO152" i="3" s="1"/>
  <c r="AN15" i="36"/>
  <c r="AP152" i="3" s="1"/>
  <c r="AO15" i="36"/>
  <c r="AQ152" i="3" s="1"/>
  <c r="AF19" i="36"/>
  <c r="AH153" i="3" s="1"/>
  <c r="AG19" i="36"/>
  <c r="AI153" i="3" s="1"/>
  <c r="AH19" i="36"/>
  <c r="AJ153" i="3" s="1"/>
  <c r="AI19" i="36"/>
  <c r="AK153" i="3" s="1"/>
  <c r="AJ19" i="36"/>
  <c r="AK19" i="36"/>
  <c r="AM153" i="3" s="1"/>
  <c r="AL19" i="36"/>
  <c r="AN153" i="3" s="1"/>
  <c r="AM19" i="36"/>
  <c r="AO153" i="3" s="1"/>
  <c r="AN19" i="36"/>
  <c r="AO19" i="36"/>
  <c r="AQ153" i="3" s="1"/>
  <c r="AF11" i="36"/>
  <c r="AH154" i="3" s="1"/>
  <c r="AG11" i="36"/>
  <c r="AI154" i="3" s="1"/>
  <c r="AH11" i="36"/>
  <c r="AI11" i="36"/>
  <c r="AK154" i="3" s="1"/>
  <c r="AJ11" i="36"/>
  <c r="AL154" i="3" s="1"/>
  <c r="AK11" i="36"/>
  <c r="AM154" i="3" s="1"/>
  <c r="AL11" i="36"/>
  <c r="AN154" i="3" s="1"/>
  <c r="AM11" i="36"/>
  <c r="AN11" i="36"/>
  <c r="AP154" i="3" s="1"/>
  <c r="AO11" i="36"/>
  <c r="AQ154" i="3" s="1"/>
  <c r="AF8" i="36"/>
  <c r="AH155" i="3" s="1"/>
  <c r="AG8" i="36"/>
  <c r="AI155" i="3" s="1"/>
  <c r="AH8" i="36"/>
  <c r="AJ155" i="3" s="1"/>
  <c r="AI8" i="36"/>
  <c r="AK155" i="3" s="1"/>
  <c r="AJ8" i="36"/>
  <c r="AL155" i="3" s="1"/>
  <c r="AK8" i="36"/>
  <c r="AM155" i="3" s="1"/>
  <c r="AL8" i="36"/>
  <c r="AN155" i="3" s="1"/>
  <c r="AM8" i="36"/>
  <c r="AO155" i="3" s="1"/>
  <c r="AN8" i="36"/>
  <c r="AP155" i="3" s="1"/>
  <c r="AO8" i="36"/>
  <c r="AQ155" i="3" s="1"/>
  <c r="AF5" i="43"/>
  <c r="AH160" i="3" s="1"/>
  <c r="AG5" i="43"/>
  <c r="AI160" i="3" s="1"/>
  <c r="AH5" i="43"/>
  <c r="AJ160" i="3" s="1"/>
  <c r="AI5" i="43"/>
  <c r="AK160" i="3" s="1"/>
  <c r="AJ5" i="43"/>
  <c r="AL160" i="3" s="1"/>
  <c r="AK5" i="43"/>
  <c r="AM160" i="3" s="1"/>
  <c r="AL5" i="43"/>
  <c r="AN160" i="3" s="1"/>
  <c r="AM5" i="43"/>
  <c r="AO160" i="3" s="1"/>
  <c r="AG161" i="3"/>
  <c r="AH161" i="3" s="1"/>
  <c r="AI161" i="3" s="1"/>
  <c r="AJ161" i="3" s="1"/>
  <c r="AK161" i="3" s="1"/>
  <c r="AL161" i="3" s="1"/>
  <c r="AM161" i="3" s="1"/>
  <c r="AN161" i="3" s="1"/>
  <c r="AF14" i="43"/>
  <c r="AH172" i="3" s="1"/>
  <c r="AG14" i="43"/>
  <c r="AI172" i="3" s="1"/>
  <c r="AH14" i="43"/>
  <c r="AJ172" i="3" s="1"/>
  <c r="AI14" i="43"/>
  <c r="AK172" i="3" s="1"/>
  <c r="AJ14" i="43"/>
  <c r="AL172" i="3" s="1"/>
  <c r="AK14" i="43"/>
  <c r="AM172" i="3" s="1"/>
  <c r="AL14" i="43"/>
  <c r="AN172" i="3" s="1"/>
  <c r="AM14" i="43"/>
  <c r="AO172" i="3" s="1"/>
  <c r="AN14" i="43"/>
  <c r="AP172" i="3" s="1"/>
  <c r="AO14" i="43"/>
  <c r="AQ172" i="3" s="1"/>
  <c r="AF19" i="43"/>
  <c r="AH173" i="3" s="1"/>
  <c r="AG19" i="43"/>
  <c r="AI173" i="3" s="1"/>
  <c r="AH19" i="43"/>
  <c r="AJ173" i="3" s="1"/>
  <c r="AI19" i="43"/>
  <c r="AK173" i="3" s="1"/>
  <c r="AJ19" i="43"/>
  <c r="AL173" i="3" s="1"/>
  <c r="AK19" i="43"/>
  <c r="AM173" i="3" s="1"/>
  <c r="AL19" i="43"/>
  <c r="AN173" i="3" s="1"/>
  <c r="AM19" i="43"/>
  <c r="AO173" i="3" s="1"/>
  <c r="AN19" i="43"/>
  <c r="AP173" i="3" s="1"/>
  <c r="AO19" i="43"/>
  <c r="AQ173" i="3" s="1"/>
  <c r="E161" i="3"/>
  <c r="F161" i="3" s="1"/>
  <c r="G161" i="3" s="1"/>
  <c r="H161" i="3" s="1"/>
  <c r="I161" i="3" s="1"/>
  <c r="J161" i="3" s="1"/>
  <c r="K161" i="3" s="1"/>
  <c r="E141" i="3"/>
  <c r="F141" i="3" s="1"/>
  <c r="G141" i="3" s="1"/>
  <c r="H141" i="3" s="1"/>
  <c r="I141" i="3" s="1"/>
  <c r="J141" i="3" s="1"/>
  <c r="K141" i="3" s="1"/>
  <c r="L141" i="3" s="1"/>
  <c r="M141" i="3" s="1"/>
  <c r="N141" i="3" s="1"/>
  <c r="O141" i="3" s="1"/>
  <c r="P141" i="3" s="1"/>
  <c r="Q141" i="3" s="1"/>
  <c r="R141" i="3" s="1"/>
  <c r="S141" i="3" s="1"/>
  <c r="T141" i="3" s="1"/>
  <c r="U141" i="3" s="1"/>
  <c r="V141" i="3" s="1"/>
  <c r="W141" i="3" s="1"/>
  <c r="X141" i="3" s="1"/>
  <c r="Y141" i="3" s="1"/>
  <c r="Z141" i="3" s="1"/>
  <c r="AA141" i="3" s="1"/>
  <c r="AB141" i="3" s="1"/>
  <c r="E118" i="3"/>
  <c r="F118" i="3" s="1"/>
  <c r="G118" i="3" s="1"/>
  <c r="H118" i="3" s="1"/>
  <c r="I118" i="3" s="1"/>
  <c r="J118" i="3" s="1"/>
  <c r="K118" i="3" s="1"/>
  <c r="L118" i="3" s="1"/>
  <c r="M118" i="3" s="1"/>
  <c r="N118" i="3" s="1"/>
  <c r="O118" i="3" s="1"/>
  <c r="P118" i="3" s="1"/>
  <c r="Q118" i="3" s="1"/>
  <c r="R118" i="3" s="1"/>
  <c r="S118" i="3" s="1"/>
  <c r="T118" i="3" s="1"/>
  <c r="U118" i="3" s="1"/>
  <c r="V118" i="3" s="1"/>
  <c r="W118" i="3" s="1"/>
  <c r="X118" i="3" s="1"/>
  <c r="Y118" i="3" s="1"/>
  <c r="Z118" i="3" s="1"/>
  <c r="AA118" i="3" s="1"/>
  <c r="AB118" i="3" s="1"/>
  <c r="E72" i="3"/>
  <c r="F72" i="3" s="1"/>
  <c r="G72" i="3" s="1"/>
  <c r="H72" i="3" s="1"/>
  <c r="I72" i="3" s="1"/>
  <c r="J72" i="3" s="1"/>
  <c r="K72" i="3" s="1"/>
  <c r="L72" i="3" s="1"/>
  <c r="M72" i="3" s="1"/>
  <c r="N72" i="3" s="1"/>
  <c r="O72" i="3" s="1"/>
  <c r="P72" i="3" s="1"/>
  <c r="Q72" i="3" s="1"/>
  <c r="R72" i="3" s="1"/>
  <c r="S72" i="3" s="1"/>
  <c r="T72" i="3" s="1"/>
  <c r="U72" i="3" s="1"/>
  <c r="V72" i="3" s="1"/>
  <c r="W72" i="3" s="1"/>
  <c r="X72" i="3" s="1"/>
  <c r="Y72" i="3" s="1"/>
  <c r="Z72" i="3" s="1"/>
  <c r="AA72" i="3" s="1"/>
  <c r="AB72" i="3" s="1"/>
  <c r="E95" i="3"/>
  <c r="F95" i="3" s="1"/>
  <c r="G95" i="3" s="1"/>
  <c r="H95" i="3" s="1"/>
  <c r="I95" i="3" s="1"/>
  <c r="J95" i="3" s="1"/>
  <c r="K95" i="3" s="1"/>
  <c r="L95" i="3" s="1"/>
  <c r="M95" i="3" s="1"/>
  <c r="N95" i="3" s="1"/>
  <c r="O95" i="3" s="1"/>
  <c r="P95" i="3" s="1"/>
  <c r="Q95" i="3" s="1"/>
  <c r="R95" i="3" s="1"/>
  <c r="S95" i="3" s="1"/>
  <c r="T95" i="3" s="1"/>
  <c r="U95" i="3" s="1"/>
  <c r="V95" i="3" s="1"/>
  <c r="W95" i="3" s="1"/>
  <c r="X95" i="3" s="1"/>
  <c r="Y95" i="3" s="1"/>
  <c r="Z95" i="3" s="1"/>
  <c r="AA95" i="3" s="1"/>
  <c r="AB95" i="3" s="1"/>
  <c r="E53" i="3"/>
  <c r="F53" i="3" s="1"/>
  <c r="G53" i="3" s="1"/>
  <c r="H53" i="3" s="1"/>
  <c r="I53" i="3" s="1"/>
  <c r="J53" i="3" s="1"/>
  <c r="K53" i="3" s="1"/>
  <c r="L53" i="3" s="1"/>
  <c r="M53" i="3" s="1"/>
  <c r="N53" i="3" s="1"/>
  <c r="O53" i="3" s="1"/>
  <c r="P53" i="3" s="1"/>
  <c r="Q53" i="3" s="1"/>
  <c r="R53" i="3" s="1"/>
  <c r="S53" i="3" s="1"/>
  <c r="T53" i="3" s="1"/>
  <c r="U53" i="3" s="1"/>
  <c r="V53" i="3" s="1"/>
  <c r="W53" i="3" s="1"/>
  <c r="X53" i="3" s="1"/>
  <c r="Y53" i="3" s="1"/>
  <c r="Z53" i="3" s="1"/>
  <c r="AA53" i="3" s="1"/>
  <c r="AB53" i="3" s="1"/>
  <c r="E40" i="3"/>
  <c r="F40" i="3" s="1"/>
  <c r="G40" i="3" s="1"/>
  <c r="H40" i="3" s="1"/>
  <c r="I40" i="3" s="1"/>
  <c r="J40" i="3" s="1"/>
  <c r="K40" i="3" s="1"/>
  <c r="L40" i="3" s="1"/>
  <c r="M40" i="3" s="1"/>
  <c r="N40" i="3" s="1"/>
  <c r="O40" i="3" s="1"/>
  <c r="P40" i="3" s="1"/>
  <c r="Q40" i="3" s="1"/>
  <c r="R40" i="3" s="1"/>
  <c r="S40" i="3" s="1"/>
  <c r="T40" i="3" s="1"/>
  <c r="U40" i="3" s="1"/>
  <c r="V40" i="3" s="1"/>
  <c r="W40" i="3" s="1"/>
  <c r="X40" i="3" s="1"/>
  <c r="Y40" i="3" s="1"/>
  <c r="Z40" i="3" s="1"/>
  <c r="AA40" i="3" s="1"/>
  <c r="AB40" i="3" s="1"/>
  <c r="AB5" i="22"/>
  <c r="AB71" i="3" s="1"/>
  <c r="AB19" i="22"/>
  <c r="AB73" i="3" s="1"/>
  <c r="AB24" i="22"/>
  <c r="AB74" i="3" s="1"/>
  <c r="AB15" i="22"/>
  <c r="AB75" i="3" s="1"/>
  <c r="AB30" i="22"/>
  <c r="AB76" i="3" s="1"/>
  <c r="AB8" i="22"/>
  <c r="AB77" i="3" s="1"/>
  <c r="AA5" i="22"/>
  <c r="AA71" i="3" s="1"/>
  <c r="AA19" i="22"/>
  <c r="AA73" i="3" s="1"/>
  <c r="AA24" i="22"/>
  <c r="AA74" i="3" s="1"/>
  <c r="AA15" i="22"/>
  <c r="AA75" i="3" s="1"/>
  <c r="AA30" i="22"/>
  <c r="AA76" i="3" s="1"/>
  <c r="AA8" i="22"/>
  <c r="AA77" i="3" s="1"/>
  <c r="Z5" i="22"/>
  <c r="Z71" i="3" s="1"/>
  <c r="Z19" i="22"/>
  <c r="Z73" i="3" s="1"/>
  <c r="Z24" i="22"/>
  <c r="Z74" i="3" s="1"/>
  <c r="Z15" i="22"/>
  <c r="Z75" i="3" s="1"/>
  <c r="Z30" i="22"/>
  <c r="Z76" i="3" s="1"/>
  <c r="Z8" i="22"/>
  <c r="Z77" i="3" s="1"/>
  <c r="Y5" i="22"/>
  <c r="Y19" i="22"/>
  <c r="Y73" i="3" s="1"/>
  <c r="Y24" i="22"/>
  <c r="Y74" i="3" s="1"/>
  <c r="Y15" i="22"/>
  <c r="Y75" i="3" s="1"/>
  <c r="Y30" i="22"/>
  <c r="Y76" i="3" s="1"/>
  <c r="Y8" i="22"/>
  <c r="Y77" i="3" s="1"/>
  <c r="U5" i="22"/>
  <c r="U71" i="3" s="1"/>
  <c r="U19" i="22"/>
  <c r="U73" i="3" s="1"/>
  <c r="U24" i="22"/>
  <c r="U74" i="3" s="1"/>
  <c r="U15" i="22"/>
  <c r="U75" i="3" s="1"/>
  <c r="U30" i="22"/>
  <c r="U76" i="3" s="1"/>
  <c r="U8" i="22"/>
  <c r="U77" i="3" s="1"/>
  <c r="T5" i="22"/>
  <c r="T19" i="22"/>
  <c r="T73" i="3" s="1"/>
  <c r="T24" i="22"/>
  <c r="T74" i="3" s="1"/>
  <c r="T15" i="22"/>
  <c r="T75" i="3" s="1"/>
  <c r="T30" i="22"/>
  <c r="T76" i="3" s="1"/>
  <c r="T8" i="22"/>
  <c r="T77" i="3" s="1"/>
  <c r="S5" i="22"/>
  <c r="S19" i="22"/>
  <c r="S73" i="3" s="1"/>
  <c r="S24" i="22"/>
  <c r="S74" i="3" s="1"/>
  <c r="S15" i="22"/>
  <c r="S75" i="3" s="1"/>
  <c r="S30" i="22"/>
  <c r="S76" i="3" s="1"/>
  <c r="S8" i="22"/>
  <c r="S77" i="3" s="1"/>
  <c r="R5" i="22"/>
  <c r="R19" i="22"/>
  <c r="R73" i="3" s="1"/>
  <c r="R24" i="22"/>
  <c r="R74" i="3" s="1"/>
  <c r="R15" i="22"/>
  <c r="R75" i="3" s="1"/>
  <c r="R30" i="22"/>
  <c r="R76" i="3" s="1"/>
  <c r="R8" i="22"/>
  <c r="R77" i="3" s="1"/>
  <c r="AB9" i="50"/>
  <c r="AB10" i="50"/>
  <c r="AB55" i="3" s="1"/>
  <c r="AB11" i="50"/>
  <c r="AB12" i="50"/>
  <c r="AB56" i="3" s="1"/>
  <c r="AB17" i="50"/>
  <c r="AB43" i="3" s="1"/>
  <c r="AB14" i="50"/>
  <c r="AB57" i="3" s="1"/>
  <c r="AA9" i="50"/>
  <c r="AA54" i="3" s="1"/>
  <c r="AA10" i="50"/>
  <c r="AA55" i="3" s="1"/>
  <c r="AA11" i="50"/>
  <c r="AA12" i="50"/>
  <c r="AA56" i="3" s="1"/>
  <c r="AA17" i="50"/>
  <c r="AA43" i="3" s="1"/>
  <c r="AA14" i="50"/>
  <c r="AA57" i="3" s="1"/>
  <c r="Z9" i="50"/>
  <c r="Z54" i="3" s="1"/>
  <c r="Z10" i="50"/>
  <c r="Z55" i="3" s="1"/>
  <c r="Z11" i="50"/>
  <c r="Z12" i="50"/>
  <c r="Z56" i="3" s="1"/>
  <c r="Z17" i="50"/>
  <c r="Z43" i="3" s="1"/>
  <c r="Z14" i="50"/>
  <c r="Z57" i="3" s="1"/>
  <c r="Y9" i="50"/>
  <c r="Y54" i="3" s="1"/>
  <c r="Y10" i="50"/>
  <c r="Y55" i="3" s="1"/>
  <c r="Y11" i="50"/>
  <c r="Y12" i="50"/>
  <c r="Y17" i="50"/>
  <c r="Y43" i="3" s="1"/>
  <c r="Y14" i="50"/>
  <c r="Y57" i="3" s="1"/>
  <c r="X17" i="50"/>
  <c r="X43" i="3" s="1"/>
  <c r="W17" i="50"/>
  <c r="W43" i="3" s="1"/>
  <c r="V17" i="50"/>
  <c r="V43" i="3" s="1"/>
  <c r="U9" i="50"/>
  <c r="U54" i="3" s="1"/>
  <c r="U10" i="50"/>
  <c r="U55" i="3" s="1"/>
  <c r="U11" i="50"/>
  <c r="U12" i="50"/>
  <c r="U56" i="3" s="1"/>
  <c r="U17" i="50"/>
  <c r="U43" i="3" s="1"/>
  <c r="U14" i="50"/>
  <c r="U57" i="3" s="1"/>
  <c r="T9" i="50"/>
  <c r="T54" i="3" s="1"/>
  <c r="T10" i="50"/>
  <c r="T55" i="3" s="1"/>
  <c r="T11" i="50"/>
  <c r="T12" i="50"/>
  <c r="T56" i="3" s="1"/>
  <c r="T17" i="50"/>
  <c r="T43" i="3" s="1"/>
  <c r="T14" i="50"/>
  <c r="T57" i="3" s="1"/>
  <c r="S9" i="50"/>
  <c r="S10" i="50"/>
  <c r="S55" i="3" s="1"/>
  <c r="S11" i="50"/>
  <c r="S12" i="50"/>
  <c r="S56" i="3" s="1"/>
  <c r="S17" i="50"/>
  <c r="S43" i="3" s="1"/>
  <c r="S14" i="50"/>
  <c r="S57" i="3" s="1"/>
  <c r="R9" i="50"/>
  <c r="R54" i="3" s="1"/>
  <c r="R10" i="50"/>
  <c r="R55" i="3" s="1"/>
  <c r="R11" i="50"/>
  <c r="R12" i="50"/>
  <c r="R17" i="50"/>
  <c r="R43" i="3" s="1"/>
  <c r="R14" i="50"/>
  <c r="R57" i="3" s="1"/>
  <c r="AE4" i="22"/>
  <c r="AF4" i="22"/>
  <c r="AG4" i="22"/>
  <c r="AH4" i="22"/>
  <c r="AI4" i="22"/>
  <c r="AJ4" i="22"/>
  <c r="AK4" i="22"/>
  <c r="AL4" i="22"/>
  <c r="AM4" i="22"/>
  <c r="AN4" i="22"/>
  <c r="AO4" i="22"/>
  <c r="AP4" i="22"/>
  <c r="AQ4" i="22"/>
  <c r="AR4" i="22"/>
  <c r="AS4" i="22"/>
  <c r="AT4" i="22"/>
  <c r="AU4" i="22"/>
  <c r="AV4" i="22"/>
  <c r="AW4" i="22"/>
  <c r="AX4" i="22"/>
  <c r="AY4" i="22"/>
  <c r="AZ4" i="22"/>
  <c r="BA4" i="22"/>
  <c r="BB4" i="22"/>
  <c r="BC4" i="22"/>
  <c r="AE4" i="21"/>
  <c r="AF4" i="21"/>
  <c r="AG4" i="21"/>
  <c r="AH4" i="21"/>
  <c r="AI4" i="21"/>
  <c r="AJ4" i="21"/>
  <c r="AK4" i="21"/>
  <c r="AL4" i="21"/>
  <c r="AM4" i="21"/>
  <c r="AN4" i="21"/>
  <c r="AO4" i="21"/>
  <c r="AP4" i="21"/>
  <c r="AQ4" i="21"/>
  <c r="AR4" i="21"/>
  <c r="AS4" i="21"/>
  <c r="AT4" i="21"/>
  <c r="AU4" i="21"/>
  <c r="AV4" i="21"/>
  <c r="AW4" i="21"/>
  <c r="AX4" i="21"/>
  <c r="AY4" i="21"/>
  <c r="AZ4" i="21"/>
  <c r="BA4" i="21"/>
  <c r="BB4" i="21"/>
  <c r="BC4" i="21"/>
  <c r="AE4" i="38"/>
  <c r="AF4" i="38"/>
  <c r="AG4" i="38"/>
  <c r="AH4" i="38"/>
  <c r="AI4" i="38"/>
  <c r="AJ4" i="38"/>
  <c r="AK4" i="38"/>
  <c r="AL4" i="38"/>
  <c r="AM4" i="38"/>
  <c r="AN4" i="38"/>
  <c r="AO4" i="38"/>
  <c r="AP4" i="38"/>
  <c r="AQ4" i="38"/>
  <c r="AR4" i="38"/>
  <c r="AS4" i="38"/>
  <c r="AT4" i="38"/>
  <c r="AU4" i="38"/>
  <c r="AV4" i="38"/>
  <c r="AW4" i="38"/>
  <c r="AX4" i="38"/>
  <c r="AY4" i="38"/>
  <c r="AZ4" i="38"/>
  <c r="BA4" i="38"/>
  <c r="BB4" i="38"/>
  <c r="BC4" i="38"/>
  <c r="AE4" i="37"/>
  <c r="AF4" i="37"/>
  <c r="AG4" i="37"/>
  <c r="AH4" i="37"/>
  <c r="AI4" i="37"/>
  <c r="AJ4" i="37"/>
  <c r="AK4" i="37"/>
  <c r="AL4" i="37"/>
  <c r="AM4" i="37"/>
  <c r="AN4" i="37"/>
  <c r="AO4" i="37"/>
  <c r="AP4" i="37"/>
  <c r="AQ4" i="37"/>
  <c r="AR4" i="37"/>
  <c r="AS4" i="37"/>
  <c r="AT4" i="37"/>
  <c r="AU4" i="37"/>
  <c r="AV4" i="37"/>
  <c r="AW4" i="37"/>
  <c r="AX4" i="37"/>
  <c r="AY4" i="37"/>
  <c r="AZ4" i="37"/>
  <c r="BA4" i="37"/>
  <c r="BB4" i="37"/>
  <c r="BC4" i="37"/>
  <c r="AE4" i="36"/>
  <c r="AF4" i="36"/>
  <c r="AG4" i="36"/>
  <c r="AH4" i="36"/>
  <c r="AI4" i="36"/>
  <c r="AJ4" i="36"/>
  <c r="AK4" i="36"/>
  <c r="AL4" i="36"/>
  <c r="AM4" i="36"/>
  <c r="AN4" i="36"/>
  <c r="AO4" i="36"/>
  <c r="AP4" i="36"/>
  <c r="AQ4" i="36"/>
  <c r="AR4" i="36"/>
  <c r="AS4" i="36"/>
  <c r="AT4" i="36"/>
  <c r="AU4" i="36"/>
  <c r="AV4" i="36"/>
  <c r="AW4" i="36"/>
  <c r="AX4" i="36"/>
  <c r="AY4" i="36"/>
  <c r="AZ4" i="36"/>
  <c r="BA4" i="36"/>
  <c r="BB4" i="36"/>
  <c r="BC4" i="36"/>
  <c r="AE4" i="35"/>
  <c r="AF4" i="35"/>
  <c r="AG4" i="35"/>
  <c r="AH4" i="35"/>
  <c r="AI4" i="35"/>
  <c r="AJ4" i="35"/>
  <c r="AK4" i="35"/>
  <c r="AL4" i="35"/>
  <c r="AM4" i="35"/>
  <c r="AN4" i="35"/>
  <c r="AO4" i="35"/>
  <c r="AP4" i="35"/>
  <c r="AQ4" i="35"/>
  <c r="AR4" i="35"/>
  <c r="AS4" i="35"/>
  <c r="AT4" i="35"/>
  <c r="AU4" i="35"/>
  <c r="AV4" i="35"/>
  <c r="AW4" i="35"/>
  <c r="AX4" i="35"/>
  <c r="AY4" i="35"/>
  <c r="AZ4" i="35"/>
  <c r="BA4" i="35"/>
  <c r="BB4" i="35"/>
  <c r="BC4" i="35"/>
  <c r="AE4" i="43"/>
  <c r="AF4" i="43"/>
  <c r="AG4" i="43" s="1"/>
  <c r="AH4" i="43" s="1"/>
  <c r="AI4" i="43" s="1"/>
  <c r="AJ4" i="43" s="1"/>
  <c r="AK4" i="43" s="1"/>
  <c r="AL4" i="43" s="1"/>
  <c r="AM4" i="43" s="1"/>
  <c r="AN4" i="43" s="1"/>
  <c r="AO4" i="43" s="1"/>
  <c r="AP4" i="43" s="1"/>
  <c r="AQ4" i="43" s="1"/>
  <c r="AR4" i="43" s="1"/>
  <c r="AS4" i="43" s="1"/>
  <c r="AT4" i="43" s="1"/>
  <c r="AU4" i="43" s="1"/>
  <c r="AV4" i="43" s="1"/>
  <c r="AW4" i="43" s="1"/>
  <c r="AX4" i="43" s="1"/>
  <c r="AY4" i="43" s="1"/>
  <c r="AZ4" i="43" s="1"/>
  <c r="BA4" i="43" s="1"/>
  <c r="BB4" i="43" s="1"/>
  <c r="BC4" i="43" s="1"/>
  <c r="AE4" i="42"/>
  <c r="AF4" i="42"/>
  <c r="AG4" i="42"/>
  <c r="AH4" i="42"/>
  <c r="AI4" i="42"/>
  <c r="AJ4" i="42"/>
  <c r="AK4" i="42"/>
  <c r="AL4" i="42"/>
  <c r="AM4" i="42"/>
  <c r="AN4" i="42"/>
  <c r="AO4" i="42"/>
  <c r="AP4" i="42"/>
  <c r="AQ4" i="42"/>
  <c r="AR4" i="42"/>
  <c r="AS4" i="42"/>
  <c r="AT4" i="42"/>
  <c r="AU4" i="42"/>
  <c r="AV4" i="42"/>
  <c r="AW4" i="42"/>
  <c r="AX4" i="42"/>
  <c r="AY4" i="42"/>
  <c r="AZ4" i="42"/>
  <c r="BA4" i="42"/>
  <c r="BB4" i="42"/>
  <c r="BC4" i="42"/>
  <c r="AE4" i="50"/>
  <c r="AF4" i="50" s="1"/>
  <c r="AG4" i="50" s="1"/>
  <c r="AH4" i="50" s="1"/>
  <c r="AI4" i="50" s="1"/>
  <c r="AJ4" i="50" s="1"/>
  <c r="AK4" i="50" s="1"/>
  <c r="AL4" i="50" s="1"/>
  <c r="AM4" i="50" s="1"/>
  <c r="AN4" i="50" s="1"/>
  <c r="AO4" i="50" s="1"/>
  <c r="AP4" i="50" s="1"/>
  <c r="AQ4" i="50" s="1"/>
  <c r="AR4" i="50" s="1"/>
  <c r="AS4" i="50" s="1"/>
  <c r="AT4" i="50" s="1"/>
  <c r="AU4" i="50" s="1"/>
  <c r="AV4" i="50" s="1"/>
  <c r="AW4" i="50" s="1"/>
  <c r="AX4" i="50" s="1"/>
  <c r="AY4" i="50" s="1"/>
  <c r="AZ4" i="50" s="1"/>
  <c r="BA4" i="50" s="1"/>
  <c r="BB4" i="50" s="1"/>
  <c r="BC4" i="50" s="1"/>
  <c r="AE4" i="39"/>
  <c r="AF4" i="39" s="1"/>
  <c r="AG4" i="39" s="1"/>
  <c r="AH4" i="39" s="1"/>
  <c r="AI4" i="39" s="1"/>
  <c r="AJ4" i="39" s="1"/>
  <c r="AK4" i="39" s="1"/>
  <c r="AL4" i="39" s="1"/>
  <c r="AM4" i="39" s="1"/>
  <c r="AN4" i="39" s="1"/>
  <c r="AO4" i="39" s="1"/>
  <c r="AP4" i="39" s="1"/>
  <c r="AQ4" i="39" s="1"/>
  <c r="AR4" i="39" s="1"/>
  <c r="AS4" i="39" s="1"/>
  <c r="AT4" i="39" s="1"/>
  <c r="AU4" i="39" s="1"/>
  <c r="AV4" i="39" s="1"/>
  <c r="AW4" i="39" s="1"/>
  <c r="AX4" i="39" s="1"/>
  <c r="AY4" i="39" s="1"/>
  <c r="AZ4" i="39" s="1"/>
  <c r="BA4" i="39" s="1"/>
  <c r="BB4" i="39" s="1"/>
  <c r="BC4" i="39" s="1"/>
  <c r="E4" i="21"/>
  <c r="F4" i="21"/>
  <c r="G4" i="21"/>
  <c r="H4" i="21"/>
  <c r="I4" i="21"/>
  <c r="J4" i="21"/>
  <c r="K4" i="21"/>
  <c r="L4" i="21"/>
  <c r="M4" i="21"/>
  <c r="N4" i="21"/>
  <c r="O4" i="21"/>
  <c r="P4" i="21"/>
  <c r="Q4" i="21"/>
  <c r="R4" i="21"/>
  <c r="S4" i="21"/>
  <c r="T4" i="21"/>
  <c r="U4" i="21"/>
  <c r="V4" i="21"/>
  <c r="W4" i="21"/>
  <c r="X4" i="21"/>
  <c r="Y4" i="21"/>
  <c r="Z4" i="21"/>
  <c r="AA4" i="21"/>
  <c r="AB4" i="21"/>
  <c r="D4" i="22"/>
  <c r="E4" i="22"/>
  <c r="F4" i="22"/>
  <c r="G4" i="22"/>
  <c r="H4" i="22"/>
  <c r="I4" i="22"/>
  <c r="J4" i="22"/>
  <c r="K4" i="22"/>
  <c r="L4" i="22"/>
  <c r="M4" i="22"/>
  <c r="N4" i="22"/>
  <c r="O4" i="22"/>
  <c r="P4" i="22"/>
  <c r="Q4" i="22"/>
  <c r="R4" i="22"/>
  <c r="S4" i="22"/>
  <c r="T4" i="22"/>
  <c r="U4" i="22"/>
  <c r="V4" i="22"/>
  <c r="W4" i="22"/>
  <c r="X4" i="22"/>
  <c r="Y4" i="22"/>
  <c r="Z4" i="22"/>
  <c r="AA4" i="22"/>
  <c r="AB4" i="22"/>
  <c r="D4" i="21"/>
  <c r="D4" i="50"/>
  <c r="E4" i="50"/>
  <c r="F4" i="50" s="1"/>
  <c r="G4" i="50" s="1"/>
  <c r="H4" i="50" s="1"/>
  <c r="I4" i="50" s="1"/>
  <c r="J4" i="50" s="1"/>
  <c r="K4" i="50" s="1"/>
  <c r="L4" i="50" s="1"/>
  <c r="M4" i="50" s="1"/>
  <c r="N4" i="50" s="1"/>
  <c r="O4" i="50" s="1"/>
  <c r="P4" i="50" s="1"/>
  <c r="Q4" i="50" s="1"/>
  <c r="R4" i="50" s="1"/>
  <c r="S4" i="50" s="1"/>
  <c r="T4" i="50" s="1"/>
  <c r="U4" i="50" s="1"/>
  <c r="V4" i="50" s="1"/>
  <c r="W4" i="50" s="1"/>
  <c r="X4" i="50" s="1"/>
  <c r="Y4" i="50" s="1"/>
  <c r="Z4" i="50" s="1"/>
  <c r="AA4" i="50" s="1"/>
  <c r="AB4" i="50" s="1"/>
  <c r="BC6" i="22"/>
  <c r="BC7" i="22"/>
  <c r="BC10" i="22"/>
  <c r="BC14" i="22"/>
  <c r="BC23" i="22"/>
  <c r="BB6" i="22"/>
  <c r="BB7" i="22"/>
  <c r="BB10" i="22"/>
  <c r="BB14" i="22"/>
  <c r="BB23" i="22"/>
  <c r="BA6" i="22"/>
  <c r="BA7" i="22"/>
  <c r="BA10" i="22"/>
  <c r="BA14" i="22"/>
  <c r="BA23" i="22"/>
  <c r="AV6" i="22"/>
  <c r="AV7" i="22"/>
  <c r="AV10" i="22"/>
  <c r="AV14" i="22"/>
  <c r="AV23" i="22"/>
  <c r="AU6" i="22"/>
  <c r="AU7" i="22"/>
  <c r="AU10" i="22"/>
  <c r="AU14" i="22"/>
  <c r="AU23" i="22"/>
  <c r="AT6" i="22"/>
  <c r="AT7" i="22"/>
  <c r="AT10" i="22"/>
  <c r="AT14" i="22"/>
  <c r="AT23" i="22"/>
  <c r="AS6" i="22"/>
  <c r="AS7" i="22"/>
  <c r="AS9" i="22" s="1"/>
  <c r="AS10" i="22"/>
  <c r="AS14" i="22"/>
  <c r="AS23" i="22"/>
  <c r="AR6" i="22"/>
  <c r="AR7" i="22"/>
  <c r="AR10" i="22"/>
  <c r="AR14" i="22"/>
  <c r="AR23" i="22"/>
  <c r="AQ6" i="22"/>
  <c r="AQ7" i="22"/>
  <c r="AQ9" i="22" s="1"/>
  <c r="AQ10" i="22"/>
  <c r="AQ14" i="22"/>
  <c r="AQ23" i="22"/>
  <c r="AP6" i="22"/>
  <c r="AP7" i="22"/>
  <c r="AP10" i="22"/>
  <c r="AP14" i="22"/>
  <c r="AP23" i="22"/>
  <c r="AO6" i="22"/>
  <c r="AO7" i="22"/>
  <c r="AO10" i="22"/>
  <c r="AO23" i="22"/>
  <c r="AN6" i="22"/>
  <c r="AN7" i="22"/>
  <c r="AN10" i="22"/>
  <c r="AM6" i="22"/>
  <c r="AM7" i="22"/>
  <c r="AM10" i="22"/>
  <c r="AM14" i="22"/>
  <c r="AM23" i="22"/>
  <c r="AL6" i="22"/>
  <c r="AL7" i="22"/>
  <c r="AL9" i="22" s="1"/>
  <c r="AL10" i="22"/>
  <c r="AL14" i="22"/>
  <c r="AL23" i="22"/>
  <c r="AK6" i="22"/>
  <c r="AK7" i="22"/>
  <c r="AK10" i="22"/>
  <c r="AK14" i="22"/>
  <c r="AK23" i="22"/>
  <c r="AJ6" i="22"/>
  <c r="AJ7" i="22"/>
  <c r="AJ10" i="22"/>
  <c r="AJ14" i="22"/>
  <c r="AJ23" i="22"/>
  <c r="AI6" i="22"/>
  <c r="AI7" i="22"/>
  <c r="AI10" i="22"/>
  <c r="AI14" i="22"/>
  <c r="AI23" i="22"/>
  <c r="AH6" i="22"/>
  <c r="AH7" i="22"/>
  <c r="AH10" i="22"/>
  <c r="AH14" i="22"/>
  <c r="AH23" i="22"/>
  <c r="AG6" i="22"/>
  <c r="AG7" i="22"/>
  <c r="AG10" i="22"/>
  <c r="AG14" i="22"/>
  <c r="AG23" i="22"/>
  <c r="AF6" i="22"/>
  <c r="AF7" i="22"/>
  <c r="AF10" i="22"/>
  <c r="AF14" i="22"/>
  <c r="AF23" i="22"/>
  <c r="BC25" i="22"/>
  <c r="BC26" i="22"/>
  <c r="BC27" i="22"/>
  <c r="BB25" i="22"/>
  <c r="BB26" i="22"/>
  <c r="BB27" i="22"/>
  <c r="BA25" i="22"/>
  <c r="BA26" i="22"/>
  <c r="BA27" i="22"/>
  <c r="AV25" i="22"/>
  <c r="AV26" i="22"/>
  <c r="AV27" i="22"/>
  <c r="AU25" i="22"/>
  <c r="AU26" i="22"/>
  <c r="AU27" i="22"/>
  <c r="AT25" i="22"/>
  <c r="AT26" i="22"/>
  <c r="AT27" i="22"/>
  <c r="AS25" i="22"/>
  <c r="AS26" i="22"/>
  <c r="AS27" i="22"/>
  <c r="AR25" i="22"/>
  <c r="AR26" i="22"/>
  <c r="AR27" i="22"/>
  <c r="AQ25" i="22"/>
  <c r="AQ26" i="22"/>
  <c r="AQ27" i="22"/>
  <c r="AP25" i="22"/>
  <c r="AP26" i="22"/>
  <c r="AP27" i="22"/>
  <c r="AO25" i="22"/>
  <c r="AO26" i="22"/>
  <c r="AO27" i="22"/>
  <c r="AN25" i="22"/>
  <c r="AN26" i="22"/>
  <c r="AN27" i="22"/>
  <c r="AM25" i="22"/>
  <c r="AM26" i="22"/>
  <c r="AM27" i="22"/>
  <c r="AL25" i="22"/>
  <c r="AL26" i="22"/>
  <c r="AL27" i="22"/>
  <c r="AK25" i="22"/>
  <c r="AK26" i="22"/>
  <c r="AK27" i="22"/>
  <c r="AJ25" i="22"/>
  <c r="AJ26" i="22"/>
  <c r="AJ27" i="22"/>
  <c r="AI25" i="22"/>
  <c r="AI26" i="22"/>
  <c r="AI27" i="22"/>
  <c r="AH25" i="22"/>
  <c r="AH26" i="22"/>
  <c r="AH27" i="22"/>
  <c r="AG25" i="22"/>
  <c r="AG26" i="22"/>
  <c r="AG27" i="22"/>
  <c r="AF25" i="22"/>
  <c r="AF26" i="22"/>
  <c r="AF27" i="22"/>
  <c r="BC20" i="22"/>
  <c r="BC21" i="22"/>
  <c r="BB20" i="22"/>
  <c r="BB21" i="22"/>
  <c r="BA20" i="22"/>
  <c r="BA21" i="22"/>
  <c r="AV20" i="22"/>
  <c r="AV21" i="22"/>
  <c r="AU20" i="22"/>
  <c r="AU21" i="22"/>
  <c r="AT20" i="22"/>
  <c r="AT21" i="22"/>
  <c r="AS20" i="22"/>
  <c r="AS21" i="22"/>
  <c r="AR20" i="22"/>
  <c r="AR21" i="22"/>
  <c r="AQ20" i="22"/>
  <c r="AQ21" i="22"/>
  <c r="AP20" i="22"/>
  <c r="AP21" i="22"/>
  <c r="AO20" i="22"/>
  <c r="AO21" i="22"/>
  <c r="AN20" i="22"/>
  <c r="AN21" i="22"/>
  <c r="AM20" i="22"/>
  <c r="AM21" i="22"/>
  <c r="AL20" i="22"/>
  <c r="AL21" i="22"/>
  <c r="AK20" i="22"/>
  <c r="AK21" i="22"/>
  <c r="AJ20" i="22"/>
  <c r="AJ21" i="22"/>
  <c r="AI20" i="22"/>
  <c r="AI21" i="22"/>
  <c r="AH20" i="22"/>
  <c r="AH21" i="22"/>
  <c r="AG20" i="22"/>
  <c r="AG21" i="22"/>
  <c r="AF20" i="22"/>
  <c r="AF21" i="22"/>
  <c r="BC16" i="22"/>
  <c r="BB16" i="22"/>
  <c r="BA16" i="22"/>
  <c r="AY16" i="22"/>
  <c r="AV16" i="22"/>
  <c r="AU16" i="22"/>
  <c r="AT16" i="22"/>
  <c r="AS16" i="22"/>
  <c r="AR16" i="22"/>
  <c r="AQ16" i="22"/>
  <c r="AP16" i="22"/>
  <c r="AO16" i="22"/>
  <c r="AN16" i="22"/>
  <c r="AM16" i="22"/>
  <c r="AL16" i="22"/>
  <c r="AK16" i="22"/>
  <c r="AJ16" i="22"/>
  <c r="AI16" i="22"/>
  <c r="AH16" i="22"/>
  <c r="AG16" i="22"/>
  <c r="AF16" i="22"/>
  <c r="BC11" i="22"/>
  <c r="BC12" i="22"/>
  <c r="BB11" i="22"/>
  <c r="BB12" i="22"/>
  <c r="BA11" i="22"/>
  <c r="BA12" i="22"/>
  <c r="AY12" i="22"/>
  <c r="AX11" i="22"/>
  <c r="AX12" i="22"/>
  <c r="AV11" i="22"/>
  <c r="AV12" i="22"/>
  <c r="AU11" i="22"/>
  <c r="AU12" i="22"/>
  <c r="AT11" i="22"/>
  <c r="AT12" i="22"/>
  <c r="AS11" i="22"/>
  <c r="AS12" i="22"/>
  <c r="AR11" i="22"/>
  <c r="AR12" i="22"/>
  <c r="AQ11" i="22"/>
  <c r="AQ12" i="22"/>
  <c r="AP11" i="22"/>
  <c r="AP12" i="22"/>
  <c r="AO11" i="22"/>
  <c r="AO12" i="22"/>
  <c r="AN11" i="22"/>
  <c r="AN12" i="22"/>
  <c r="AM11" i="22"/>
  <c r="AM12" i="22"/>
  <c r="AL11" i="22"/>
  <c r="AL12" i="22"/>
  <c r="AK11" i="22"/>
  <c r="AK12" i="22"/>
  <c r="AJ11" i="22"/>
  <c r="AJ12" i="22"/>
  <c r="AI11" i="22"/>
  <c r="AI12" i="22"/>
  <c r="AH11" i="22"/>
  <c r="AH12" i="22"/>
  <c r="AG11" i="22"/>
  <c r="AG12" i="22"/>
  <c r="AF11" i="22"/>
  <c r="AF12" i="22"/>
  <c r="BC5" i="21"/>
  <c r="BC6" i="21"/>
  <c r="BC7" i="21"/>
  <c r="BC10" i="21"/>
  <c r="BC11" i="21"/>
  <c r="BC16" i="21"/>
  <c r="BC20" i="21"/>
  <c r="BC26" i="21"/>
  <c r="BB5" i="21"/>
  <c r="BB6" i="21"/>
  <c r="BB7" i="21"/>
  <c r="BB10" i="21"/>
  <c r="BB11" i="21"/>
  <c r="BB16" i="21"/>
  <c r="BB20" i="21"/>
  <c r="BB26" i="21"/>
  <c r="BA5" i="21"/>
  <c r="BA6" i="21"/>
  <c r="BA7" i="21"/>
  <c r="BA10" i="21"/>
  <c r="BA11" i="21"/>
  <c r="BA16" i="21"/>
  <c r="BA20" i="21"/>
  <c r="BA26" i="21"/>
  <c r="AV5" i="21"/>
  <c r="AV6" i="21"/>
  <c r="AV7" i="21"/>
  <c r="AV10" i="21"/>
  <c r="AV11" i="21"/>
  <c r="AV16" i="21"/>
  <c r="AV20" i="21"/>
  <c r="AV26" i="21"/>
  <c r="AU5" i="21"/>
  <c r="AU6" i="21"/>
  <c r="AU7" i="21"/>
  <c r="AU10" i="21"/>
  <c r="AU11" i="21"/>
  <c r="AU16" i="21"/>
  <c r="AU20" i="21"/>
  <c r="AU26" i="21"/>
  <c r="AT5" i="21"/>
  <c r="AT6" i="21"/>
  <c r="AT7" i="21"/>
  <c r="AT10" i="21"/>
  <c r="AT11" i="21"/>
  <c r="AT16" i="21"/>
  <c r="AT20" i="21"/>
  <c r="AT26" i="21"/>
  <c r="AS5" i="21"/>
  <c r="AS6" i="21"/>
  <c r="AS7" i="21"/>
  <c r="AS10" i="21"/>
  <c r="AS11" i="21"/>
  <c r="AS16" i="21"/>
  <c r="AS20" i="21"/>
  <c r="AS26" i="21"/>
  <c r="AR5" i="21"/>
  <c r="AR6" i="21"/>
  <c r="AR7" i="21"/>
  <c r="AR10" i="21"/>
  <c r="AR11" i="21"/>
  <c r="AR16" i="21"/>
  <c r="AR20" i="21"/>
  <c r="AR26" i="21"/>
  <c r="AQ5" i="21"/>
  <c r="AQ6" i="21"/>
  <c r="AQ7" i="21"/>
  <c r="AQ10" i="21"/>
  <c r="AQ11" i="21"/>
  <c r="AQ16" i="21"/>
  <c r="AQ20" i="21"/>
  <c r="AQ26" i="21"/>
  <c r="AP5" i="21"/>
  <c r="AP6" i="21"/>
  <c r="AP7" i="21"/>
  <c r="AP10" i="21"/>
  <c r="AP11" i="21"/>
  <c r="AP16" i="21"/>
  <c r="AP20" i="21"/>
  <c r="AP26" i="21"/>
  <c r="AO6" i="21"/>
  <c r="AO7" i="21"/>
  <c r="AO10" i="21"/>
  <c r="AO16" i="21"/>
  <c r="AO20" i="21"/>
  <c r="AO26" i="21"/>
  <c r="AN6" i="21"/>
  <c r="AN7" i="21"/>
  <c r="AN10" i="21"/>
  <c r="AN16" i="21"/>
  <c r="AN26" i="21"/>
  <c r="AM5" i="21"/>
  <c r="AM6" i="21"/>
  <c r="AM7" i="21"/>
  <c r="AM10" i="21"/>
  <c r="AM11" i="21"/>
  <c r="AM16" i="21"/>
  <c r="AM20" i="21"/>
  <c r="AM26" i="21"/>
  <c r="AL5" i="21"/>
  <c r="AL6" i="21"/>
  <c r="AL7" i="21"/>
  <c r="AL10" i="21"/>
  <c r="AL11" i="21"/>
  <c r="AL16" i="21"/>
  <c r="AL20" i="21"/>
  <c r="AL26" i="21"/>
  <c r="AK5" i="21"/>
  <c r="AK6" i="21"/>
  <c r="AK7" i="21"/>
  <c r="AK10" i="21"/>
  <c r="AK11" i="21"/>
  <c r="AK16" i="21"/>
  <c r="AK20" i="21"/>
  <c r="AK26" i="21"/>
  <c r="AJ5" i="21"/>
  <c r="AJ6" i="21"/>
  <c r="AJ7" i="21"/>
  <c r="AJ10" i="21"/>
  <c r="AJ11" i="21"/>
  <c r="AJ16" i="21"/>
  <c r="AJ20" i="21"/>
  <c r="AJ26" i="21"/>
  <c r="AI5" i="21"/>
  <c r="AI6" i="21"/>
  <c r="AI7" i="21"/>
  <c r="AI10" i="21"/>
  <c r="AI11" i="21"/>
  <c r="AI16" i="21"/>
  <c r="AI20" i="21"/>
  <c r="AI26" i="21"/>
  <c r="AH5" i="21"/>
  <c r="AH6" i="21"/>
  <c r="AH7" i="21"/>
  <c r="AH10" i="21"/>
  <c r="AH11" i="21"/>
  <c r="AH16" i="21"/>
  <c r="AH20" i="21"/>
  <c r="AH26" i="21"/>
  <c r="AG5" i="21"/>
  <c r="AG6" i="21"/>
  <c r="AG7" i="21"/>
  <c r="AG10" i="21"/>
  <c r="AG11" i="21"/>
  <c r="AG16" i="21"/>
  <c r="AG20" i="21"/>
  <c r="AG26" i="21"/>
  <c r="AF5" i="21"/>
  <c r="AF6" i="21"/>
  <c r="AF7" i="21"/>
  <c r="AF10" i="21"/>
  <c r="AF11" i="21"/>
  <c r="AF16" i="21"/>
  <c r="AF20" i="21"/>
  <c r="AF26" i="21"/>
  <c r="BC21" i="21"/>
  <c r="BC22" i="21"/>
  <c r="BC23" i="21"/>
  <c r="BB21" i="21"/>
  <c r="BB22" i="21"/>
  <c r="BB23" i="21"/>
  <c r="BA21" i="21"/>
  <c r="BA22" i="21"/>
  <c r="BA23" i="21"/>
  <c r="AV21" i="21"/>
  <c r="AV22" i="21"/>
  <c r="AV23" i="21"/>
  <c r="AU21" i="21"/>
  <c r="AU22" i="21"/>
  <c r="AU23" i="21"/>
  <c r="AT21" i="21"/>
  <c r="AT22" i="21"/>
  <c r="AT23" i="21"/>
  <c r="AS21" i="21"/>
  <c r="AS22" i="21"/>
  <c r="AS23" i="21"/>
  <c r="AR21" i="21"/>
  <c r="AR22" i="21"/>
  <c r="AR23" i="21"/>
  <c r="AQ21" i="21"/>
  <c r="AQ22" i="21"/>
  <c r="AQ23" i="21"/>
  <c r="AP21" i="21"/>
  <c r="AP22" i="21"/>
  <c r="AP23" i="21"/>
  <c r="AO21" i="21"/>
  <c r="AO22" i="21"/>
  <c r="AO23" i="21"/>
  <c r="AN21" i="21"/>
  <c r="AN22" i="21"/>
  <c r="AN23" i="21"/>
  <c r="AM21" i="21"/>
  <c r="AM22" i="21"/>
  <c r="AM23" i="21"/>
  <c r="AL21" i="21"/>
  <c r="AL22" i="21"/>
  <c r="AL23" i="21"/>
  <c r="AK21" i="21"/>
  <c r="AK22" i="21"/>
  <c r="AK23" i="21"/>
  <c r="AJ21" i="21"/>
  <c r="AJ22" i="21"/>
  <c r="AJ23" i="21"/>
  <c r="AI21" i="21"/>
  <c r="AI22" i="21"/>
  <c r="AI23" i="21"/>
  <c r="AH21" i="21"/>
  <c r="AH22" i="21"/>
  <c r="AH23" i="21"/>
  <c r="AG21" i="21"/>
  <c r="AG22" i="21"/>
  <c r="AG23" i="21"/>
  <c r="AF21" i="21"/>
  <c r="AF22" i="21"/>
  <c r="AF23" i="21"/>
  <c r="BC17" i="21"/>
  <c r="BC18" i="21"/>
  <c r="BB17" i="21"/>
  <c r="BB18" i="21"/>
  <c r="BA17" i="21"/>
  <c r="BA18" i="21"/>
  <c r="AV17" i="21"/>
  <c r="AV18" i="21"/>
  <c r="AU17" i="21"/>
  <c r="AU18" i="21"/>
  <c r="AT17" i="21"/>
  <c r="AT18" i="21"/>
  <c r="AS17" i="21"/>
  <c r="AS18" i="21"/>
  <c r="AR17" i="21"/>
  <c r="AR18" i="21"/>
  <c r="AQ17" i="21"/>
  <c r="AQ18" i="21"/>
  <c r="AP17" i="21"/>
  <c r="AP18" i="21"/>
  <c r="AO17" i="21"/>
  <c r="AO18" i="21"/>
  <c r="AN17" i="21"/>
  <c r="AN18" i="21"/>
  <c r="AM17" i="21"/>
  <c r="AM18" i="21"/>
  <c r="AL17" i="21"/>
  <c r="AL18" i="21"/>
  <c r="AK17" i="21"/>
  <c r="AK18" i="21"/>
  <c r="AJ17" i="21"/>
  <c r="AJ18" i="21"/>
  <c r="AI17" i="21"/>
  <c r="AI18" i="21"/>
  <c r="AH17" i="21"/>
  <c r="AH18" i="21"/>
  <c r="AG17" i="21"/>
  <c r="AG18" i="21"/>
  <c r="AF17" i="21"/>
  <c r="AF18" i="21"/>
  <c r="BC12" i="21"/>
  <c r="BC13" i="21"/>
  <c r="BC14" i="21"/>
  <c r="BB12" i="21"/>
  <c r="BB13" i="21"/>
  <c r="BB14" i="21"/>
  <c r="BA12" i="21"/>
  <c r="BA13" i="21"/>
  <c r="BA14" i="21"/>
  <c r="AY13" i="21"/>
  <c r="AY14" i="21"/>
  <c r="AV12" i="21"/>
  <c r="AV13" i="21"/>
  <c r="AV14" i="21"/>
  <c r="AU12" i="21"/>
  <c r="AU13" i="21"/>
  <c r="AU14" i="21"/>
  <c r="AT12" i="21"/>
  <c r="AT13" i="21"/>
  <c r="AT14" i="21"/>
  <c r="AS12" i="21"/>
  <c r="AS13" i="21"/>
  <c r="AS14" i="21"/>
  <c r="AR12" i="21"/>
  <c r="AR13" i="21"/>
  <c r="AR14" i="21"/>
  <c r="AQ12" i="21"/>
  <c r="AQ13" i="21"/>
  <c r="AQ14" i="21"/>
  <c r="AP12" i="21"/>
  <c r="AP13" i="21"/>
  <c r="AP14" i="21"/>
  <c r="AO12" i="21"/>
  <c r="AO13" i="21"/>
  <c r="AO14" i="21"/>
  <c r="AN12" i="21"/>
  <c r="AN13" i="21"/>
  <c r="AN14" i="21"/>
  <c r="AM12" i="21"/>
  <c r="AM13" i="21"/>
  <c r="AM14" i="21"/>
  <c r="AL12" i="21"/>
  <c r="AL13" i="21"/>
  <c r="AL14" i="21"/>
  <c r="AK12" i="21"/>
  <c r="AK13" i="21"/>
  <c r="AK14" i="21"/>
  <c r="AJ12" i="21"/>
  <c r="AJ13" i="21"/>
  <c r="AJ14" i="21"/>
  <c r="AI12" i="21"/>
  <c r="AI13" i="21"/>
  <c r="AI14" i="21"/>
  <c r="AH12" i="21"/>
  <c r="AH13" i="21"/>
  <c r="AH14" i="21"/>
  <c r="AG12" i="21"/>
  <c r="AG13" i="21"/>
  <c r="AG14" i="21"/>
  <c r="AF12" i="21"/>
  <c r="AF13" i="21"/>
  <c r="AF14" i="21"/>
  <c r="BC8" i="21"/>
  <c r="BB8" i="21"/>
  <c r="BA8" i="21"/>
  <c r="AV8" i="21"/>
  <c r="AU8" i="21"/>
  <c r="AT8" i="21"/>
  <c r="AS8" i="21"/>
  <c r="AR8" i="21"/>
  <c r="AQ8" i="21"/>
  <c r="AP8" i="21"/>
  <c r="AO8" i="21"/>
  <c r="AN8" i="21"/>
  <c r="AM8" i="21"/>
  <c r="AL8" i="21"/>
  <c r="AK8" i="21"/>
  <c r="AJ8" i="21"/>
  <c r="AI8" i="21"/>
  <c r="AH8" i="21"/>
  <c r="AG8" i="21"/>
  <c r="AF8" i="21"/>
  <c r="BC6" i="38"/>
  <c r="BC7" i="38"/>
  <c r="BC10" i="38"/>
  <c r="BC11" i="38"/>
  <c r="BC18" i="38"/>
  <c r="BB6" i="38"/>
  <c r="BB7" i="38"/>
  <c r="BB10" i="38"/>
  <c r="BB11" i="38"/>
  <c r="BB18" i="38"/>
  <c r="BA6" i="38"/>
  <c r="BA7" i="38"/>
  <c r="BA10" i="38"/>
  <c r="BA11" i="38"/>
  <c r="BA18" i="38"/>
  <c r="AZ6" i="38"/>
  <c r="AZ7" i="38"/>
  <c r="AZ10" i="38"/>
  <c r="AZ11" i="38"/>
  <c r="AZ18" i="38"/>
  <c r="AV6" i="38"/>
  <c r="AV7" i="38"/>
  <c r="AV10" i="38"/>
  <c r="AV11" i="38"/>
  <c r="AV18" i="38"/>
  <c r="AU6" i="38"/>
  <c r="AU7" i="38"/>
  <c r="AU10" i="38"/>
  <c r="AU11" i="38"/>
  <c r="AU18" i="38"/>
  <c r="AT6" i="38"/>
  <c r="AT7" i="38"/>
  <c r="AT10" i="38"/>
  <c r="AT11" i="38"/>
  <c r="AT18" i="38"/>
  <c r="AS6" i="38"/>
  <c r="AS7" i="38"/>
  <c r="AS10" i="38"/>
  <c r="AS11" i="38"/>
  <c r="AS18" i="38"/>
  <c r="AR6" i="38"/>
  <c r="AR7" i="38"/>
  <c r="AR10" i="38"/>
  <c r="AR11" i="38"/>
  <c r="AR18" i="38"/>
  <c r="AQ6" i="38"/>
  <c r="AQ7" i="38"/>
  <c r="AQ10" i="38"/>
  <c r="AQ11" i="38"/>
  <c r="AQ18" i="38"/>
  <c r="AP6" i="38"/>
  <c r="AP7" i="38"/>
  <c r="AP10" i="38"/>
  <c r="AP11" i="38"/>
  <c r="AP18" i="38"/>
  <c r="AO6" i="38"/>
  <c r="AO7" i="38"/>
  <c r="AO10" i="38"/>
  <c r="AO11" i="38"/>
  <c r="AO18" i="38"/>
  <c r="AN6" i="38"/>
  <c r="AN7" i="38"/>
  <c r="AN10" i="38"/>
  <c r="AN11" i="38"/>
  <c r="AN18" i="38"/>
  <c r="AM6" i="38"/>
  <c r="AM7" i="38"/>
  <c r="AM10" i="38"/>
  <c r="AM11" i="38"/>
  <c r="AM18" i="38"/>
  <c r="AL6" i="38"/>
  <c r="AL7" i="38"/>
  <c r="AL10" i="38"/>
  <c r="AL11" i="38"/>
  <c r="AL18" i="38"/>
  <c r="AK6" i="38"/>
  <c r="AK7" i="38"/>
  <c r="AK10" i="38"/>
  <c r="AK11" i="38"/>
  <c r="AK18" i="38"/>
  <c r="AJ6" i="38"/>
  <c r="AJ7" i="38"/>
  <c r="AJ10" i="38"/>
  <c r="AJ11" i="38"/>
  <c r="AJ18" i="38"/>
  <c r="AI6" i="38"/>
  <c r="AI7" i="38"/>
  <c r="AI10" i="38"/>
  <c r="AI11" i="38"/>
  <c r="AI18" i="38"/>
  <c r="AH6" i="38"/>
  <c r="AH7" i="38"/>
  <c r="AH10" i="38"/>
  <c r="AH11" i="38"/>
  <c r="AH18" i="38"/>
  <c r="AG6" i="38"/>
  <c r="AG7" i="38"/>
  <c r="AG10" i="38"/>
  <c r="AG11" i="38"/>
  <c r="AG18" i="38"/>
  <c r="AF6" i="38"/>
  <c r="AF7" i="38"/>
  <c r="AF10" i="38"/>
  <c r="AF11" i="38"/>
  <c r="AF18" i="38"/>
  <c r="BC5" i="37"/>
  <c r="BB5" i="37"/>
  <c r="BA5" i="37"/>
  <c r="AV5" i="37"/>
  <c r="AU5" i="37"/>
  <c r="AT5" i="37"/>
  <c r="AS5" i="37"/>
  <c r="AR5" i="37"/>
  <c r="AQ5" i="37"/>
  <c r="AP5" i="37"/>
  <c r="AM5" i="37"/>
  <c r="AL5" i="37"/>
  <c r="AK5" i="37"/>
  <c r="AJ5" i="37"/>
  <c r="AI5" i="37"/>
  <c r="AH5" i="37"/>
  <c r="AG5" i="37"/>
  <c r="AF5" i="37"/>
  <c r="BC6" i="36"/>
  <c r="BC7" i="36"/>
  <c r="BC10" i="36"/>
  <c r="BC14" i="36"/>
  <c r="BC18" i="36"/>
  <c r="BB6" i="36"/>
  <c r="BB7" i="36"/>
  <c r="BB10" i="36"/>
  <c r="BB14" i="36"/>
  <c r="BB18" i="36"/>
  <c r="BA6" i="36"/>
  <c r="BA7" i="36"/>
  <c r="BA10" i="36"/>
  <c r="BA14" i="36"/>
  <c r="BA18" i="36"/>
  <c r="AV6" i="36"/>
  <c r="AV7" i="36"/>
  <c r="AV10" i="36"/>
  <c r="AV14" i="36"/>
  <c r="AV18" i="36"/>
  <c r="AU6" i="36"/>
  <c r="AU7" i="36"/>
  <c r="AU10" i="36"/>
  <c r="AU14" i="36"/>
  <c r="AU18" i="36"/>
  <c r="AT6" i="36"/>
  <c r="AT7" i="36"/>
  <c r="AT9" i="36" s="1"/>
  <c r="AT10" i="36"/>
  <c r="AT14" i="36"/>
  <c r="AT18" i="36"/>
  <c r="AS6" i="36"/>
  <c r="AS7" i="36"/>
  <c r="AS10" i="36"/>
  <c r="AS14" i="36"/>
  <c r="AS18" i="36"/>
  <c r="AR6" i="36"/>
  <c r="AR7" i="36"/>
  <c r="AR10" i="36"/>
  <c r="AR14" i="36"/>
  <c r="AR18" i="36"/>
  <c r="AQ6" i="36"/>
  <c r="AQ7" i="36"/>
  <c r="AQ10" i="36"/>
  <c r="AQ14" i="36"/>
  <c r="AQ18" i="36"/>
  <c r="AP6" i="36"/>
  <c r="AP7" i="36"/>
  <c r="AP9" i="36" s="1"/>
  <c r="AP10" i="36"/>
  <c r="AP14" i="36"/>
  <c r="AP18" i="36"/>
  <c r="AO6" i="36"/>
  <c r="AO7" i="36"/>
  <c r="AO10" i="36"/>
  <c r="AO18" i="36"/>
  <c r="AN6" i="36"/>
  <c r="AN7" i="36"/>
  <c r="AN10" i="36"/>
  <c r="AM6" i="36"/>
  <c r="AM7" i="36"/>
  <c r="AM10" i="36"/>
  <c r="AM14" i="36"/>
  <c r="AM18" i="36"/>
  <c r="AL6" i="36"/>
  <c r="AL7" i="36"/>
  <c r="AL10" i="36"/>
  <c r="AL14" i="36"/>
  <c r="AL18" i="36"/>
  <c r="AK6" i="36"/>
  <c r="AK7" i="36"/>
  <c r="AK10" i="36"/>
  <c r="AK14" i="36"/>
  <c r="AK18" i="36"/>
  <c r="AJ6" i="36"/>
  <c r="AJ7" i="36"/>
  <c r="AJ10" i="36"/>
  <c r="AJ14" i="36"/>
  <c r="AJ18" i="36"/>
  <c r="AI6" i="36"/>
  <c r="AI7" i="36"/>
  <c r="AI10" i="36"/>
  <c r="AI14" i="36"/>
  <c r="AI18" i="36"/>
  <c r="AH6" i="36"/>
  <c r="AH7" i="36"/>
  <c r="AH10" i="36"/>
  <c r="AH14" i="36"/>
  <c r="AH18" i="36"/>
  <c r="AG6" i="36"/>
  <c r="AG7" i="36"/>
  <c r="AG10" i="36"/>
  <c r="AG14" i="36"/>
  <c r="AG18" i="36"/>
  <c r="AF6" i="36"/>
  <c r="AF7" i="36"/>
  <c r="AF10" i="36"/>
  <c r="AF14" i="36"/>
  <c r="AF18" i="36"/>
  <c r="BC20" i="36"/>
  <c r="BB20" i="36"/>
  <c r="BA20" i="36"/>
  <c r="AZ20" i="36"/>
  <c r="AW20" i="36"/>
  <c r="AV20" i="36"/>
  <c r="AU20" i="36"/>
  <c r="AT20" i="36"/>
  <c r="AS20" i="36"/>
  <c r="AR20" i="36"/>
  <c r="AQ20" i="36"/>
  <c r="AP20" i="36"/>
  <c r="AO20" i="36"/>
  <c r="AN20" i="36"/>
  <c r="AM20" i="36"/>
  <c r="AL20" i="36"/>
  <c r="AK20" i="36"/>
  <c r="AJ20" i="36"/>
  <c r="AI20" i="36"/>
  <c r="AH20" i="36"/>
  <c r="AG20" i="36"/>
  <c r="AF20" i="36"/>
  <c r="BC16" i="36"/>
  <c r="BB16" i="36"/>
  <c r="BA16" i="36"/>
  <c r="AZ16" i="36"/>
  <c r="AW16" i="36"/>
  <c r="AV16" i="36"/>
  <c r="AU16" i="36"/>
  <c r="AT16" i="36"/>
  <c r="AS16" i="36"/>
  <c r="AR16" i="36"/>
  <c r="AQ16" i="36"/>
  <c r="AP16" i="36"/>
  <c r="AO16" i="36"/>
  <c r="AN16" i="36"/>
  <c r="AM16" i="36"/>
  <c r="AL16" i="36"/>
  <c r="AK16" i="36"/>
  <c r="AJ16" i="36"/>
  <c r="AI16" i="36"/>
  <c r="AH16" i="36"/>
  <c r="AG16" i="36"/>
  <c r="AF16" i="36"/>
  <c r="BC12" i="36"/>
  <c r="BB12" i="36"/>
  <c r="BA12" i="36"/>
  <c r="AZ12" i="36"/>
  <c r="AY12" i="36"/>
  <c r="AX12" i="36"/>
  <c r="AW12" i="36"/>
  <c r="AV12" i="36"/>
  <c r="AU12" i="36"/>
  <c r="AT12" i="36"/>
  <c r="AS12" i="36"/>
  <c r="AR12" i="36"/>
  <c r="AQ12" i="36"/>
  <c r="AP12" i="36"/>
  <c r="AO12" i="36"/>
  <c r="AN12" i="36"/>
  <c r="AM12" i="36"/>
  <c r="AL12" i="36"/>
  <c r="AK12" i="36"/>
  <c r="AJ12" i="36"/>
  <c r="AI12" i="36"/>
  <c r="AH12" i="36"/>
  <c r="AG12" i="36"/>
  <c r="AF12" i="36"/>
  <c r="BC5" i="35"/>
  <c r="BB5" i="35"/>
  <c r="BA5" i="35"/>
  <c r="AV5" i="35"/>
  <c r="AU5" i="35"/>
  <c r="AT5" i="35"/>
  <c r="AS5" i="35"/>
  <c r="AR5" i="35"/>
  <c r="AQ5" i="35"/>
  <c r="AP5" i="35"/>
  <c r="AM5" i="35"/>
  <c r="AL5" i="35"/>
  <c r="AK5" i="35"/>
  <c r="AJ5" i="35"/>
  <c r="AI5" i="35"/>
  <c r="AH5" i="35"/>
  <c r="AG5" i="35"/>
  <c r="AF5" i="35"/>
  <c r="BC6" i="43"/>
  <c r="BC7" i="43"/>
  <c r="BC10" i="43"/>
  <c r="BC18" i="43"/>
  <c r="BB6" i="43"/>
  <c r="BB7" i="43"/>
  <c r="BB10" i="43"/>
  <c r="BB18" i="43"/>
  <c r="BA6" i="43"/>
  <c r="BA7" i="43"/>
  <c r="BA10" i="43"/>
  <c r="BA18" i="43"/>
  <c r="AV6" i="43"/>
  <c r="AV7" i="43"/>
  <c r="AV10" i="43"/>
  <c r="AV18" i="43"/>
  <c r="AU6" i="43"/>
  <c r="AU7" i="43"/>
  <c r="AU10" i="43"/>
  <c r="AU18" i="43"/>
  <c r="AT6" i="43"/>
  <c r="AT7" i="43"/>
  <c r="AT10" i="43"/>
  <c r="AT18" i="43"/>
  <c r="AS6" i="43"/>
  <c r="AS7" i="43"/>
  <c r="AS10" i="43"/>
  <c r="AS18" i="43"/>
  <c r="AR6" i="43"/>
  <c r="AR7" i="43"/>
  <c r="AR10" i="43"/>
  <c r="AR18" i="43"/>
  <c r="AR20" i="43" s="1"/>
  <c r="AQ6" i="43"/>
  <c r="AQ7" i="43"/>
  <c r="AQ10" i="43"/>
  <c r="AQ18" i="43"/>
  <c r="AQ20" i="43" s="1"/>
  <c r="AP6" i="43"/>
  <c r="AP7" i="43"/>
  <c r="AP10" i="43"/>
  <c r="AP18" i="43"/>
  <c r="AO6" i="43"/>
  <c r="AO7" i="43"/>
  <c r="AO10" i="43"/>
  <c r="AO18" i="43"/>
  <c r="AN6" i="43"/>
  <c r="AN7" i="43"/>
  <c r="AN10" i="43"/>
  <c r="AM6" i="43"/>
  <c r="AM7" i="43"/>
  <c r="AM10" i="43"/>
  <c r="AM18" i="43"/>
  <c r="AL6" i="43"/>
  <c r="AL7" i="43"/>
  <c r="AL10" i="43"/>
  <c r="AL18" i="43"/>
  <c r="AK6" i="43"/>
  <c r="AK7" i="43"/>
  <c r="AK10" i="43"/>
  <c r="AK18" i="43"/>
  <c r="AJ6" i="43"/>
  <c r="AJ7" i="43"/>
  <c r="AJ10" i="43"/>
  <c r="AJ18" i="43"/>
  <c r="AI6" i="43"/>
  <c r="AI7" i="43"/>
  <c r="AI10" i="43"/>
  <c r="AI18" i="43"/>
  <c r="AH6" i="43"/>
  <c r="AH7" i="43"/>
  <c r="AH10" i="43"/>
  <c r="AH18" i="43"/>
  <c r="AG6" i="43"/>
  <c r="AG7" i="43"/>
  <c r="AG10" i="43"/>
  <c r="AG18" i="43"/>
  <c r="AF6" i="43"/>
  <c r="AF7" i="43"/>
  <c r="AF10" i="43"/>
  <c r="AF18" i="43"/>
  <c r="BC15" i="43"/>
  <c r="BC16" i="43"/>
  <c r="BB15" i="43"/>
  <c r="BB16" i="43"/>
  <c r="BA15" i="43"/>
  <c r="BA16" i="43"/>
  <c r="AV15" i="43"/>
  <c r="AV16" i="43"/>
  <c r="AU15" i="43"/>
  <c r="AU16" i="43"/>
  <c r="AT15" i="43"/>
  <c r="AT16" i="43"/>
  <c r="AS15" i="43"/>
  <c r="AS16" i="43"/>
  <c r="AR15" i="43"/>
  <c r="AR16" i="43"/>
  <c r="AQ15" i="43"/>
  <c r="AQ16" i="43"/>
  <c r="AP15" i="43"/>
  <c r="AP16" i="43"/>
  <c r="AO15" i="43"/>
  <c r="AO16" i="43"/>
  <c r="AN15" i="43"/>
  <c r="AN16" i="43"/>
  <c r="AM15" i="43"/>
  <c r="AM16" i="43"/>
  <c r="AL15" i="43"/>
  <c r="AL16" i="43"/>
  <c r="AK15" i="43"/>
  <c r="AK16" i="43"/>
  <c r="AJ15" i="43"/>
  <c r="AJ16" i="43"/>
  <c r="AI15" i="43"/>
  <c r="AI16" i="43"/>
  <c r="AH15" i="43"/>
  <c r="AH16" i="43"/>
  <c r="AG15" i="43"/>
  <c r="AG16" i="43"/>
  <c r="AF15" i="43"/>
  <c r="AF16" i="43"/>
  <c r="BC8" i="43"/>
  <c r="BE175" i="3" s="1"/>
  <c r="BB8" i="43"/>
  <c r="BA8" i="43"/>
  <c r="BC175" i="3" s="1"/>
  <c r="BV175" i="3" s="1"/>
  <c r="AV8" i="43"/>
  <c r="AX175" i="3" s="1"/>
  <c r="BQ175" i="3" s="1"/>
  <c r="AU8" i="43"/>
  <c r="AW175" i="3" s="1"/>
  <c r="AT8" i="43"/>
  <c r="AS8" i="43"/>
  <c r="AU175" i="3" s="1"/>
  <c r="AR8" i="43"/>
  <c r="AT175" i="3" s="1"/>
  <c r="AQ8" i="43"/>
  <c r="AS175" i="3" s="1"/>
  <c r="AP8" i="43"/>
  <c r="AR175" i="3" s="1"/>
  <c r="AO8" i="43"/>
  <c r="AQ175" i="3" s="1"/>
  <c r="AN8" i="43"/>
  <c r="AP175" i="3" s="1"/>
  <c r="AM8" i="43"/>
  <c r="AO175" i="3" s="1"/>
  <c r="AL8" i="43"/>
  <c r="AK8" i="43"/>
  <c r="AM175" i="3" s="1"/>
  <c r="AJ8" i="43"/>
  <c r="AL175" i="3" s="1"/>
  <c r="AI8" i="43"/>
  <c r="AH8" i="43"/>
  <c r="AJ175" i="3" s="1"/>
  <c r="AG8" i="43"/>
  <c r="AI175" i="3" s="1"/>
  <c r="AF8" i="43"/>
  <c r="AH175" i="3" s="1"/>
  <c r="BC5" i="42"/>
  <c r="BB5" i="42"/>
  <c r="BA5" i="42"/>
  <c r="AZ5" i="42"/>
  <c r="AY5" i="42"/>
  <c r="AX5" i="42"/>
  <c r="AW5" i="42"/>
  <c r="AV5" i="42"/>
  <c r="AU5" i="42"/>
  <c r="AT5" i="42"/>
  <c r="AS5" i="42"/>
  <c r="AR5" i="42"/>
  <c r="AQ5" i="42"/>
  <c r="AP5" i="42"/>
  <c r="AO5" i="42"/>
  <c r="AN5" i="42"/>
  <c r="AM5" i="42"/>
  <c r="AL5" i="42"/>
  <c r="AK5" i="42"/>
  <c r="AJ5" i="42"/>
  <c r="AI5" i="42"/>
  <c r="AH5" i="42"/>
  <c r="AG5" i="42"/>
  <c r="AF5" i="42"/>
  <c r="BC36" i="50"/>
  <c r="BB36" i="50"/>
  <c r="BA36" i="50"/>
  <c r="AZ36" i="50"/>
  <c r="AY36" i="50"/>
  <c r="AX36" i="50"/>
  <c r="AW36" i="50"/>
  <c r="AV36" i="50"/>
  <c r="AU36" i="50"/>
  <c r="AT36" i="50"/>
  <c r="AS36" i="50"/>
  <c r="AR36" i="50"/>
  <c r="AQ36" i="50"/>
  <c r="AP36" i="50"/>
  <c r="AO36" i="50"/>
  <c r="AN36" i="50"/>
  <c r="AM36" i="50"/>
  <c r="AL36" i="50"/>
  <c r="AK36" i="50"/>
  <c r="AJ36" i="50"/>
  <c r="AI36" i="50"/>
  <c r="AH36" i="50"/>
  <c r="AG36" i="50"/>
  <c r="AF36" i="50"/>
  <c r="BC35" i="50"/>
  <c r="BB35" i="50"/>
  <c r="BA35" i="50"/>
  <c r="AZ35" i="50"/>
  <c r="AY35" i="50"/>
  <c r="AX35" i="50"/>
  <c r="AW35" i="50"/>
  <c r="AV35" i="50"/>
  <c r="AV33" i="50" s="1"/>
  <c r="AU35" i="50"/>
  <c r="AU33" i="50" s="1"/>
  <c r="AT35" i="50"/>
  <c r="AT33" i="50" s="1"/>
  <c r="AS35" i="50"/>
  <c r="AS33" i="50" s="1"/>
  <c r="AR35" i="50"/>
  <c r="AR33" i="50" s="1"/>
  <c r="AQ35" i="50"/>
  <c r="AQ33" i="50" s="1"/>
  <c r="AP35" i="50"/>
  <c r="AP33" i="50" s="1"/>
  <c r="AO35" i="50"/>
  <c r="AO33" i="50" s="1"/>
  <c r="AN35" i="50"/>
  <c r="AN33" i="50" s="1"/>
  <c r="AM35" i="50"/>
  <c r="AM33" i="50" s="1"/>
  <c r="AL35" i="50"/>
  <c r="AK35" i="50"/>
  <c r="AK33" i="50" s="1"/>
  <c r="AJ35" i="50"/>
  <c r="AJ33" i="50" s="1"/>
  <c r="AI35" i="50"/>
  <c r="AI33" i="50" s="1"/>
  <c r="AH35" i="50"/>
  <c r="AH33" i="50" s="1"/>
  <c r="AG35" i="50"/>
  <c r="AG33" i="50" s="1"/>
  <c r="AF35" i="50"/>
  <c r="AF33" i="50" s="1"/>
  <c r="BC34" i="50"/>
  <c r="BB34" i="50"/>
  <c r="BA34" i="50"/>
  <c r="AZ34" i="50"/>
  <c r="AY34" i="50"/>
  <c r="AX34" i="50"/>
  <c r="AW34" i="50"/>
  <c r="AV34" i="50"/>
  <c r="AU34" i="50"/>
  <c r="AT34" i="50"/>
  <c r="AS34" i="50"/>
  <c r="AR34" i="50"/>
  <c r="AQ34" i="50"/>
  <c r="AP34" i="50"/>
  <c r="AO34" i="50"/>
  <c r="AN34" i="50"/>
  <c r="AM34" i="50"/>
  <c r="AL34" i="50"/>
  <c r="AK34" i="50"/>
  <c r="AJ34" i="50"/>
  <c r="AI34" i="50"/>
  <c r="AH34" i="50"/>
  <c r="AG34" i="50"/>
  <c r="AF34" i="50"/>
  <c r="BC33" i="50"/>
  <c r="BB33" i="50"/>
  <c r="BA33" i="50"/>
  <c r="AZ33" i="50"/>
  <c r="AY33" i="50"/>
  <c r="AX33" i="50"/>
  <c r="AW33" i="50"/>
  <c r="AL33" i="50"/>
  <c r="BC25" i="50"/>
  <c r="BC26" i="50"/>
  <c r="BC27" i="50"/>
  <c r="BC28" i="50"/>
  <c r="BC29" i="50"/>
  <c r="BC30" i="50"/>
  <c r="BC31" i="50"/>
  <c r="BB25" i="50"/>
  <c r="BB26" i="50"/>
  <c r="BB27" i="50"/>
  <c r="BB28" i="50"/>
  <c r="BB29" i="50"/>
  <c r="BB30" i="50"/>
  <c r="BB31" i="50"/>
  <c r="BA25" i="50"/>
  <c r="BA26" i="50"/>
  <c r="BA27" i="50"/>
  <c r="BA28" i="50"/>
  <c r="BA29" i="50"/>
  <c r="BA30" i="50"/>
  <c r="BA31" i="50"/>
  <c r="AZ25" i="50"/>
  <c r="AZ31" i="50"/>
  <c r="AY31" i="50"/>
  <c r="AX31" i="50"/>
  <c r="AW31" i="50"/>
  <c r="AV25" i="50"/>
  <c r="AV26" i="50"/>
  <c r="AV27" i="50"/>
  <c r="AV28" i="50"/>
  <c r="AV29" i="50"/>
  <c r="AV30" i="50"/>
  <c r="AV31" i="50"/>
  <c r="AU25" i="50"/>
  <c r="AU26" i="50"/>
  <c r="AU27" i="50"/>
  <c r="AU28" i="50"/>
  <c r="AU29" i="50"/>
  <c r="AU30" i="50"/>
  <c r="AU31" i="50"/>
  <c r="AT25" i="50"/>
  <c r="AT26" i="50"/>
  <c r="AT27" i="50"/>
  <c r="AT28" i="50"/>
  <c r="AT29" i="50"/>
  <c r="AT30" i="50"/>
  <c r="AT31" i="50"/>
  <c r="AS25" i="50"/>
  <c r="AS26" i="50"/>
  <c r="AS27" i="50"/>
  <c r="AS28" i="50"/>
  <c r="AS29" i="50"/>
  <c r="AS30" i="50"/>
  <c r="AS31" i="50"/>
  <c r="AR25" i="50"/>
  <c r="AR26" i="50"/>
  <c r="AR27" i="50"/>
  <c r="AR28" i="50"/>
  <c r="AR29" i="50"/>
  <c r="AR30" i="50"/>
  <c r="AR31" i="50"/>
  <c r="AQ25" i="50"/>
  <c r="AQ26" i="50"/>
  <c r="AQ27" i="50"/>
  <c r="AQ28" i="50"/>
  <c r="AQ29" i="50"/>
  <c r="AQ30" i="50"/>
  <c r="AQ31" i="50"/>
  <c r="AP25" i="50"/>
  <c r="AP26" i="50"/>
  <c r="AP27" i="50"/>
  <c r="AP28" i="50"/>
  <c r="AP29" i="50"/>
  <c r="AP30" i="50"/>
  <c r="AP31" i="50"/>
  <c r="AO25" i="50"/>
  <c r="AO26" i="50"/>
  <c r="AO27" i="50"/>
  <c r="AO28" i="50"/>
  <c r="AO29" i="50"/>
  <c r="AO30" i="50"/>
  <c r="AO31" i="50"/>
  <c r="AN25" i="50"/>
  <c r="AN26" i="50"/>
  <c r="AN27" i="50"/>
  <c r="AN28" i="50"/>
  <c r="AN29" i="50"/>
  <c r="AN30" i="50"/>
  <c r="AN31" i="50"/>
  <c r="AM25" i="50"/>
  <c r="AM26" i="50"/>
  <c r="AM27" i="50"/>
  <c r="AM28" i="50"/>
  <c r="AM29" i="50"/>
  <c r="AM30" i="50"/>
  <c r="AM31" i="50"/>
  <c r="AL25" i="50"/>
  <c r="AL26" i="50"/>
  <c r="AL27" i="50"/>
  <c r="AL28" i="50"/>
  <c r="AL29" i="50"/>
  <c r="AL30" i="50"/>
  <c r="AL31" i="50"/>
  <c r="AK25" i="50"/>
  <c r="AK26" i="50"/>
  <c r="AK27" i="50"/>
  <c r="AK28" i="50"/>
  <c r="AK29" i="50"/>
  <c r="AK30" i="50"/>
  <c r="AK31" i="50"/>
  <c r="AJ25" i="50"/>
  <c r="AJ26" i="50"/>
  <c r="AJ27" i="50"/>
  <c r="AJ28" i="50"/>
  <c r="AJ29" i="50"/>
  <c r="AJ30" i="50"/>
  <c r="AJ31" i="50"/>
  <c r="AI25" i="50"/>
  <c r="AI26" i="50"/>
  <c r="AI27" i="50"/>
  <c r="AI28" i="50"/>
  <c r="AI29" i="50"/>
  <c r="AI30" i="50"/>
  <c r="AI31" i="50"/>
  <c r="AH25" i="50"/>
  <c r="AH26" i="50"/>
  <c r="AH27" i="50"/>
  <c r="AH28" i="50"/>
  <c r="AH29" i="50"/>
  <c r="AH30" i="50"/>
  <c r="AH31" i="50"/>
  <c r="AG25" i="50"/>
  <c r="AG26" i="50"/>
  <c r="AG27" i="50"/>
  <c r="AG28" i="50"/>
  <c r="AG29" i="50"/>
  <c r="AG30" i="50"/>
  <c r="AG31" i="50"/>
  <c r="AF25" i="50"/>
  <c r="AF26" i="50"/>
  <c r="AF27" i="50"/>
  <c r="AF28" i="50"/>
  <c r="AF29" i="50"/>
  <c r="AF30" i="50"/>
  <c r="AF31" i="50"/>
  <c r="BC23" i="50"/>
  <c r="BB23" i="50"/>
  <c r="BA23" i="50"/>
  <c r="AV23" i="50"/>
  <c r="AU23" i="50"/>
  <c r="AT23" i="50"/>
  <c r="AS23" i="50"/>
  <c r="AR23" i="50"/>
  <c r="AQ23" i="50"/>
  <c r="AP23" i="50"/>
  <c r="AO23" i="50"/>
  <c r="AN23" i="50"/>
  <c r="AM23" i="50"/>
  <c r="AL23" i="50"/>
  <c r="AK23" i="50"/>
  <c r="AJ23" i="50"/>
  <c r="AI23" i="50"/>
  <c r="AH23" i="50"/>
  <c r="AG23" i="50"/>
  <c r="AF23" i="50"/>
  <c r="BC20" i="50"/>
  <c r="BB20" i="50"/>
  <c r="BA20" i="50"/>
  <c r="AZ20" i="50"/>
  <c r="AY20" i="50"/>
  <c r="AX20" i="50"/>
  <c r="AW20" i="50"/>
  <c r="AV20" i="50"/>
  <c r="AU20" i="50"/>
  <c r="AT20" i="50"/>
  <c r="AS20" i="50"/>
  <c r="AR20" i="50"/>
  <c r="AQ20" i="50"/>
  <c r="AP20" i="50"/>
  <c r="AO20" i="50"/>
  <c r="AN20" i="50"/>
  <c r="AM20" i="50"/>
  <c r="AL20" i="50"/>
  <c r="AK20" i="50"/>
  <c r="AJ20" i="50"/>
  <c r="AI20" i="50"/>
  <c r="AH20" i="50"/>
  <c r="AG20" i="50"/>
  <c r="AF20" i="50"/>
  <c r="BC19" i="50"/>
  <c r="BB19" i="50"/>
  <c r="BA19" i="50"/>
  <c r="AZ19" i="50"/>
  <c r="AY19" i="50"/>
  <c r="AX19" i="50"/>
  <c r="AW19" i="50"/>
  <c r="AV19" i="50"/>
  <c r="AU19" i="50"/>
  <c r="AT19" i="50"/>
  <c r="AS19" i="50"/>
  <c r="AR19" i="50"/>
  <c r="AQ19" i="50"/>
  <c r="AP19" i="50"/>
  <c r="AO19" i="50"/>
  <c r="AN19" i="50"/>
  <c r="AM19" i="50"/>
  <c r="AL19" i="50"/>
  <c r="AK19" i="50"/>
  <c r="AJ19" i="50"/>
  <c r="AI19" i="50"/>
  <c r="AH19" i="50"/>
  <c r="AG19" i="50"/>
  <c r="AF19" i="50"/>
  <c r="BC18" i="50"/>
  <c r="BB18" i="50"/>
  <c r="BA18" i="50"/>
  <c r="AZ18" i="50"/>
  <c r="AY18" i="50"/>
  <c r="AX18" i="50"/>
  <c r="AW18" i="50"/>
  <c r="AV18" i="50"/>
  <c r="AU18" i="50"/>
  <c r="AT18" i="50"/>
  <c r="AS18" i="50"/>
  <c r="AR18" i="50"/>
  <c r="AQ18" i="50"/>
  <c r="AP18" i="50"/>
  <c r="AO18" i="50"/>
  <c r="AN18" i="50"/>
  <c r="AM18" i="50"/>
  <c r="AL18" i="50"/>
  <c r="AK18" i="50"/>
  <c r="AJ18" i="50"/>
  <c r="AI18" i="50"/>
  <c r="AH18" i="50"/>
  <c r="AG18" i="50"/>
  <c r="AF18" i="50"/>
  <c r="BC13" i="50"/>
  <c r="BC15" i="50"/>
  <c r="BB13" i="50"/>
  <c r="BB15" i="50"/>
  <c r="BA13" i="50"/>
  <c r="BA15" i="50"/>
  <c r="AZ15" i="50"/>
  <c r="AY15" i="50"/>
  <c r="AX15" i="50"/>
  <c r="AW15" i="50"/>
  <c r="AV13" i="50"/>
  <c r="AV15" i="50"/>
  <c r="AU13" i="50"/>
  <c r="AU15" i="50"/>
  <c r="AT13" i="50"/>
  <c r="AT15" i="50"/>
  <c r="AS13" i="50"/>
  <c r="AS15" i="50"/>
  <c r="AR13" i="50"/>
  <c r="AR15" i="50"/>
  <c r="AQ13" i="50"/>
  <c r="AQ15" i="50"/>
  <c r="AP13" i="50"/>
  <c r="AP15" i="50"/>
  <c r="AO15" i="50"/>
  <c r="AN15" i="50"/>
  <c r="AM13" i="50"/>
  <c r="AM15" i="50"/>
  <c r="AL13" i="50"/>
  <c r="AL15" i="50"/>
  <c r="AK13" i="50"/>
  <c r="AK15" i="50"/>
  <c r="AJ13" i="50"/>
  <c r="AJ15" i="50"/>
  <c r="AI13" i="50"/>
  <c r="AI15" i="50"/>
  <c r="AH13" i="50"/>
  <c r="AH15" i="50"/>
  <c r="AG13" i="50"/>
  <c r="AG15" i="50"/>
  <c r="AF13" i="50"/>
  <c r="AF15" i="50"/>
  <c r="BC6" i="39"/>
  <c r="BC7" i="39"/>
  <c r="BC10" i="39"/>
  <c r="BC11" i="39"/>
  <c r="BC20" i="39"/>
  <c r="BB6" i="39"/>
  <c r="BB7" i="39"/>
  <c r="BB9" i="39" s="1"/>
  <c r="BB10" i="39"/>
  <c r="BB11" i="39"/>
  <c r="BB20" i="39"/>
  <c r="BA6" i="39"/>
  <c r="BA7" i="39"/>
  <c r="BA9" i="39" s="1"/>
  <c r="BA10" i="39"/>
  <c r="BA11" i="39"/>
  <c r="BA20" i="39"/>
  <c r="AV6" i="39"/>
  <c r="AV7" i="39"/>
  <c r="AV10" i="39"/>
  <c r="AV11" i="39"/>
  <c r="AV20" i="39"/>
  <c r="AU6" i="39"/>
  <c r="AU7" i="39"/>
  <c r="AU10" i="39"/>
  <c r="AU11" i="39"/>
  <c r="AU20" i="39"/>
  <c r="AT6" i="39"/>
  <c r="AT7" i="39"/>
  <c r="AT10" i="39"/>
  <c r="AT11" i="39"/>
  <c r="AT20" i="39"/>
  <c r="AS6" i="39"/>
  <c r="AS7" i="39"/>
  <c r="AS10" i="39"/>
  <c r="AS11" i="39"/>
  <c r="AS20" i="39"/>
  <c r="AR6" i="39"/>
  <c r="AR7" i="39"/>
  <c r="AR10" i="39"/>
  <c r="AR11" i="39"/>
  <c r="AR20" i="39"/>
  <c r="AQ6" i="39"/>
  <c r="AQ7" i="39"/>
  <c r="AQ10" i="39"/>
  <c r="AQ11" i="39"/>
  <c r="AQ20" i="39"/>
  <c r="AP6" i="39"/>
  <c r="AP7" i="39"/>
  <c r="AP10" i="39"/>
  <c r="AP11" i="39"/>
  <c r="AP20" i="39"/>
  <c r="AO6" i="39"/>
  <c r="AO7" i="39"/>
  <c r="AO10" i="39"/>
  <c r="AO20" i="39"/>
  <c r="AN6" i="39"/>
  <c r="AN7" i="39"/>
  <c r="AN10" i="39"/>
  <c r="AM6" i="39"/>
  <c r="AM7" i="39"/>
  <c r="AM10" i="39"/>
  <c r="AM11" i="39"/>
  <c r="AM20" i="39"/>
  <c r="AL6" i="39"/>
  <c r="AL7" i="39"/>
  <c r="AL10" i="39"/>
  <c r="AL11" i="39"/>
  <c r="AL20" i="39"/>
  <c r="AK6" i="39"/>
  <c r="AK7" i="39"/>
  <c r="AK10" i="39"/>
  <c r="AK11" i="39"/>
  <c r="AK20" i="39"/>
  <c r="AJ6" i="39"/>
  <c r="AJ7" i="39"/>
  <c r="AJ10" i="39"/>
  <c r="AJ11" i="39"/>
  <c r="AJ20" i="39"/>
  <c r="AI6" i="39"/>
  <c r="AI7" i="39"/>
  <c r="AI9" i="39" s="1"/>
  <c r="AI10" i="39"/>
  <c r="AI11" i="39"/>
  <c r="AI20" i="39"/>
  <c r="AH6" i="39"/>
  <c r="AH7" i="39"/>
  <c r="AH10" i="39"/>
  <c r="AH11" i="39"/>
  <c r="AH20" i="39"/>
  <c r="AG6" i="39"/>
  <c r="AG7" i="39"/>
  <c r="AG10" i="39"/>
  <c r="AG11" i="39"/>
  <c r="AG20" i="39"/>
  <c r="AF6" i="39"/>
  <c r="AF7" i="39"/>
  <c r="AF10" i="39"/>
  <c r="AF11" i="39"/>
  <c r="AF20" i="39"/>
  <c r="BC22" i="39"/>
  <c r="BB22" i="39"/>
  <c r="BA22" i="39"/>
  <c r="AZ22" i="39"/>
  <c r="AW22" i="39"/>
  <c r="AV22" i="39"/>
  <c r="AU22" i="39"/>
  <c r="AT22" i="39"/>
  <c r="AS22" i="39"/>
  <c r="AR22" i="39"/>
  <c r="AQ22" i="39"/>
  <c r="AP22" i="39"/>
  <c r="AO22" i="39"/>
  <c r="AN22" i="39"/>
  <c r="AM22" i="39"/>
  <c r="AL22" i="39"/>
  <c r="AK22" i="39"/>
  <c r="AJ22" i="39"/>
  <c r="AI22" i="39"/>
  <c r="AH22" i="39"/>
  <c r="AG22" i="39"/>
  <c r="AF22" i="39"/>
  <c r="BC17" i="39"/>
  <c r="BC18" i="39"/>
  <c r="BB17" i="39"/>
  <c r="BB18" i="39"/>
  <c r="BA17" i="39"/>
  <c r="BA18" i="39"/>
  <c r="AZ17" i="39"/>
  <c r="AZ18" i="39"/>
  <c r="AW17" i="39"/>
  <c r="AW18" i="39"/>
  <c r="AV17" i="39"/>
  <c r="AV18" i="39"/>
  <c r="AU17" i="39"/>
  <c r="AU18" i="39"/>
  <c r="AT17" i="39"/>
  <c r="AT18" i="39"/>
  <c r="AS17" i="39"/>
  <c r="AS18" i="39"/>
  <c r="AR17" i="39"/>
  <c r="AR18" i="39"/>
  <c r="AQ17" i="39"/>
  <c r="AQ18" i="39"/>
  <c r="AP17" i="39"/>
  <c r="AP18" i="39"/>
  <c r="AO17" i="39"/>
  <c r="AO18" i="39"/>
  <c r="AN17" i="39"/>
  <c r="AN18" i="39"/>
  <c r="AM17" i="39"/>
  <c r="AM18" i="39"/>
  <c r="AL17" i="39"/>
  <c r="AL18" i="39"/>
  <c r="AK17" i="39"/>
  <c r="AK18" i="39"/>
  <c r="AJ17" i="39"/>
  <c r="AJ18" i="39"/>
  <c r="AI17" i="39"/>
  <c r="AI18" i="39"/>
  <c r="AH17" i="39"/>
  <c r="AH18" i="39"/>
  <c r="AG17" i="39"/>
  <c r="AG18" i="39"/>
  <c r="AF17" i="39"/>
  <c r="AF18" i="39"/>
  <c r="BC13" i="39"/>
  <c r="BC14" i="39"/>
  <c r="BB13" i="39"/>
  <c r="BB14" i="39"/>
  <c r="BA13" i="39"/>
  <c r="BA14" i="39"/>
  <c r="AZ13" i="39"/>
  <c r="AZ14" i="39"/>
  <c r="AY13" i="39"/>
  <c r="AW13" i="39"/>
  <c r="AW14" i="39"/>
  <c r="AV13" i="39"/>
  <c r="AV14" i="39"/>
  <c r="AU13" i="39"/>
  <c r="AU14" i="39"/>
  <c r="AT13" i="39"/>
  <c r="AT14" i="39"/>
  <c r="AS13" i="39"/>
  <c r="AS14" i="39"/>
  <c r="AR13" i="39"/>
  <c r="AR14" i="39"/>
  <c r="AQ13" i="39"/>
  <c r="AQ14" i="39"/>
  <c r="AP13" i="39"/>
  <c r="AP14" i="39"/>
  <c r="AO13" i="39"/>
  <c r="AO14" i="39"/>
  <c r="AN13" i="39"/>
  <c r="AN14" i="39"/>
  <c r="AM13" i="39"/>
  <c r="AM14" i="39"/>
  <c r="AL13" i="39"/>
  <c r="AL14" i="39"/>
  <c r="AK13" i="39"/>
  <c r="AK14" i="39"/>
  <c r="AJ13" i="39"/>
  <c r="AJ14" i="39"/>
  <c r="AI13" i="39"/>
  <c r="AI14" i="39"/>
  <c r="AH13" i="39"/>
  <c r="AH14" i="39"/>
  <c r="AG13" i="39"/>
  <c r="AG14" i="39"/>
  <c r="AF13" i="39"/>
  <c r="AF14" i="39"/>
  <c r="AD36" i="50"/>
  <c r="AD35" i="50"/>
  <c r="AD33" i="50" s="1"/>
  <c r="AD34" i="50"/>
  <c r="AD31" i="50"/>
  <c r="AD30" i="50"/>
  <c r="AD29" i="50"/>
  <c r="AD28" i="50"/>
  <c r="AD27" i="50"/>
  <c r="AD26" i="50"/>
  <c r="AD25" i="50"/>
  <c r="AD23" i="50"/>
  <c r="AD20" i="50"/>
  <c r="AD19" i="50"/>
  <c r="AD18" i="50"/>
  <c r="AD17" i="50"/>
  <c r="AF48" i="3" s="1"/>
  <c r="AD15" i="50"/>
  <c r="AD14" i="50"/>
  <c r="AF66" i="3" s="1"/>
  <c r="AD13" i="50"/>
  <c r="AD12" i="50"/>
  <c r="AF65" i="3" s="1"/>
  <c r="AD11" i="50"/>
  <c r="AD10" i="50"/>
  <c r="AF64" i="3" s="1"/>
  <c r="AD9" i="50"/>
  <c r="AF63" i="3" s="1"/>
  <c r="AE36" i="50"/>
  <c r="AE35" i="50"/>
  <c r="AE33" i="50" s="1"/>
  <c r="AE34" i="50"/>
  <c r="AE31" i="50"/>
  <c r="AE30" i="50"/>
  <c r="AE29" i="50"/>
  <c r="AE28" i="50"/>
  <c r="AE27" i="50"/>
  <c r="AE26" i="50"/>
  <c r="AE25" i="50"/>
  <c r="AE23" i="50"/>
  <c r="AE20" i="50"/>
  <c r="AE19" i="50"/>
  <c r="AE18" i="50"/>
  <c r="AE17" i="50"/>
  <c r="AG48" i="3" s="1"/>
  <c r="AE15" i="50"/>
  <c r="AE14" i="50"/>
  <c r="AG66" i="3" s="1"/>
  <c r="AE13" i="50"/>
  <c r="AE12" i="50"/>
  <c r="AG65" i="3" s="1"/>
  <c r="AE11" i="50"/>
  <c r="AE10" i="50"/>
  <c r="AG64" i="3" s="1"/>
  <c r="AE9" i="50"/>
  <c r="AG63" i="3" s="1"/>
  <c r="AE26" i="21"/>
  <c r="AE23" i="21"/>
  <c r="AE22" i="21"/>
  <c r="AE21" i="21"/>
  <c r="AE20" i="21"/>
  <c r="AE18" i="21"/>
  <c r="AE17" i="21"/>
  <c r="AE16" i="21"/>
  <c r="AE14" i="21"/>
  <c r="AE13" i="21"/>
  <c r="AE12" i="21"/>
  <c r="AE11" i="21"/>
  <c r="AE10" i="21"/>
  <c r="AE8" i="21"/>
  <c r="AE7" i="21"/>
  <c r="AE6" i="21"/>
  <c r="AE5" i="21"/>
  <c r="AE20" i="38"/>
  <c r="AG110" i="3" s="1"/>
  <c r="AE18" i="38"/>
  <c r="AE17" i="38"/>
  <c r="AG108" i="3" s="1"/>
  <c r="AE15" i="38"/>
  <c r="AG112" i="3" s="1"/>
  <c r="AE12" i="38"/>
  <c r="AG109" i="3" s="1"/>
  <c r="AE11" i="38"/>
  <c r="AE10" i="38"/>
  <c r="AE8" i="38"/>
  <c r="AE7" i="38"/>
  <c r="AE6" i="38"/>
  <c r="AE5" i="38"/>
  <c r="AG94" i="3" s="1"/>
  <c r="AE25" i="39"/>
  <c r="AG134" i="3" s="1"/>
  <c r="AE22" i="39"/>
  <c r="AE21" i="39"/>
  <c r="AG132" i="3" s="1"/>
  <c r="AE20" i="39"/>
  <c r="AE18" i="39"/>
  <c r="AE17" i="39"/>
  <c r="AE16" i="39"/>
  <c r="AG131" i="3" s="1"/>
  <c r="AE14" i="39"/>
  <c r="AE13" i="39"/>
  <c r="AE12" i="39"/>
  <c r="AG133" i="3" s="1"/>
  <c r="AE11" i="39"/>
  <c r="AE10" i="39"/>
  <c r="AE8" i="39"/>
  <c r="AG135" i="3" s="1"/>
  <c r="AE7" i="39"/>
  <c r="AE6" i="39"/>
  <c r="AE5" i="39"/>
  <c r="AG117" i="3" s="1"/>
  <c r="AE5" i="37"/>
  <c r="AE20" i="36"/>
  <c r="AE19" i="36"/>
  <c r="AG153" i="3" s="1"/>
  <c r="AE18" i="36"/>
  <c r="AE16" i="36"/>
  <c r="AE15" i="36"/>
  <c r="AG152" i="3" s="1"/>
  <c r="AE14" i="36"/>
  <c r="AE12" i="36"/>
  <c r="AE11" i="36"/>
  <c r="AG154" i="3" s="1"/>
  <c r="AE10" i="36"/>
  <c r="AE8" i="36"/>
  <c r="AG155" i="3" s="1"/>
  <c r="AE7" i="36"/>
  <c r="AE6" i="36"/>
  <c r="AE5" i="36"/>
  <c r="AG140" i="3" s="1"/>
  <c r="AE5" i="35"/>
  <c r="AE19" i="43"/>
  <c r="AG173" i="3" s="1"/>
  <c r="AE18" i="43"/>
  <c r="AE16" i="43"/>
  <c r="AE15" i="43"/>
  <c r="AE14" i="43"/>
  <c r="AE10" i="43"/>
  <c r="AE8" i="43"/>
  <c r="AG175" i="3" s="1"/>
  <c r="AE7" i="43"/>
  <c r="AE6" i="43"/>
  <c r="AE5" i="43"/>
  <c r="AG160" i="3" s="1"/>
  <c r="AE5" i="42"/>
  <c r="AE27" i="22"/>
  <c r="AE26" i="22"/>
  <c r="AE25" i="22"/>
  <c r="AE24" i="22"/>
  <c r="AG86" i="3" s="1"/>
  <c r="AE23" i="22"/>
  <c r="AE21" i="22"/>
  <c r="AE20" i="22"/>
  <c r="AE19" i="22"/>
  <c r="AG85" i="3" s="1"/>
  <c r="AE17" i="22"/>
  <c r="AE16" i="22"/>
  <c r="AE14" i="22"/>
  <c r="AE12" i="22"/>
  <c r="AE11" i="22"/>
  <c r="AE10" i="22"/>
  <c r="AE7" i="22"/>
  <c r="AE6" i="22"/>
  <c r="AE5" i="22"/>
  <c r="AG71" i="3" s="1"/>
  <c r="AD27" i="22"/>
  <c r="AD26" i="22"/>
  <c r="AD25" i="22"/>
  <c r="AD24" i="22"/>
  <c r="AF86" i="3" s="1"/>
  <c r="AD23" i="22"/>
  <c r="AD21" i="22"/>
  <c r="AD20" i="22"/>
  <c r="AD19" i="22"/>
  <c r="AD17" i="22"/>
  <c r="AD16" i="22"/>
  <c r="AD14" i="22"/>
  <c r="AD12" i="22"/>
  <c r="AD11" i="22"/>
  <c r="AD10" i="22"/>
  <c r="AD7" i="22"/>
  <c r="AD9" i="22" s="1"/>
  <c r="AD6" i="22"/>
  <c r="AD5" i="22"/>
  <c r="AD7" i="50" s="1"/>
  <c r="AF46" i="3" s="1"/>
  <c r="AD26" i="21"/>
  <c r="AD23" i="21"/>
  <c r="AD22" i="21"/>
  <c r="AD21" i="21"/>
  <c r="AD20" i="21"/>
  <c r="AD18" i="21"/>
  <c r="AD17" i="21"/>
  <c r="AD16" i="21"/>
  <c r="AD14" i="21"/>
  <c r="AD13" i="21"/>
  <c r="AD12" i="21"/>
  <c r="AD11" i="21"/>
  <c r="AD10" i="21"/>
  <c r="AD8" i="21"/>
  <c r="AD7" i="21"/>
  <c r="AD6" i="21"/>
  <c r="AD5" i="21"/>
  <c r="AD20" i="38"/>
  <c r="AF110" i="3" s="1"/>
  <c r="AD18" i="38"/>
  <c r="AD17" i="38"/>
  <c r="AF108" i="3" s="1"/>
  <c r="AD15" i="38"/>
  <c r="AF112" i="3" s="1"/>
  <c r="AD12" i="38"/>
  <c r="AF109" i="3" s="1"/>
  <c r="AD11" i="38"/>
  <c r="AD10" i="38"/>
  <c r="AD8" i="38"/>
  <c r="AF111" i="3" s="1"/>
  <c r="AD7" i="38"/>
  <c r="AD6" i="38"/>
  <c r="AD5" i="38"/>
  <c r="AF94" i="3" s="1"/>
  <c r="AD25" i="39"/>
  <c r="AF134" i="3" s="1"/>
  <c r="AD22" i="39"/>
  <c r="AD21" i="39"/>
  <c r="AF132" i="3" s="1"/>
  <c r="AD20" i="39"/>
  <c r="AD18" i="39"/>
  <c r="AD17" i="39"/>
  <c r="AD16" i="39"/>
  <c r="AF131" i="3" s="1"/>
  <c r="AD14" i="39"/>
  <c r="AD13" i="39"/>
  <c r="AD12" i="39"/>
  <c r="AF133" i="3" s="1"/>
  <c r="AD11" i="39"/>
  <c r="AD10" i="39"/>
  <c r="AD8" i="39"/>
  <c r="AF135" i="3" s="1"/>
  <c r="AD7" i="39"/>
  <c r="AD6" i="39"/>
  <c r="AD5" i="39"/>
  <c r="AF117" i="3" s="1"/>
  <c r="AD5" i="37"/>
  <c r="AD20" i="36"/>
  <c r="AD19" i="36"/>
  <c r="AF153" i="3" s="1"/>
  <c r="AD18" i="36"/>
  <c r="AD16" i="36"/>
  <c r="AD15" i="36"/>
  <c r="AF152" i="3" s="1"/>
  <c r="AD14" i="36"/>
  <c r="AD12" i="36"/>
  <c r="AD11" i="36"/>
  <c r="AF154" i="3" s="1"/>
  <c r="AD10" i="36"/>
  <c r="AD8" i="36"/>
  <c r="AF155" i="3" s="1"/>
  <c r="AD7" i="36"/>
  <c r="AD6" i="36"/>
  <c r="AD5" i="36"/>
  <c r="AF140" i="3" s="1"/>
  <c r="AD5" i="35"/>
  <c r="AD19" i="43"/>
  <c r="AF173" i="3" s="1"/>
  <c r="AD18" i="43"/>
  <c r="AD16" i="43"/>
  <c r="AD15" i="43"/>
  <c r="AD14" i="43"/>
  <c r="AF172" i="3" s="1"/>
  <c r="AD10" i="43"/>
  <c r="AD8" i="43"/>
  <c r="AF175" i="3" s="1"/>
  <c r="AD7" i="43"/>
  <c r="AD6" i="43"/>
  <c r="AD5" i="43"/>
  <c r="AF160" i="3" s="1"/>
  <c r="AD5" i="42"/>
  <c r="AB6" i="22"/>
  <c r="AB7" i="22"/>
  <c r="AB10" i="22"/>
  <c r="AB14" i="22"/>
  <c r="AB23" i="22"/>
  <c r="AA6" i="22"/>
  <c r="AA7" i="22"/>
  <c r="AA10" i="22"/>
  <c r="AA14" i="22"/>
  <c r="AA23" i="22"/>
  <c r="Z6" i="22"/>
  <c r="Z7" i="22"/>
  <c r="Z10" i="22"/>
  <c r="Z14" i="22"/>
  <c r="Z23" i="22"/>
  <c r="Y6" i="22"/>
  <c r="Y7" i="22"/>
  <c r="Y10" i="22"/>
  <c r="Y14" i="22"/>
  <c r="Y23" i="22"/>
  <c r="U6" i="22"/>
  <c r="U7" i="22"/>
  <c r="U10" i="22"/>
  <c r="U14" i="22"/>
  <c r="U23" i="22"/>
  <c r="T6" i="22"/>
  <c r="T7" i="22"/>
  <c r="T9" i="22" s="1"/>
  <c r="T10" i="22"/>
  <c r="T14" i="22"/>
  <c r="T23" i="22"/>
  <c r="S6" i="22"/>
  <c r="S7" i="22"/>
  <c r="S10" i="22"/>
  <c r="S14" i="22"/>
  <c r="S23" i="22"/>
  <c r="R6" i="22"/>
  <c r="R7" i="22"/>
  <c r="R10" i="22"/>
  <c r="R14" i="22"/>
  <c r="R23" i="22"/>
  <c r="Q6" i="22"/>
  <c r="Q7" i="22"/>
  <c r="Q10" i="22"/>
  <c r="Q14" i="22"/>
  <c r="Q23" i="22"/>
  <c r="P6" i="22"/>
  <c r="P7" i="22"/>
  <c r="P10" i="22"/>
  <c r="P14" i="22"/>
  <c r="P23" i="22"/>
  <c r="O6" i="22"/>
  <c r="O7" i="22"/>
  <c r="O10" i="22"/>
  <c r="O14" i="22"/>
  <c r="O23" i="22"/>
  <c r="AB25" i="22"/>
  <c r="AB26" i="22"/>
  <c r="AB27" i="22"/>
  <c r="AA25" i="22"/>
  <c r="AA26" i="22"/>
  <c r="AA27" i="22"/>
  <c r="Z25" i="22"/>
  <c r="Z26" i="22"/>
  <c r="Z27" i="22"/>
  <c r="Y25" i="22"/>
  <c r="Y26" i="22"/>
  <c r="Y27" i="22"/>
  <c r="U25" i="22"/>
  <c r="U26" i="22"/>
  <c r="U27" i="22"/>
  <c r="S25" i="22"/>
  <c r="S26" i="22"/>
  <c r="R25" i="22"/>
  <c r="R26" i="22"/>
  <c r="R27" i="22"/>
  <c r="Q25" i="22"/>
  <c r="Q26" i="22"/>
  <c r="Q27" i="22"/>
  <c r="P25" i="22"/>
  <c r="P26" i="22"/>
  <c r="P27" i="22"/>
  <c r="O25" i="22"/>
  <c r="O26" i="22"/>
  <c r="O27" i="22"/>
  <c r="AB20" i="22"/>
  <c r="AB21" i="22"/>
  <c r="AA20" i="22"/>
  <c r="AA21" i="22"/>
  <c r="Z20" i="22"/>
  <c r="Z21" i="22"/>
  <c r="Y20" i="22"/>
  <c r="Y21" i="22"/>
  <c r="U20" i="22"/>
  <c r="U21" i="22"/>
  <c r="T20" i="22"/>
  <c r="T21" i="22"/>
  <c r="S20" i="22"/>
  <c r="S21" i="22"/>
  <c r="R20" i="22"/>
  <c r="R21" i="22"/>
  <c r="Q20" i="22"/>
  <c r="Q21" i="22"/>
  <c r="P20" i="22"/>
  <c r="P21" i="22"/>
  <c r="O20" i="22"/>
  <c r="O21" i="22"/>
  <c r="AB16" i="22"/>
  <c r="AB17" i="22"/>
  <c r="AA16" i="22"/>
  <c r="AA17" i="22"/>
  <c r="Z16" i="22"/>
  <c r="Z17" i="22"/>
  <c r="Y16" i="22"/>
  <c r="Y17" i="22"/>
  <c r="X16" i="22"/>
  <c r="U16" i="22"/>
  <c r="U17" i="22"/>
  <c r="T16" i="22"/>
  <c r="T17" i="22"/>
  <c r="S16" i="22"/>
  <c r="S17" i="22"/>
  <c r="R16" i="22"/>
  <c r="R17" i="22"/>
  <c r="Q16" i="22"/>
  <c r="Q17" i="22"/>
  <c r="P16" i="22"/>
  <c r="P17" i="22"/>
  <c r="O16" i="22"/>
  <c r="O17" i="22"/>
  <c r="AB11" i="22"/>
  <c r="AB12" i="22"/>
  <c r="AA11" i="22"/>
  <c r="AA12" i="22"/>
  <c r="Z11" i="22"/>
  <c r="Z12" i="22"/>
  <c r="Y11" i="22"/>
  <c r="Y12" i="22"/>
  <c r="X12" i="22"/>
  <c r="W11" i="22"/>
  <c r="W12" i="22"/>
  <c r="U11" i="22"/>
  <c r="U12" i="22"/>
  <c r="T11" i="22"/>
  <c r="T12" i="22"/>
  <c r="S11" i="22"/>
  <c r="S12" i="22"/>
  <c r="R11" i="22"/>
  <c r="R12" i="22"/>
  <c r="Q11" i="22"/>
  <c r="Q12" i="22"/>
  <c r="P11" i="22"/>
  <c r="P12" i="22"/>
  <c r="O11" i="22"/>
  <c r="O12" i="22"/>
  <c r="AB5" i="21"/>
  <c r="AB6" i="21"/>
  <c r="AB7" i="21"/>
  <c r="AB10" i="21"/>
  <c r="AB11" i="21"/>
  <c r="AB16" i="21"/>
  <c r="AB20" i="21"/>
  <c r="AB26" i="21"/>
  <c r="AA5" i="21"/>
  <c r="AA6" i="21"/>
  <c r="AA7" i="21"/>
  <c r="AA10" i="21"/>
  <c r="AA11" i="21"/>
  <c r="AA16" i="21"/>
  <c r="AA20" i="21"/>
  <c r="AA26" i="21"/>
  <c r="Z5" i="21"/>
  <c r="Z6" i="21"/>
  <c r="Z7" i="21"/>
  <c r="Z10" i="21"/>
  <c r="Z11" i="21"/>
  <c r="Z16" i="21"/>
  <c r="Z20" i="21"/>
  <c r="Z26" i="21"/>
  <c r="Y5" i="21"/>
  <c r="Y6" i="21"/>
  <c r="Y7" i="21"/>
  <c r="Y10" i="21"/>
  <c r="Y11" i="21"/>
  <c r="Y16" i="21"/>
  <c r="Y20" i="21"/>
  <c r="Y26" i="21"/>
  <c r="U5" i="21"/>
  <c r="U6" i="21"/>
  <c r="U7" i="21"/>
  <c r="U10" i="21"/>
  <c r="U11" i="21"/>
  <c r="U16" i="21"/>
  <c r="U20" i="21"/>
  <c r="U26" i="21"/>
  <c r="T5" i="21"/>
  <c r="T6" i="21"/>
  <c r="T7" i="21"/>
  <c r="T10" i="21"/>
  <c r="T11" i="21"/>
  <c r="T16" i="21"/>
  <c r="T20" i="21"/>
  <c r="S5" i="21"/>
  <c r="S6" i="21"/>
  <c r="S7" i="21"/>
  <c r="S10" i="21"/>
  <c r="S11" i="21"/>
  <c r="S16" i="21"/>
  <c r="S20" i="21"/>
  <c r="S26" i="21"/>
  <c r="R5" i="21"/>
  <c r="R6" i="21"/>
  <c r="R7" i="21"/>
  <c r="R10" i="21"/>
  <c r="R11" i="21"/>
  <c r="R16" i="21"/>
  <c r="R20" i="21"/>
  <c r="R26" i="21"/>
  <c r="Q5" i="21"/>
  <c r="Q6" i="21"/>
  <c r="Q7" i="21"/>
  <c r="Q10" i="21"/>
  <c r="Q11" i="21"/>
  <c r="Q16" i="21"/>
  <c r="Q20" i="21"/>
  <c r="Q26" i="21"/>
  <c r="P5" i="21"/>
  <c r="P6" i="21"/>
  <c r="P7" i="21"/>
  <c r="P10" i="21"/>
  <c r="P11" i="21"/>
  <c r="P16" i="21"/>
  <c r="P20" i="21"/>
  <c r="P26" i="21"/>
  <c r="O5" i="21"/>
  <c r="O6" i="21"/>
  <c r="O7" i="21"/>
  <c r="O10" i="21"/>
  <c r="O11" i="21"/>
  <c r="O16" i="21"/>
  <c r="O20" i="21"/>
  <c r="O26" i="21"/>
  <c r="AB21" i="21"/>
  <c r="AB22" i="21"/>
  <c r="AB23" i="21"/>
  <c r="AA21" i="21"/>
  <c r="AA22" i="21"/>
  <c r="AA23" i="21"/>
  <c r="Z21" i="21"/>
  <c r="Z22" i="21"/>
  <c r="Z23" i="21"/>
  <c r="Y21" i="21"/>
  <c r="Y22" i="21"/>
  <c r="Y23" i="21"/>
  <c r="U21" i="21"/>
  <c r="U22" i="21"/>
  <c r="U23" i="21"/>
  <c r="T21" i="21"/>
  <c r="T22" i="21"/>
  <c r="T23" i="21"/>
  <c r="S21" i="21"/>
  <c r="S22" i="21"/>
  <c r="S23" i="21"/>
  <c r="R21" i="21"/>
  <c r="R22" i="21"/>
  <c r="R23" i="21"/>
  <c r="Q21" i="21"/>
  <c r="Q22" i="21"/>
  <c r="Q23" i="21"/>
  <c r="P21" i="21"/>
  <c r="P22" i="21"/>
  <c r="P23" i="21"/>
  <c r="O21" i="21"/>
  <c r="O22" i="21"/>
  <c r="O23" i="21"/>
  <c r="AB17" i="21"/>
  <c r="AB18" i="21"/>
  <c r="AA17" i="21"/>
  <c r="AA18" i="21"/>
  <c r="Z17" i="21"/>
  <c r="Z18" i="21"/>
  <c r="Y17" i="21"/>
  <c r="Y18" i="21"/>
  <c r="U17" i="21"/>
  <c r="U18" i="21"/>
  <c r="T17" i="21"/>
  <c r="T18" i="21"/>
  <c r="S17" i="21"/>
  <c r="S18" i="21"/>
  <c r="R17" i="21"/>
  <c r="R18" i="21"/>
  <c r="Q17" i="21"/>
  <c r="Q18" i="21"/>
  <c r="P17" i="21"/>
  <c r="P18" i="21"/>
  <c r="O17" i="21"/>
  <c r="O18" i="21"/>
  <c r="AB12" i="21"/>
  <c r="AB13" i="21"/>
  <c r="AB14" i="21"/>
  <c r="AA12" i="21"/>
  <c r="AA13" i="21"/>
  <c r="AA14" i="21"/>
  <c r="Z12" i="21"/>
  <c r="Z13" i="21"/>
  <c r="Z14" i="21"/>
  <c r="Y12" i="21"/>
  <c r="Y13" i="21"/>
  <c r="Y14" i="21"/>
  <c r="X13" i="21"/>
  <c r="X14" i="21"/>
  <c r="U12" i="21"/>
  <c r="U13" i="21"/>
  <c r="U14" i="21"/>
  <c r="T12" i="21"/>
  <c r="T13" i="21"/>
  <c r="T14" i="21"/>
  <c r="S12" i="21"/>
  <c r="S13" i="21"/>
  <c r="S14" i="21"/>
  <c r="R12" i="21"/>
  <c r="R13" i="21"/>
  <c r="R14" i="21"/>
  <c r="Q12" i="21"/>
  <c r="Q13" i="21"/>
  <c r="Q14" i="21"/>
  <c r="P12" i="21"/>
  <c r="P13" i="21"/>
  <c r="P14" i="21"/>
  <c r="O12" i="21"/>
  <c r="O13" i="21"/>
  <c r="O14" i="21"/>
  <c r="AB8" i="21"/>
  <c r="AA8" i="21"/>
  <c r="Z8" i="21"/>
  <c r="Y8" i="21"/>
  <c r="U8" i="21"/>
  <c r="T8" i="21"/>
  <c r="S8" i="21"/>
  <c r="R8" i="21"/>
  <c r="Q8" i="21"/>
  <c r="Q9" i="21" s="1"/>
  <c r="P8" i="21"/>
  <c r="O8" i="21"/>
  <c r="AA9" i="43"/>
  <c r="AB36" i="50"/>
  <c r="AA36" i="50"/>
  <c r="Z36" i="50"/>
  <c r="Y36" i="50"/>
  <c r="X36" i="50"/>
  <c r="W36" i="50"/>
  <c r="V36" i="50"/>
  <c r="U36" i="50"/>
  <c r="T36" i="50"/>
  <c r="S36" i="50"/>
  <c r="R36" i="50"/>
  <c r="Q36" i="50"/>
  <c r="P36" i="50"/>
  <c r="O36" i="50"/>
  <c r="AB35" i="50"/>
  <c r="AB33" i="50" s="1"/>
  <c r="AA35" i="50"/>
  <c r="AA33" i="50" s="1"/>
  <c r="Z35" i="50"/>
  <c r="Z33" i="50" s="1"/>
  <c r="Y35" i="50"/>
  <c r="Y33" i="50" s="1"/>
  <c r="X35" i="50"/>
  <c r="X33" i="50" s="1"/>
  <c r="W35" i="50"/>
  <c r="W33" i="50" s="1"/>
  <c r="V35" i="50"/>
  <c r="V33" i="50" s="1"/>
  <c r="U35" i="50"/>
  <c r="U33" i="50" s="1"/>
  <c r="T35" i="50"/>
  <c r="T33" i="50" s="1"/>
  <c r="S35" i="50"/>
  <c r="S33" i="50" s="1"/>
  <c r="R35" i="50"/>
  <c r="R33" i="50" s="1"/>
  <c r="Q35" i="50"/>
  <c r="Q33" i="50" s="1"/>
  <c r="P35" i="50"/>
  <c r="P33" i="50" s="1"/>
  <c r="O35" i="50"/>
  <c r="O33" i="50" s="1"/>
  <c r="AB34" i="50"/>
  <c r="AA34" i="50"/>
  <c r="Z34" i="50"/>
  <c r="Y34" i="50"/>
  <c r="X34" i="50"/>
  <c r="W34" i="50"/>
  <c r="V34" i="50"/>
  <c r="U34" i="50"/>
  <c r="T34" i="50"/>
  <c r="S34" i="50"/>
  <c r="R34" i="50"/>
  <c r="Q34" i="50"/>
  <c r="P34" i="50"/>
  <c r="O34" i="50"/>
  <c r="AB25" i="50"/>
  <c r="AB26" i="50"/>
  <c r="AB27" i="50"/>
  <c r="AB28" i="50"/>
  <c r="AB29" i="50"/>
  <c r="AB30" i="50"/>
  <c r="AB31" i="50"/>
  <c r="AA25" i="50"/>
  <c r="AA26" i="50"/>
  <c r="AA27" i="50"/>
  <c r="AA28" i="50"/>
  <c r="AA29" i="50"/>
  <c r="AA30" i="50"/>
  <c r="AA31" i="50"/>
  <c r="Z25" i="50"/>
  <c r="Z26" i="50"/>
  <c r="Z27" i="50"/>
  <c r="Z28" i="50"/>
  <c r="Z29" i="50"/>
  <c r="Z30" i="50"/>
  <c r="Z31" i="50"/>
  <c r="Y25" i="50"/>
  <c r="Y26" i="50"/>
  <c r="Y27" i="50"/>
  <c r="Y28" i="50"/>
  <c r="Y29" i="50"/>
  <c r="Y30" i="50"/>
  <c r="Y31" i="50"/>
  <c r="X31" i="50"/>
  <c r="W31" i="50"/>
  <c r="V31" i="50"/>
  <c r="U25" i="50"/>
  <c r="U26" i="50"/>
  <c r="U27" i="50"/>
  <c r="U28" i="50"/>
  <c r="U29" i="50"/>
  <c r="U30" i="50"/>
  <c r="U31" i="50"/>
  <c r="T28" i="50"/>
  <c r="T29" i="50"/>
  <c r="T30" i="50"/>
  <c r="T31" i="50"/>
  <c r="S25" i="50"/>
  <c r="S26" i="50"/>
  <c r="S29" i="50"/>
  <c r="S30" i="50"/>
  <c r="S31" i="50"/>
  <c r="R25" i="50"/>
  <c r="R26" i="50"/>
  <c r="R27" i="50"/>
  <c r="R28" i="50"/>
  <c r="R29" i="50"/>
  <c r="R30" i="50"/>
  <c r="R31" i="50"/>
  <c r="Q25" i="50"/>
  <c r="Q26" i="50"/>
  <c r="Q27" i="50"/>
  <c r="Q28" i="50"/>
  <c r="Q29" i="50"/>
  <c r="Q30" i="50"/>
  <c r="Q31" i="50"/>
  <c r="P25" i="50"/>
  <c r="P26" i="50"/>
  <c r="P27" i="50"/>
  <c r="P28" i="50"/>
  <c r="P29" i="50"/>
  <c r="P30" i="50"/>
  <c r="P31" i="50"/>
  <c r="O25" i="50"/>
  <c r="O26" i="50"/>
  <c r="O27" i="50"/>
  <c r="O28" i="50"/>
  <c r="O29" i="50"/>
  <c r="O30" i="50"/>
  <c r="O31" i="50"/>
  <c r="AB23" i="50"/>
  <c r="AA23" i="50"/>
  <c r="Z23" i="50"/>
  <c r="Y23" i="50"/>
  <c r="U23" i="50"/>
  <c r="T23" i="50"/>
  <c r="S23" i="50"/>
  <c r="R23" i="50"/>
  <c r="Q23" i="50"/>
  <c r="P23" i="50"/>
  <c r="O23" i="50"/>
  <c r="AB20" i="50"/>
  <c r="AA20" i="50"/>
  <c r="Z20" i="50"/>
  <c r="Y20" i="50"/>
  <c r="X20" i="50"/>
  <c r="W20" i="50"/>
  <c r="V20" i="50"/>
  <c r="U20" i="50"/>
  <c r="T20" i="50"/>
  <c r="S20" i="50"/>
  <c r="R20" i="50"/>
  <c r="Q20" i="50"/>
  <c r="P20" i="50"/>
  <c r="O20" i="50"/>
  <c r="AB19" i="50"/>
  <c r="AA19" i="50"/>
  <c r="Z19" i="50"/>
  <c r="Y19" i="50"/>
  <c r="X19" i="50"/>
  <c r="W19" i="50"/>
  <c r="V19" i="50"/>
  <c r="U19" i="50"/>
  <c r="T19" i="50"/>
  <c r="S19" i="50"/>
  <c r="R19" i="50"/>
  <c r="Q19" i="50"/>
  <c r="P19" i="50"/>
  <c r="O19" i="50"/>
  <c r="AB18" i="50"/>
  <c r="AA18" i="50"/>
  <c r="Z18" i="50"/>
  <c r="Y18" i="50"/>
  <c r="X18" i="50"/>
  <c r="W18" i="50"/>
  <c r="V18" i="50"/>
  <c r="U18" i="50"/>
  <c r="T18" i="50"/>
  <c r="S18" i="50"/>
  <c r="R18" i="50"/>
  <c r="Q18" i="50"/>
  <c r="P18" i="50"/>
  <c r="O18" i="50"/>
  <c r="AB13" i="50"/>
  <c r="AB15" i="50"/>
  <c r="AA13" i="50"/>
  <c r="AA15" i="50"/>
  <c r="Z13" i="50"/>
  <c r="Z15" i="50"/>
  <c r="Y13" i="50"/>
  <c r="Y15" i="50"/>
  <c r="X15" i="50"/>
  <c r="W15" i="50"/>
  <c r="V15" i="50"/>
  <c r="U13" i="50"/>
  <c r="U15" i="50"/>
  <c r="T13" i="50"/>
  <c r="T15" i="50"/>
  <c r="S13" i="50"/>
  <c r="S15" i="50"/>
  <c r="R13" i="50"/>
  <c r="R15" i="50"/>
  <c r="Q13" i="50"/>
  <c r="Q15" i="50"/>
  <c r="P13" i="50"/>
  <c r="P15" i="50"/>
  <c r="O13" i="50"/>
  <c r="O15" i="50"/>
  <c r="N5" i="22"/>
  <c r="N7" i="50" s="1"/>
  <c r="N41" i="3" s="1"/>
  <c r="N19" i="22"/>
  <c r="N24" i="22"/>
  <c r="N74" i="3" s="1"/>
  <c r="N15" i="22"/>
  <c r="N75" i="3" s="1"/>
  <c r="N30" i="22"/>
  <c r="N76" i="3" s="1"/>
  <c r="N8" i="22"/>
  <c r="N9" i="50"/>
  <c r="N54" i="3" s="1"/>
  <c r="N10" i="50"/>
  <c r="N55" i="3" s="1"/>
  <c r="N11" i="50"/>
  <c r="N12" i="50"/>
  <c r="N56" i="3" s="1"/>
  <c r="N17" i="50"/>
  <c r="N43" i="3" s="1"/>
  <c r="N14" i="50"/>
  <c r="N57" i="3" s="1"/>
  <c r="N6" i="22"/>
  <c r="N7" i="22"/>
  <c r="N10" i="22"/>
  <c r="N14" i="22"/>
  <c r="N23" i="22"/>
  <c r="N25" i="22"/>
  <c r="N26" i="22"/>
  <c r="N27" i="22"/>
  <c r="N20" i="22"/>
  <c r="N21" i="22"/>
  <c r="N16" i="22"/>
  <c r="N17" i="22"/>
  <c r="N11" i="22"/>
  <c r="N12" i="22"/>
  <c r="N5" i="21"/>
  <c r="N6" i="21"/>
  <c r="N7" i="21"/>
  <c r="N10" i="21"/>
  <c r="N11" i="21"/>
  <c r="N16" i="21"/>
  <c r="N20" i="21"/>
  <c r="N26" i="21"/>
  <c r="N21" i="21"/>
  <c r="N22" i="21"/>
  <c r="N23" i="21"/>
  <c r="N17" i="21"/>
  <c r="N18" i="21"/>
  <c r="N12" i="21"/>
  <c r="N13" i="21"/>
  <c r="N14" i="21"/>
  <c r="N8" i="21"/>
  <c r="N36" i="50"/>
  <c r="N35" i="50"/>
  <c r="N33" i="50" s="1"/>
  <c r="N34" i="50"/>
  <c r="N25" i="50"/>
  <c r="N26" i="50"/>
  <c r="N27" i="50"/>
  <c r="N28" i="50"/>
  <c r="N29" i="50"/>
  <c r="N30" i="50"/>
  <c r="N31" i="50"/>
  <c r="N23" i="50"/>
  <c r="N20" i="50"/>
  <c r="N19" i="50"/>
  <c r="N18" i="50"/>
  <c r="N13" i="50"/>
  <c r="N15" i="50"/>
  <c r="M5" i="22"/>
  <c r="M7" i="50" s="1"/>
  <c r="M41" i="3" s="1"/>
  <c r="M19" i="22"/>
  <c r="M73" i="3" s="1"/>
  <c r="M24" i="22"/>
  <c r="M74" i="3" s="1"/>
  <c r="M15" i="22"/>
  <c r="M75" i="3" s="1"/>
  <c r="M30" i="22"/>
  <c r="M76" i="3" s="1"/>
  <c r="M8" i="22"/>
  <c r="M77" i="3" s="1"/>
  <c r="M9" i="50"/>
  <c r="M54" i="3" s="1"/>
  <c r="M10" i="50"/>
  <c r="M55" i="3" s="1"/>
  <c r="M11" i="50"/>
  <c r="M12" i="50"/>
  <c r="M56" i="3" s="1"/>
  <c r="M17" i="50"/>
  <c r="M43" i="3" s="1"/>
  <c r="M14" i="50"/>
  <c r="M57" i="3" s="1"/>
  <c r="M6" i="22"/>
  <c r="M7" i="22"/>
  <c r="M10" i="22"/>
  <c r="M14" i="22"/>
  <c r="M23" i="22"/>
  <c r="M25" i="22"/>
  <c r="M26" i="22"/>
  <c r="M27" i="22"/>
  <c r="M20" i="22"/>
  <c r="M21" i="22"/>
  <c r="M16" i="22"/>
  <c r="M17" i="22"/>
  <c r="M11" i="22"/>
  <c r="M12" i="22"/>
  <c r="M5" i="21"/>
  <c r="M6" i="21"/>
  <c r="M7" i="21"/>
  <c r="M10" i="21"/>
  <c r="M11" i="21"/>
  <c r="M16" i="21"/>
  <c r="M20" i="21"/>
  <c r="M26" i="21"/>
  <c r="M21" i="21"/>
  <c r="M22" i="21"/>
  <c r="M23" i="21"/>
  <c r="M17" i="21"/>
  <c r="M18" i="21"/>
  <c r="M12" i="21"/>
  <c r="M13" i="21"/>
  <c r="M14" i="21"/>
  <c r="M8" i="21"/>
  <c r="M36" i="50"/>
  <c r="M35" i="50"/>
  <c r="M33" i="50" s="1"/>
  <c r="M34" i="50"/>
  <c r="M25" i="50"/>
  <c r="M26" i="50"/>
  <c r="M27" i="50"/>
  <c r="M28" i="50"/>
  <c r="M29" i="50"/>
  <c r="M30" i="50"/>
  <c r="M31" i="50"/>
  <c r="M23" i="50"/>
  <c r="M20" i="50"/>
  <c r="M19" i="50"/>
  <c r="M18" i="50"/>
  <c r="M13" i="50"/>
  <c r="M15" i="50"/>
  <c r="L9" i="50"/>
  <c r="L54" i="3" s="1"/>
  <c r="L10" i="50"/>
  <c r="L11" i="50"/>
  <c r="L12" i="50"/>
  <c r="L56" i="3" s="1"/>
  <c r="L17" i="50"/>
  <c r="L43" i="3" s="1"/>
  <c r="L14" i="50"/>
  <c r="L57" i="3" s="1"/>
  <c r="K14" i="50"/>
  <c r="K57" i="3" s="1"/>
  <c r="K9" i="50"/>
  <c r="K54" i="3" s="1"/>
  <c r="K10" i="50"/>
  <c r="K55" i="3" s="1"/>
  <c r="K11" i="50"/>
  <c r="K12" i="50"/>
  <c r="K56" i="3" s="1"/>
  <c r="K17" i="50"/>
  <c r="K43" i="3" s="1"/>
  <c r="L5" i="22"/>
  <c r="L71" i="3" s="1"/>
  <c r="L19" i="22"/>
  <c r="L73" i="3" s="1"/>
  <c r="L24" i="22"/>
  <c r="L74" i="3" s="1"/>
  <c r="L15" i="22"/>
  <c r="L75" i="3" s="1"/>
  <c r="L30" i="22"/>
  <c r="L76" i="3" s="1"/>
  <c r="L8" i="22"/>
  <c r="K5" i="22"/>
  <c r="K71" i="3" s="1"/>
  <c r="K19" i="22"/>
  <c r="K73" i="3" s="1"/>
  <c r="K24" i="22"/>
  <c r="K74" i="3" s="1"/>
  <c r="K15" i="22"/>
  <c r="K75" i="3" s="1"/>
  <c r="K30" i="22"/>
  <c r="K76" i="3" s="1"/>
  <c r="K8" i="22"/>
  <c r="K77" i="3" s="1"/>
  <c r="L160" i="3"/>
  <c r="L163" i="3"/>
  <c r="L26" i="21"/>
  <c r="L23" i="21"/>
  <c r="L22" i="21"/>
  <c r="L21" i="21"/>
  <c r="L20" i="21"/>
  <c r="L18" i="21"/>
  <c r="L17" i="21"/>
  <c r="L16" i="21"/>
  <c r="L14" i="21"/>
  <c r="L13" i="21"/>
  <c r="L12" i="21"/>
  <c r="L11" i="21"/>
  <c r="L10" i="21"/>
  <c r="L8" i="21"/>
  <c r="L7" i="21"/>
  <c r="L6" i="21"/>
  <c r="L5" i="21"/>
  <c r="L27" i="22"/>
  <c r="L26" i="22"/>
  <c r="L25" i="22"/>
  <c r="L23" i="22"/>
  <c r="L21" i="22"/>
  <c r="L20" i="22"/>
  <c r="L17" i="22"/>
  <c r="L16" i="22"/>
  <c r="L14" i="22"/>
  <c r="L12" i="22"/>
  <c r="L11" i="22"/>
  <c r="L10" i="22"/>
  <c r="L7" i="22"/>
  <c r="L6" i="22"/>
  <c r="L36" i="50"/>
  <c r="L35" i="50"/>
  <c r="L33" i="50" s="1"/>
  <c r="L34" i="50"/>
  <c r="L25" i="50"/>
  <c r="L26" i="50"/>
  <c r="L27" i="50"/>
  <c r="L28" i="50"/>
  <c r="L29" i="50"/>
  <c r="L30" i="50"/>
  <c r="L31" i="50"/>
  <c r="L23" i="50"/>
  <c r="L20" i="50"/>
  <c r="L19" i="50"/>
  <c r="L18" i="50"/>
  <c r="L13" i="50"/>
  <c r="L15" i="50"/>
  <c r="D163" i="3"/>
  <c r="A176" i="3"/>
  <c r="A173" i="3"/>
  <c r="A172" i="3"/>
  <c r="H144" i="3"/>
  <c r="A136" i="3"/>
  <c r="A135" i="3"/>
  <c r="A134" i="3"/>
  <c r="A133" i="3"/>
  <c r="A132" i="3"/>
  <c r="A131" i="3"/>
  <c r="A112" i="3"/>
  <c r="A111" i="3"/>
  <c r="A110" i="3"/>
  <c r="J24" i="22"/>
  <c r="J74" i="3" s="1"/>
  <c r="I24" i="22"/>
  <c r="I74" i="3" s="1"/>
  <c r="H24" i="22"/>
  <c r="H74" i="3" s="1"/>
  <c r="G24" i="22"/>
  <c r="G74" i="3" s="1"/>
  <c r="F24" i="22"/>
  <c r="F74" i="3" s="1"/>
  <c r="E24" i="22"/>
  <c r="E74" i="3" s="1"/>
  <c r="D24" i="22"/>
  <c r="D74" i="3" s="1"/>
  <c r="C24" i="22"/>
  <c r="C74" i="3" s="1"/>
  <c r="C15" i="22"/>
  <c r="C75" i="3" s="1"/>
  <c r="D15" i="22"/>
  <c r="D75" i="3" s="1"/>
  <c r="E15" i="22"/>
  <c r="E75" i="3" s="1"/>
  <c r="F15" i="22"/>
  <c r="F75" i="3" s="1"/>
  <c r="G15" i="22"/>
  <c r="G75" i="3" s="1"/>
  <c r="H15" i="22"/>
  <c r="H75" i="3" s="1"/>
  <c r="I15" i="22"/>
  <c r="I75" i="3" s="1"/>
  <c r="J15" i="22"/>
  <c r="J75" i="3" s="1"/>
  <c r="C30" i="22"/>
  <c r="C76" i="3" s="1"/>
  <c r="D30" i="22"/>
  <c r="D76" i="3" s="1"/>
  <c r="E30" i="22"/>
  <c r="E76" i="3" s="1"/>
  <c r="F30" i="22"/>
  <c r="F76" i="3" s="1"/>
  <c r="G30" i="22"/>
  <c r="G76" i="3" s="1"/>
  <c r="H30" i="22"/>
  <c r="H76" i="3" s="1"/>
  <c r="I30" i="22"/>
  <c r="I76" i="3" s="1"/>
  <c r="J30" i="22"/>
  <c r="J76" i="3" s="1"/>
  <c r="C8" i="22"/>
  <c r="C77" i="3" s="1"/>
  <c r="D8" i="22"/>
  <c r="D77" i="3" s="1"/>
  <c r="E8" i="22"/>
  <c r="E77" i="3" s="1"/>
  <c r="F8" i="22"/>
  <c r="F77" i="3" s="1"/>
  <c r="G8" i="22"/>
  <c r="G77" i="3" s="1"/>
  <c r="H8" i="22"/>
  <c r="H77" i="3" s="1"/>
  <c r="I8" i="22"/>
  <c r="I77" i="3" s="1"/>
  <c r="J8" i="22"/>
  <c r="J77" i="3" s="1"/>
  <c r="J19" i="22"/>
  <c r="J73" i="3" s="1"/>
  <c r="I19" i="22"/>
  <c r="I73" i="3" s="1"/>
  <c r="H19" i="22"/>
  <c r="H73" i="3" s="1"/>
  <c r="G19" i="22"/>
  <c r="G73" i="3" s="1"/>
  <c r="F19" i="22"/>
  <c r="E19" i="22"/>
  <c r="D19" i="22"/>
  <c r="D73" i="3" s="1"/>
  <c r="C19" i="22"/>
  <c r="C73" i="3" s="1"/>
  <c r="J5" i="22"/>
  <c r="J7" i="50" s="1"/>
  <c r="J41" i="3" s="1"/>
  <c r="I5" i="22"/>
  <c r="I71" i="3" s="1"/>
  <c r="H5" i="22"/>
  <c r="G5" i="22"/>
  <c r="F5" i="22"/>
  <c r="F7" i="50" s="1"/>
  <c r="F41" i="3" s="1"/>
  <c r="E5" i="22"/>
  <c r="E71" i="3" s="1"/>
  <c r="D5" i="22"/>
  <c r="D71" i="3" s="1"/>
  <c r="C5" i="22"/>
  <c r="C71" i="3" s="1"/>
  <c r="J14" i="50"/>
  <c r="J57" i="3" s="1"/>
  <c r="I14" i="50"/>
  <c r="I57" i="3" s="1"/>
  <c r="H14" i="50"/>
  <c r="H57" i="3" s="1"/>
  <c r="G14" i="50"/>
  <c r="G57" i="3" s="1"/>
  <c r="F14" i="50"/>
  <c r="F57" i="3" s="1"/>
  <c r="E14" i="50"/>
  <c r="E57" i="3" s="1"/>
  <c r="D14" i="50"/>
  <c r="D57" i="3" s="1"/>
  <c r="C14" i="50"/>
  <c r="C57" i="3" s="1"/>
  <c r="J12" i="50"/>
  <c r="J56" i="3" s="1"/>
  <c r="I12" i="50"/>
  <c r="I56" i="3" s="1"/>
  <c r="H12" i="50"/>
  <c r="H56" i="3" s="1"/>
  <c r="G12" i="50"/>
  <c r="G56" i="3" s="1"/>
  <c r="F12" i="50"/>
  <c r="F56" i="3" s="1"/>
  <c r="E12" i="50"/>
  <c r="E56" i="3" s="1"/>
  <c r="D12" i="50"/>
  <c r="D56" i="3" s="1"/>
  <c r="C12" i="50"/>
  <c r="C56" i="3" s="1"/>
  <c r="J10" i="50"/>
  <c r="J55" i="3" s="1"/>
  <c r="I10" i="50"/>
  <c r="I55" i="3" s="1"/>
  <c r="H10" i="50"/>
  <c r="H55" i="3" s="1"/>
  <c r="G10" i="50"/>
  <c r="G55" i="3" s="1"/>
  <c r="F10" i="50"/>
  <c r="F55" i="3" s="1"/>
  <c r="E10" i="50"/>
  <c r="E55" i="3" s="1"/>
  <c r="D10" i="50"/>
  <c r="D55" i="3" s="1"/>
  <c r="C10" i="50"/>
  <c r="C55" i="3" s="1"/>
  <c r="J9" i="50"/>
  <c r="J54" i="3" s="1"/>
  <c r="I9" i="50"/>
  <c r="H9" i="50"/>
  <c r="G9" i="50"/>
  <c r="G54" i="3" s="1"/>
  <c r="F9" i="50"/>
  <c r="F54" i="3" s="1"/>
  <c r="E9" i="50"/>
  <c r="E54" i="3" s="1"/>
  <c r="D9" i="50"/>
  <c r="C9" i="50"/>
  <c r="C54" i="3" s="1"/>
  <c r="J11" i="50"/>
  <c r="J17" i="50"/>
  <c r="J43" i="3" s="1"/>
  <c r="I11" i="50"/>
  <c r="I17" i="50"/>
  <c r="I43" i="3" s="1"/>
  <c r="H11" i="50"/>
  <c r="H17" i="50"/>
  <c r="H43" i="3" s="1"/>
  <c r="G11" i="50"/>
  <c r="G17" i="50"/>
  <c r="G43" i="3" s="1"/>
  <c r="F11" i="50"/>
  <c r="F17" i="50"/>
  <c r="F43" i="3" s="1"/>
  <c r="E11" i="50"/>
  <c r="E17" i="50"/>
  <c r="E43" i="3" s="1"/>
  <c r="D11" i="50"/>
  <c r="D17" i="50"/>
  <c r="D43" i="3" s="1"/>
  <c r="C11" i="50"/>
  <c r="C17" i="50"/>
  <c r="K5" i="21"/>
  <c r="K6" i="21"/>
  <c r="K7" i="21"/>
  <c r="K10" i="21"/>
  <c r="K11" i="21"/>
  <c r="K16" i="21"/>
  <c r="K20" i="21"/>
  <c r="K26" i="21"/>
  <c r="J5" i="21"/>
  <c r="J6" i="21"/>
  <c r="J7" i="21"/>
  <c r="J10" i="21"/>
  <c r="J11" i="21"/>
  <c r="J16" i="21"/>
  <c r="J20" i="21"/>
  <c r="J26" i="21"/>
  <c r="I5" i="21"/>
  <c r="I6" i="21"/>
  <c r="I7" i="21"/>
  <c r="I10" i="21"/>
  <c r="I11" i="21"/>
  <c r="I16" i="21"/>
  <c r="I20" i="21"/>
  <c r="I26" i="21"/>
  <c r="H5" i="21"/>
  <c r="H6" i="21"/>
  <c r="H7" i="21"/>
  <c r="H10" i="21"/>
  <c r="H11" i="21"/>
  <c r="H16" i="21"/>
  <c r="H20" i="21"/>
  <c r="H26" i="21"/>
  <c r="G5" i="21"/>
  <c r="G6" i="21"/>
  <c r="G7" i="21"/>
  <c r="G10" i="21"/>
  <c r="G11" i="21"/>
  <c r="G16" i="21"/>
  <c r="G20" i="21"/>
  <c r="G26" i="21"/>
  <c r="F5" i="21"/>
  <c r="F6" i="21"/>
  <c r="F7" i="21"/>
  <c r="F10" i="21"/>
  <c r="F11" i="21"/>
  <c r="F16" i="21"/>
  <c r="F20" i="21"/>
  <c r="F26" i="21"/>
  <c r="E5" i="21"/>
  <c r="E6" i="21"/>
  <c r="E7" i="21"/>
  <c r="E10" i="21"/>
  <c r="E11" i="21"/>
  <c r="E16" i="21"/>
  <c r="E20" i="21"/>
  <c r="E26" i="21"/>
  <c r="D5" i="21"/>
  <c r="D6" i="21"/>
  <c r="D7" i="21"/>
  <c r="D10" i="21"/>
  <c r="D11" i="21"/>
  <c r="D16" i="21"/>
  <c r="D20" i="21"/>
  <c r="D26" i="21"/>
  <c r="C5" i="21"/>
  <c r="C6" i="21"/>
  <c r="C7" i="21"/>
  <c r="C10" i="21"/>
  <c r="C11" i="21"/>
  <c r="C16" i="21"/>
  <c r="C20" i="21"/>
  <c r="C26" i="21"/>
  <c r="K6" i="22"/>
  <c r="K7" i="22"/>
  <c r="K10" i="22"/>
  <c r="K14" i="22"/>
  <c r="K23" i="22"/>
  <c r="J6" i="22"/>
  <c r="J7" i="22"/>
  <c r="J10" i="22"/>
  <c r="J14" i="22"/>
  <c r="J23" i="22"/>
  <c r="I6" i="22"/>
  <c r="I7" i="22"/>
  <c r="I10" i="22"/>
  <c r="I14" i="22"/>
  <c r="I23" i="22"/>
  <c r="H6" i="22"/>
  <c r="H7" i="22"/>
  <c r="H10" i="22"/>
  <c r="H14" i="22"/>
  <c r="H23" i="22"/>
  <c r="G6" i="22"/>
  <c r="G7" i="22"/>
  <c r="G10" i="22"/>
  <c r="G14" i="22"/>
  <c r="G23" i="22"/>
  <c r="F6" i="22"/>
  <c r="F7" i="22"/>
  <c r="F10" i="22"/>
  <c r="F14" i="22"/>
  <c r="F23" i="22"/>
  <c r="E6" i="22"/>
  <c r="E7" i="22"/>
  <c r="E10" i="22"/>
  <c r="E14" i="22"/>
  <c r="E23" i="22"/>
  <c r="D6" i="22"/>
  <c r="D7" i="22"/>
  <c r="D10" i="22"/>
  <c r="D14" i="22"/>
  <c r="D23" i="22"/>
  <c r="C6" i="22"/>
  <c r="C7" i="22"/>
  <c r="C10" i="22"/>
  <c r="C14" i="22"/>
  <c r="C23" i="22"/>
  <c r="K36" i="50"/>
  <c r="J36" i="50"/>
  <c r="I36" i="50"/>
  <c r="H36" i="50"/>
  <c r="G36" i="50"/>
  <c r="F36" i="50"/>
  <c r="E36" i="50"/>
  <c r="D36" i="50"/>
  <c r="C36" i="50"/>
  <c r="K35" i="50"/>
  <c r="K33" i="50" s="1"/>
  <c r="J35" i="50"/>
  <c r="J33" i="50" s="1"/>
  <c r="I35" i="50"/>
  <c r="I33" i="50" s="1"/>
  <c r="H35" i="50"/>
  <c r="H33" i="50" s="1"/>
  <c r="G35" i="50"/>
  <c r="G33" i="50" s="1"/>
  <c r="F35" i="50"/>
  <c r="F33" i="50" s="1"/>
  <c r="E35" i="50"/>
  <c r="E33" i="50" s="1"/>
  <c r="D35" i="50"/>
  <c r="D33" i="50" s="1"/>
  <c r="C35" i="50"/>
  <c r="C33" i="50" s="1"/>
  <c r="K34" i="50"/>
  <c r="J34" i="50"/>
  <c r="I34" i="50"/>
  <c r="H34" i="50"/>
  <c r="G34" i="50"/>
  <c r="F34" i="50"/>
  <c r="E34" i="50"/>
  <c r="D34" i="50"/>
  <c r="C34" i="50"/>
  <c r="K31" i="50"/>
  <c r="J31" i="50"/>
  <c r="I31" i="50"/>
  <c r="H31" i="50"/>
  <c r="G31" i="50"/>
  <c r="F31" i="50"/>
  <c r="E31" i="50"/>
  <c r="D31" i="50"/>
  <c r="C31" i="50"/>
  <c r="K30" i="50"/>
  <c r="J30" i="50"/>
  <c r="I30" i="50"/>
  <c r="H30" i="50"/>
  <c r="G30" i="50"/>
  <c r="F30" i="50"/>
  <c r="E30" i="50"/>
  <c r="D30" i="50"/>
  <c r="C30" i="50"/>
  <c r="K29" i="50"/>
  <c r="J29" i="50"/>
  <c r="I29" i="50"/>
  <c r="H29" i="50"/>
  <c r="G29" i="50"/>
  <c r="F29" i="50"/>
  <c r="E29" i="50"/>
  <c r="D29" i="50"/>
  <c r="C29" i="50"/>
  <c r="K28" i="50"/>
  <c r="J28" i="50"/>
  <c r="I28" i="50"/>
  <c r="H28" i="50"/>
  <c r="G28" i="50"/>
  <c r="F28" i="50"/>
  <c r="E28" i="50"/>
  <c r="D28" i="50"/>
  <c r="C28" i="50"/>
  <c r="K27" i="50"/>
  <c r="J27" i="50"/>
  <c r="I27" i="50"/>
  <c r="H27" i="50"/>
  <c r="G27" i="50"/>
  <c r="F27" i="50"/>
  <c r="E27" i="50"/>
  <c r="D27" i="50"/>
  <c r="C27" i="50"/>
  <c r="K26" i="50"/>
  <c r="J26" i="50"/>
  <c r="I26" i="50"/>
  <c r="H26" i="50"/>
  <c r="G26" i="50"/>
  <c r="F26" i="50"/>
  <c r="E26" i="50"/>
  <c r="D26" i="50"/>
  <c r="C26" i="50"/>
  <c r="K25" i="50"/>
  <c r="J25" i="50"/>
  <c r="I25" i="50"/>
  <c r="H25" i="50"/>
  <c r="G25" i="50"/>
  <c r="F25" i="50"/>
  <c r="E25" i="50"/>
  <c r="D25" i="50"/>
  <c r="C25" i="50"/>
  <c r="K23" i="50"/>
  <c r="J23" i="50"/>
  <c r="I23" i="50"/>
  <c r="H23" i="50"/>
  <c r="G23" i="50"/>
  <c r="F23" i="50"/>
  <c r="E23" i="50"/>
  <c r="D23" i="50"/>
  <c r="C23" i="50"/>
  <c r="K20" i="50"/>
  <c r="J20" i="50"/>
  <c r="I20" i="50"/>
  <c r="H20" i="50"/>
  <c r="G20" i="50"/>
  <c r="F20" i="50"/>
  <c r="E20" i="50"/>
  <c r="D20" i="50"/>
  <c r="C20" i="50"/>
  <c r="K19" i="50"/>
  <c r="J19" i="50"/>
  <c r="I19" i="50"/>
  <c r="H19" i="50"/>
  <c r="G19" i="50"/>
  <c r="F19" i="50"/>
  <c r="E19" i="50"/>
  <c r="D19" i="50"/>
  <c r="C19" i="50"/>
  <c r="K18" i="50"/>
  <c r="J18" i="50"/>
  <c r="I18" i="50"/>
  <c r="H18" i="50"/>
  <c r="G18" i="50"/>
  <c r="F18" i="50"/>
  <c r="E18" i="50"/>
  <c r="D18" i="50"/>
  <c r="C18" i="50"/>
  <c r="K15" i="50"/>
  <c r="J15" i="50"/>
  <c r="I15" i="50"/>
  <c r="H15" i="50"/>
  <c r="G15" i="50"/>
  <c r="F15" i="50"/>
  <c r="E15" i="50"/>
  <c r="D15" i="50"/>
  <c r="C15" i="50"/>
  <c r="K13" i="50"/>
  <c r="J13" i="50"/>
  <c r="I13" i="50"/>
  <c r="H13" i="50"/>
  <c r="G13" i="50"/>
  <c r="F13" i="50"/>
  <c r="E13" i="50"/>
  <c r="D13" i="50"/>
  <c r="C13" i="50"/>
  <c r="K27" i="22"/>
  <c r="J27" i="22"/>
  <c r="I27" i="22"/>
  <c r="H27" i="22"/>
  <c r="G27" i="22"/>
  <c r="F27" i="22"/>
  <c r="E27" i="22"/>
  <c r="D27" i="22"/>
  <c r="C27" i="22"/>
  <c r="K26" i="22"/>
  <c r="J26" i="22"/>
  <c r="I26" i="22"/>
  <c r="H26" i="22"/>
  <c r="G26" i="22"/>
  <c r="F26" i="22"/>
  <c r="E26" i="22"/>
  <c r="D26" i="22"/>
  <c r="C26" i="22"/>
  <c r="K25" i="22"/>
  <c r="J25" i="22"/>
  <c r="I25" i="22"/>
  <c r="H25" i="22"/>
  <c r="G25" i="22"/>
  <c r="F25" i="22"/>
  <c r="E25" i="22"/>
  <c r="D25" i="22"/>
  <c r="C25" i="22"/>
  <c r="K21" i="22"/>
  <c r="J21" i="22"/>
  <c r="I21" i="22"/>
  <c r="H21" i="22"/>
  <c r="G21" i="22"/>
  <c r="F21" i="22"/>
  <c r="E21" i="22"/>
  <c r="D21" i="22"/>
  <c r="C21" i="22"/>
  <c r="K20" i="22"/>
  <c r="J20" i="22"/>
  <c r="I20" i="22"/>
  <c r="H20" i="22"/>
  <c r="G20" i="22"/>
  <c r="F20" i="22"/>
  <c r="E20" i="22"/>
  <c r="D20" i="22"/>
  <c r="C20" i="22"/>
  <c r="K17" i="22"/>
  <c r="J17" i="22"/>
  <c r="I17" i="22"/>
  <c r="H17" i="22"/>
  <c r="G17" i="22"/>
  <c r="F17" i="22"/>
  <c r="E17" i="22"/>
  <c r="D17" i="22"/>
  <c r="C17" i="22"/>
  <c r="K16" i="22"/>
  <c r="J16" i="22"/>
  <c r="I16" i="22"/>
  <c r="H16" i="22"/>
  <c r="G16" i="22"/>
  <c r="F16" i="22"/>
  <c r="E16" i="22"/>
  <c r="D16" i="22"/>
  <c r="C16" i="22"/>
  <c r="K12" i="22"/>
  <c r="J12" i="22"/>
  <c r="I12" i="22"/>
  <c r="H12" i="22"/>
  <c r="G12" i="22"/>
  <c r="F12" i="22"/>
  <c r="E12" i="22"/>
  <c r="D12" i="22"/>
  <c r="C12" i="22"/>
  <c r="K11" i="22"/>
  <c r="J11" i="22"/>
  <c r="I11" i="22"/>
  <c r="H11" i="22"/>
  <c r="G11" i="22"/>
  <c r="F11" i="22"/>
  <c r="E11" i="22"/>
  <c r="D11" i="22"/>
  <c r="C11" i="22"/>
  <c r="K23" i="21"/>
  <c r="J23" i="21"/>
  <c r="I23" i="21"/>
  <c r="H23" i="21"/>
  <c r="G23" i="21"/>
  <c r="F23" i="21"/>
  <c r="E23" i="21"/>
  <c r="D23" i="21"/>
  <c r="C23" i="21"/>
  <c r="K22" i="21"/>
  <c r="J22" i="21"/>
  <c r="I22" i="21"/>
  <c r="H22" i="21"/>
  <c r="G22" i="21"/>
  <c r="F22" i="21"/>
  <c r="E22" i="21"/>
  <c r="D22" i="21"/>
  <c r="C22" i="21"/>
  <c r="K21" i="21"/>
  <c r="J21" i="21"/>
  <c r="I21" i="21"/>
  <c r="H21" i="21"/>
  <c r="G21" i="21"/>
  <c r="F21" i="21"/>
  <c r="E21" i="21"/>
  <c r="D21" i="21"/>
  <c r="C21" i="21"/>
  <c r="K18" i="21"/>
  <c r="J18" i="21"/>
  <c r="I18" i="21"/>
  <c r="H18" i="21"/>
  <c r="G18" i="21"/>
  <c r="F18" i="21"/>
  <c r="E18" i="21"/>
  <c r="D18" i="21"/>
  <c r="C18" i="21"/>
  <c r="K17" i="21"/>
  <c r="J17" i="21"/>
  <c r="I17" i="21"/>
  <c r="H17" i="21"/>
  <c r="G17" i="21"/>
  <c r="F17" i="21"/>
  <c r="E17" i="21"/>
  <c r="D17" i="21"/>
  <c r="C17" i="21"/>
  <c r="K14" i="21"/>
  <c r="J14" i="21"/>
  <c r="I14" i="21"/>
  <c r="H14" i="21"/>
  <c r="G14" i="21"/>
  <c r="F14" i="21"/>
  <c r="E14" i="21"/>
  <c r="D14" i="21"/>
  <c r="C14" i="21"/>
  <c r="K13" i="21"/>
  <c r="J13" i="21"/>
  <c r="I13" i="21"/>
  <c r="H13" i="21"/>
  <c r="G13" i="21"/>
  <c r="F13" i="21"/>
  <c r="E13" i="21"/>
  <c r="D13" i="21"/>
  <c r="C13" i="21"/>
  <c r="K12" i="21"/>
  <c r="J12" i="21"/>
  <c r="I12" i="21"/>
  <c r="H12" i="21"/>
  <c r="G12" i="21"/>
  <c r="F12" i="21"/>
  <c r="E12" i="21"/>
  <c r="D12" i="21"/>
  <c r="C12" i="21"/>
  <c r="K8" i="21"/>
  <c r="J8" i="21"/>
  <c r="I8" i="21"/>
  <c r="H8" i="21"/>
  <c r="G8" i="21"/>
  <c r="F8" i="21"/>
  <c r="E8" i="21"/>
  <c r="D8" i="21"/>
  <c r="C8" i="21"/>
  <c r="AD21" i="50"/>
  <c r="AD5" i="50"/>
  <c r="A46" i="3"/>
  <c r="A47" i="3"/>
  <c r="A48" i="3"/>
  <c r="A63" i="3"/>
  <c r="A64" i="3"/>
  <c r="A65" i="3"/>
  <c r="A66" i="3"/>
  <c r="A67" i="3"/>
  <c r="A85" i="3"/>
  <c r="A86" i="3"/>
  <c r="A87" i="3"/>
  <c r="A88" i="3"/>
  <c r="A89" i="3"/>
  <c r="A90" i="3"/>
  <c r="A108" i="3"/>
  <c r="A109" i="3"/>
  <c r="A113" i="3"/>
  <c r="A152" i="3"/>
  <c r="A153" i="3"/>
  <c r="A154" i="3"/>
  <c r="A155" i="3"/>
  <c r="A156" i="3"/>
  <c r="B2" i="28"/>
  <c r="B28" i="28"/>
  <c r="B54" i="28"/>
  <c r="B80" i="28"/>
  <c r="B106" i="28"/>
  <c r="B132" i="28"/>
  <c r="B158" i="28"/>
  <c r="AA7" i="50"/>
  <c r="AA41" i="3" s="1"/>
  <c r="AX71" i="3"/>
  <c r="AV7" i="50"/>
  <c r="AX46" i="3" s="1"/>
  <c r="Q55" i="3"/>
  <c r="AW64" i="3"/>
  <c r="S5" i="42"/>
  <c r="AA5" i="42"/>
  <c r="V11" i="36"/>
  <c r="V144" i="3" s="1"/>
  <c r="D12" i="36"/>
  <c r="T12" i="36"/>
  <c r="J14" i="36"/>
  <c r="H15" i="36"/>
  <c r="P15" i="36"/>
  <c r="F16" i="36"/>
  <c r="V16" i="36"/>
  <c r="T18" i="36"/>
  <c r="AB18" i="36"/>
  <c r="R19" i="36"/>
  <c r="R143" i="3" s="1"/>
  <c r="H20" i="36"/>
  <c r="AA25" i="39"/>
  <c r="AA122" i="3" s="1"/>
  <c r="K33" i="39"/>
  <c r="W33" i="39"/>
  <c r="C37" i="39"/>
  <c r="M37" i="39"/>
  <c r="W37" i="39"/>
  <c r="T5" i="42"/>
  <c r="S14" i="36"/>
  <c r="I15" i="36"/>
  <c r="I142" i="3" s="1"/>
  <c r="G16" i="36"/>
  <c r="O16" i="36"/>
  <c r="E18" i="36"/>
  <c r="U18" i="36"/>
  <c r="S19" i="36"/>
  <c r="S143" i="3" s="1"/>
  <c r="AA19" i="36"/>
  <c r="AA143" i="3" s="1"/>
  <c r="Q20" i="36"/>
  <c r="C33" i="39"/>
  <c r="N33" i="39"/>
  <c r="X33" i="39"/>
  <c r="D37" i="39"/>
  <c r="N37" i="39"/>
  <c r="Z37" i="39"/>
  <c r="Z20" i="36"/>
  <c r="I16" i="36"/>
  <c r="Q16" i="36"/>
  <c r="G18" i="36"/>
  <c r="U19" i="36"/>
  <c r="U143" i="3" s="1"/>
  <c r="C20" i="36"/>
  <c r="S20" i="36"/>
  <c r="F37" i="39"/>
  <c r="R37" i="39"/>
  <c r="W5" i="42"/>
  <c r="J11" i="36"/>
  <c r="J144" i="3" s="1"/>
  <c r="Z11" i="36"/>
  <c r="X12" i="36"/>
  <c r="F14" i="36"/>
  <c r="L15" i="36"/>
  <c r="L142" i="3" s="1"/>
  <c r="J16" i="36"/>
  <c r="R16" i="36"/>
  <c r="H18" i="36"/>
  <c r="V19" i="36"/>
  <c r="V143" i="3" s="1"/>
  <c r="D20" i="36"/>
  <c r="T20" i="36"/>
  <c r="Y37" i="39"/>
  <c r="Q37" i="39"/>
  <c r="I37" i="39"/>
  <c r="U33" i="39"/>
  <c r="M33" i="39"/>
  <c r="E33" i="39"/>
  <c r="Y25" i="39"/>
  <c r="Y122" i="3" s="1"/>
  <c r="P25" i="39"/>
  <c r="H25" i="39"/>
  <c r="H122" i="3" s="1"/>
  <c r="Z22" i="39"/>
  <c r="R22" i="39"/>
  <c r="J22" i="39"/>
  <c r="AB21" i="39"/>
  <c r="T21" i="39"/>
  <c r="T120" i="3" s="1"/>
  <c r="L21" i="39"/>
  <c r="D21" i="39"/>
  <c r="D120" i="3" s="1"/>
  <c r="N20" i="39"/>
  <c r="F20" i="39"/>
  <c r="P18" i="39"/>
  <c r="H18" i="39"/>
  <c r="Z17" i="39"/>
  <c r="R17" i="39"/>
  <c r="J17" i="39"/>
  <c r="AB16" i="39"/>
  <c r="AB119" i="3" s="1"/>
  <c r="T16" i="39"/>
  <c r="L16" i="39"/>
  <c r="D16" i="39"/>
  <c r="D119" i="3" s="1"/>
  <c r="V14" i="39"/>
  <c r="N14" i="39"/>
  <c r="F14" i="39"/>
  <c r="X13" i="39"/>
  <c r="P13" i="39"/>
  <c r="H13" i="39"/>
  <c r="Z12" i="39"/>
  <c r="Z121" i="3" s="1"/>
  <c r="R12" i="39"/>
  <c r="R121" i="3" s="1"/>
  <c r="J12" i="39"/>
  <c r="AB11" i="39"/>
  <c r="T11" i="39"/>
  <c r="L11" i="39"/>
  <c r="D11" i="39"/>
  <c r="N10" i="39"/>
  <c r="F10" i="39"/>
  <c r="P8" i="39"/>
  <c r="H8" i="39"/>
  <c r="Z7" i="39"/>
  <c r="R7" i="39"/>
  <c r="J7" i="39"/>
  <c r="AB6" i="39"/>
  <c r="X37" i="39"/>
  <c r="P37" i="39"/>
  <c r="H37" i="39"/>
  <c r="AB33" i="39"/>
  <c r="T33" i="39"/>
  <c r="L33" i="39"/>
  <c r="J37" i="39"/>
  <c r="T37" i="39"/>
  <c r="T25" i="39"/>
  <c r="T122" i="3" s="1"/>
  <c r="I5" i="42"/>
  <c r="P14" i="36"/>
  <c r="N15" i="36"/>
  <c r="D16" i="36"/>
  <c r="AB16" i="36"/>
  <c r="J18" i="36"/>
  <c r="R18" i="36"/>
  <c r="H19" i="36"/>
  <c r="F20" i="36"/>
  <c r="N20" i="36"/>
  <c r="I33" i="39"/>
  <c r="S33" i="39"/>
  <c r="K37" i="39"/>
  <c r="U37" i="39"/>
  <c r="J5" i="42"/>
  <c r="E16" i="36"/>
  <c r="U16" i="36"/>
  <c r="K18" i="36"/>
  <c r="I19" i="36"/>
  <c r="Q19" i="36"/>
  <c r="G20" i="36"/>
  <c r="Z25" i="39"/>
  <c r="Z122" i="3" s="1"/>
  <c r="J33" i="39"/>
  <c r="V33" i="39"/>
  <c r="L37" i="39"/>
  <c r="V37" i="39"/>
  <c r="BP175" i="3" l="1"/>
  <c r="BV73" i="3"/>
  <c r="BQ163" i="3"/>
  <c r="BP131" i="3"/>
  <c r="BP135" i="3"/>
  <c r="M20" i="43"/>
  <c r="AA9" i="22"/>
  <c r="BV75" i="3"/>
  <c r="BU110" i="3"/>
  <c r="BV74" i="3"/>
  <c r="Q9" i="22"/>
  <c r="AH9" i="38"/>
  <c r="BV152" i="3"/>
  <c r="BV110" i="3"/>
  <c r="BV109" i="3"/>
  <c r="U9" i="43"/>
  <c r="AJ9" i="38"/>
  <c r="BV77" i="3"/>
  <c r="BV76" i="3"/>
  <c r="BQ132" i="3"/>
  <c r="BV131" i="3"/>
  <c r="BV135" i="3"/>
  <c r="BU109" i="3"/>
  <c r="BU162" i="3"/>
  <c r="BV134" i="3"/>
  <c r="BV133" i="3"/>
  <c r="BU165" i="3"/>
  <c r="BV132" i="3"/>
  <c r="BP120" i="3"/>
  <c r="BV173" i="3"/>
  <c r="BU163" i="3"/>
  <c r="BV172" i="3"/>
  <c r="BU112" i="3"/>
  <c r="BQ154" i="3"/>
  <c r="BP111" i="3"/>
  <c r="BU111" i="3"/>
  <c r="BQ152" i="3"/>
  <c r="R9" i="22"/>
  <c r="AI9" i="22"/>
  <c r="BQ155" i="3"/>
  <c r="BQ133" i="3"/>
  <c r="K7" i="50"/>
  <c r="K41" i="3" s="1"/>
  <c r="BP162" i="3"/>
  <c r="AE7" i="50"/>
  <c r="AG46" i="3" s="1"/>
  <c r="AF9" i="43"/>
  <c r="AG17" i="36"/>
  <c r="AG20" i="43"/>
  <c r="AA20" i="43"/>
  <c r="BP122" i="3"/>
  <c r="AV9" i="43"/>
  <c r="BQ76" i="3"/>
  <c r="BP133" i="3"/>
  <c r="BP109" i="3"/>
  <c r="AN9" i="43"/>
  <c r="BQ75" i="3"/>
  <c r="BP172" i="3"/>
  <c r="AN9" i="36"/>
  <c r="BQ74" i="3"/>
  <c r="BB20" i="43"/>
  <c r="BQ73" i="3"/>
  <c r="BQ172" i="3"/>
  <c r="BQ135" i="3"/>
  <c r="AB9" i="22"/>
  <c r="AF9" i="36"/>
  <c r="AZ9" i="38"/>
  <c r="BQ77" i="3"/>
  <c r="BP134" i="3"/>
  <c r="BQ89" i="3"/>
  <c r="BQ162" i="3"/>
  <c r="BP155" i="3"/>
  <c r="BP132" i="3"/>
  <c r="BQ112" i="3"/>
  <c r="BQ86" i="3"/>
  <c r="BQ165" i="3"/>
  <c r="BQ173" i="3"/>
  <c r="BQ111" i="3"/>
  <c r="BQ85" i="3"/>
  <c r="BP163" i="3"/>
  <c r="BQ119" i="3"/>
  <c r="BP153" i="3"/>
  <c r="BQ110" i="3"/>
  <c r="BQ87" i="3"/>
  <c r="AO161" i="3"/>
  <c r="BG174" i="3"/>
  <c r="BP152" i="3"/>
  <c r="BQ134" i="3"/>
  <c r="BQ109" i="3"/>
  <c r="BQ88" i="3"/>
  <c r="T18" i="38"/>
  <c r="I9" i="43"/>
  <c r="Q9" i="43"/>
  <c r="Y14" i="36"/>
  <c r="Z21" i="39"/>
  <c r="Z120" i="3" s="1"/>
  <c r="BV120" i="3" s="1"/>
  <c r="AV23" i="39"/>
  <c r="Z20" i="38"/>
  <c r="Z98" i="3" s="1"/>
  <c r="AB14" i="36"/>
  <c r="Q5" i="38"/>
  <c r="Q94" i="3" s="1"/>
  <c r="I32" i="38"/>
  <c r="O15" i="36"/>
  <c r="O142" i="3" s="1"/>
  <c r="AB6" i="38"/>
  <c r="Q18" i="36"/>
  <c r="Q21" i="36" s="1"/>
  <c r="BA17" i="36"/>
  <c r="H8" i="38"/>
  <c r="H99" i="3" s="1"/>
  <c r="N10" i="38"/>
  <c r="G21" i="39"/>
  <c r="G120" i="3" s="1"/>
  <c r="F25" i="39"/>
  <c r="F122" i="3" s="1"/>
  <c r="AS17" i="36"/>
  <c r="BC17" i="36"/>
  <c r="L161" i="3"/>
  <c r="BG164" i="3"/>
  <c r="BM165" i="3"/>
  <c r="H5" i="39"/>
  <c r="H117" i="3" s="1"/>
  <c r="P5" i="39"/>
  <c r="P117" i="3" s="1"/>
  <c r="BL121" i="3" s="1"/>
  <c r="Y5" i="39"/>
  <c r="Y117" i="3" s="1"/>
  <c r="BU119" i="3" s="1"/>
  <c r="G6" i="39"/>
  <c r="O6" i="39"/>
  <c r="G7" i="39"/>
  <c r="P7" i="39"/>
  <c r="P9" i="39" s="1"/>
  <c r="AA7" i="39"/>
  <c r="J8" i="39"/>
  <c r="J123" i="3" s="1"/>
  <c r="S8" i="39"/>
  <c r="AB8" i="39"/>
  <c r="L10" i="39"/>
  <c r="H11" i="39"/>
  <c r="R11" i="39"/>
  <c r="E12" i="39"/>
  <c r="E121" i="3" s="1"/>
  <c r="T12" i="39"/>
  <c r="T121" i="3" s="1"/>
  <c r="BP121" i="3" s="1"/>
  <c r="G13" i="39"/>
  <c r="V13" i="39"/>
  <c r="J14" i="39"/>
  <c r="Z14" i="39"/>
  <c r="O16" i="39"/>
  <c r="O119" i="3" s="1"/>
  <c r="D17" i="39"/>
  <c r="S17" i="39"/>
  <c r="F18" i="39"/>
  <c r="C20" i="39"/>
  <c r="U20" i="39"/>
  <c r="N21" i="39"/>
  <c r="N120" i="3" s="1"/>
  <c r="N22" i="39"/>
  <c r="N23" i="39" s="1"/>
  <c r="G25" i="39"/>
  <c r="G122" i="3" s="1"/>
  <c r="I5" i="39"/>
  <c r="I117" i="3" s="1"/>
  <c r="Q5" i="39"/>
  <c r="Q117" i="3" s="1"/>
  <c r="Z5" i="39"/>
  <c r="Z117" i="3" s="1"/>
  <c r="BV122" i="3" s="1"/>
  <c r="H6" i="39"/>
  <c r="P6" i="39"/>
  <c r="Y6" i="39"/>
  <c r="H7" i="39"/>
  <c r="Q7" i="39"/>
  <c r="AB7" i="39"/>
  <c r="K8" i="39"/>
  <c r="K123" i="3" s="1"/>
  <c r="T8" i="39"/>
  <c r="T123" i="3" s="1"/>
  <c r="BP123" i="3" s="1"/>
  <c r="C10" i="39"/>
  <c r="M10" i="39"/>
  <c r="Y10" i="39"/>
  <c r="I11" i="39"/>
  <c r="S11" i="39"/>
  <c r="F12" i="39"/>
  <c r="F121" i="3" s="1"/>
  <c r="U12" i="39"/>
  <c r="U121" i="3" s="1"/>
  <c r="BQ121" i="3" s="1"/>
  <c r="I13" i="39"/>
  <c r="Y13" i="39"/>
  <c r="M14" i="39"/>
  <c r="AA14" i="39"/>
  <c r="P16" i="39"/>
  <c r="P119" i="3" s="1"/>
  <c r="BL119" i="3" s="1"/>
  <c r="E17" i="39"/>
  <c r="U17" i="39"/>
  <c r="M18" i="39"/>
  <c r="E20" i="39"/>
  <c r="R21" i="39"/>
  <c r="R120" i="3" s="1"/>
  <c r="O22" i="39"/>
  <c r="K25" i="39"/>
  <c r="K122" i="3" s="1"/>
  <c r="J5" i="39"/>
  <c r="J117" i="3" s="1"/>
  <c r="R5" i="39"/>
  <c r="R117" i="3" s="1"/>
  <c r="BN121" i="3" s="1"/>
  <c r="AA5" i="39"/>
  <c r="AA117" i="3" s="1"/>
  <c r="I6" i="39"/>
  <c r="Q6" i="39"/>
  <c r="Z6" i="39"/>
  <c r="I7" i="39"/>
  <c r="S7" i="39"/>
  <c r="C8" i="39"/>
  <c r="C123" i="3" s="1"/>
  <c r="L8" i="39"/>
  <c r="L123" i="3" s="1"/>
  <c r="BH123" i="3" s="1"/>
  <c r="U8" i="39"/>
  <c r="U123" i="3" s="1"/>
  <c r="BQ123" i="3" s="1"/>
  <c r="D10" i="39"/>
  <c r="P10" i="39"/>
  <c r="Z10" i="39"/>
  <c r="J11" i="39"/>
  <c r="U11" i="39"/>
  <c r="G12" i="39"/>
  <c r="G121" i="3" s="1"/>
  <c r="L13" i="39"/>
  <c r="Z13" i="39"/>
  <c r="O14" i="39"/>
  <c r="AB14" i="39"/>
  <c r="R16" i="39"/>
  <c r="R119" i="3" s="1"/>
  <c r="H17" i="39"/>
  <c r="V17" i="39"/>
  <c r="N18" i="39"/>
  <c r="G20" i="39"/>
  <c r="Y20" i="39"/>
  <c r="Q22" i="39"/>
  <c r="S25" i="39"/>
  <c r="S122" i="3" s="1"/>
  <c r="C5" i="39"/>
  <c r="C117" i="3" s="1"/>
  <c r="K5" i="39"/>
  <c r="S5" i="39"/>
  <c r="S117" i="3" s="1"/>
  <c r="AB5" i="39"/>
  <c r="AB117" i="3" s="1"/>
  <c r="J6" i="39"/>
  <c r="R6" i="39"/>
  <c r="AA6" i="39"/>
  <c r="K7" i="39"/>
  <c r="T7" i="39"/>
  <c r="D8" i="39"/>
  <c r="D123" i="3" s="1"/>
  <c r="M8" i="39"/>
  <c r="M123" i="3" s="1"/>
  <c r="BI123" i="3" s="1"/>
  <c r="V8" i="39"/>
  <c r="V123" i="3" s="1"/>
  <c r="G10" i="39"/>
  <c r="Q10" i="39"/>
  <c r="AA10" i="39"/>
  <c r="K11" i="39"/>
  <c r="K12" i="39"/>
  <c r="K121" i="3" s="1"/>
  <c r="M13" i="39"/>
  <c r="AA13" i="39"/>
  <c r="Q14" i="39"/>
  <c r="F16" i="39"/>
  <c r="F119" i="3" s="1"/>
  <c r="S16" i="39"/>
  <c r="S119" i="3" s="1"/>
  <c r="I17" i="39"/>
  <c r="O18" i="39"/>
  <c r="H20" i="39"/>
  <c r="E21" i="39"/>
  <c r="E120" i="3" s="1"/>
  <c r="Y21" i="39"/>
  <c r="Y120" i="3" s="1"/>
  <c r="BU120" i="3" s="1"/>
  <c r="S22" i="39"/>
  <c r="G33" i="39"/>
  <c r="AA33" i="39"/>
  <c r="F5" i="39"/>
  <c r="F117" i="3" s="1"/>
  <c r="N5" i="39"/>
  <c r="N117" i="3" s="1"/>
  <c r="E6" i="39"/>
  <c r="M6" i="39"/>
  <c r="U6" i="39"/>
  <c r="E7" i="39"/>
  <c r="E9" i="39" s="1"/>
  <c r="N7" i="39"/>
  <c r="N9" i="39" s="1"/>
  <c r="G8" i="39"/>
  <c r="G123" i="3" s="1"/>
  <c r="Q8" i="39"/>
  <c r="Q123" i="3" s="1"/>
  <c r="BM123" i="3" s="1"/>
  <c r="Z8" i="39"/>
  <c r="Z123" i="3" s="1"/>
  <c r="BV123" i="3" s="1"/>
  <c r="J10" i="39"/>
  <c r="T10" i="39"/>
  <c r="E11" i="39"/>
  <c r="O11" i="39"/>
  <c r="AA11" i="39"/>
  <c r="O12" i="39"/>
  <c r="O121" i="3" s="1"/>
  <c r="D13" i="39"/>
  <c r="R13" i="39"/>
  <c r="H14" i="39"/>
  <c r="J16" i="39"/>
  <c r="J119" i="3" s="1"/>
  <c r="Z16" i="39"/>
  <c r="Z119" i="3" s="1"/>
  <c r="N17" i="39"/>
  <c r="D18" i="39"/>
  <c r="V18" i="39"/>
  <c r="Q20" i="39"/>
  <c r="I21" i="39"/>
  <c r="I120" i="3" s="1"/>
  <c r="E22" i="39"/>
  <c r="C25" i="39"/>
  <c r="C122" i="3" s="1"/>
  <c r="E20" i="43"/>
  <c r="U20" i="43"/>
  <c r="AE9" i="21"/>
  <c r="C9" i="43"/>
  <c r="K9" i="43"/>
  <c r="S9" i="43"/>
  <c r="G17" i="43"/>
  <c r="AJ9" i="36"/>
  <c r="BG165" i="3"/>
  <c r="AL18" i="22"/>
  <c r="AE19" i="21"/>
  <c r="P9" i="21"/>
  <c r="BM132" i="3"/>
  <c r="Y9" i="43"/>
  <c r="I20" i="43"/>
  <c r="Q20" i="43"/>
  <c r="AK17" i="36"/>
  <c r="AM9" i="36"/>
  <c r="U22" i="22"/>
  <c r="AE17" i="36"/>
  <c r="G8" i="50"/>
  <c r="G6" i="50" s="1"/>
  <c r="G52" i="3" s="1"/>
  <c r="G58" i="3" s="1"/>
  <c r="AE22" i="22"/>
  <c r="C17" i="43"/>
  <c r="AA17" i="43"/>
  <c r="I7" i="50"/>
  <c r="I41" i="3" s="1"/>
  <c r="E9" i="22"/>
  <c r="BI165" i="3"/>
  <c r="AD16" i="38"/>
  <c r="AD9" i="21"/>
  <c r="AE9" i="36"/>
  <c r="K17" i="43"/>
  <c r="AD9" i="36"/>
  <c r="AH9" i="43"/>
  <c r="M17" i="43"/>
  <c r="R9" i="21"/>
  <c r="AA9" i="21"/>
  <c r="BB13" i="36"/>
  <c r="AU9" i="36"/>
  <c r="BC15" i="21"/>
  <c r="AL19" i="21"/>
  <c r="R24" i="50"/>
  <c r="R32" i="50" s="1"/>
  <c r="E17" i="43"/>
  <c r="U17" i="43"/>
  <c r="K20" i="43"/>
  <c r="AA21" i="43"/>
  <c r="AD22" i="22"/>
  <c r="AE17" i="43"/>
  <c r="AE21" i="36"/>
  <c r="AH9" i="21"/>
  <c r="AN9" i="38"/>
  <c r="K9" i="22"/>
  <c r="Y13" i="22"/>
  <c r="AU15" i="21"/>
  <c r="AJ13" i="22"/>
  <c r="AR13" i="22"/>
  <c r="BC28" i="22"/>
  <c r="O9" i="22"/>
  <c r="AU9" i="39"/>
  <c r="O17" i="43"/>
  <c r="AI21" i="43"/>
  <c r="S20" i="43"/>
  <c r="AP13" i="36"/>
  <c r="AI16" i="38"/>
  <c r="F5" i="42"/>
  <c r="K5" i="42"/>
  <c r="AJ9" i="39"/>
  <c r="AR9" i="39"/>
  <c r="AI17" i="36"/>
  <c r="C20" i="43"/>
  <c r="R9" i="43"/>
  <c r="Z9" i="22"/>
  <c r="AU9" i="22"/>
  <c r="AB5" i="42"/>
  <c r="AQ22" i="36"/>
  <c r="J9" i="21"/>
  <c r="AF85" i="3"/>
  <c r="AG172" i="3"/>
  <c r="AG176" i="3" s="1"/>
  <c r="S9" i="22"/>
  <c r="AG9" i="39"/>
  <c r="AJ17" i="36"/>
  <c r="AG9" i="22"/>
  <c r="AO9" i="22"/>
  <c r="G162" i="3"/>
  <c r="G166" i="3" s="1"/>
  <c r="AH19" i="21"/>
  <c r="AK28" i="22"/>
  <c r="BB18" i="22"/>
  <c r="T17" i="43"/>
  <c r="AF9" i="39"/>
  <c r="AN9" i="39"/>
  <c r="AK9" i="36"/>
  <c r="AU17" i="36"/>
  <c r="AP9" i="38"/>
  <c r="AF9" i="22"/>
  <c r="AH18" i="22"/>
  <c r="AN9" i="22"/>
  <c r="AV9" i="22"/>
  <c r="AJ71" i="3"/>
  <c r="J18" i="39"/>
  <c r="L20" i="39"/>
  <c r="Z20" i="39"/>
  <c r="P21" i="39"/>
  <c r="P120" i="3" s="1"/>
  <c r="BL120" i="3" s="1"/>
  <c r="F22" i="39"/>
  <c r="N71" i="3"/>
  <c r="BJ74" i="3" s="1"/>
  <c r="Q5" i="42"/>
  <c r="BC8" i="50"/>
  <c r="BC6" i="50" s="1"/>
  <c r="AM20" i="43"/>
  <c r="AI19" i="21"/>
  <c r="K21" i="43"/>
  <c r="Y17" i="43"/>
  <c r="G20" i="43"/>
  <c r="K18" i="39"/>
  <c r="Y18" i="39"/>
  <c r="O20" i="39"/>
  <c r="C21" i="39"/>
  <c r="C120" i="3" s="1"/>
  <c r="Q21" i="39"/>
  <c r="Q120" i="3" s="1"/>
  <c r="H22" i="39"/>
  <c r="H23" i="39" s="1"/>
  <c r="AA22" i="39"/>
  <c r="Q13" i="22"/>
  <c r="AJ15" i="39"/>
  <c r="AV22" i="36"/>
  <c r="BB22" i="36"/>
  <c r="P5" i="42"/>
  <c r="O9" i="43"/>
  <c r="S17" i="43"/>
  <c r="H20" i="43"/>
  <c r="P20" i="43"/>
  <c r="Y20" i="43"/>
  <c r="Q29" i="22"/>
  <c r="Q31" i="22" s="1"/>
  <c r="AS18" i="22"/>
  <c r="O5" i="42"/>
  <c r="L5" i="42"/>
  <c r="C5" i="42"/>
  <c r="AI20" i="43"/>
  <c r="AK29" i="22"/>
  <c r="AK31" i="22" s="1"/>
  <c r="AP29" i="22"/>
  <c r="AP31" i="22" s="1"/>
  <c r="D9" i="39"/>
  <c r="AD15" i="21"/>
  <c r="G5" i="42"/>
  <c r="D5" i="42"/>
  <c r="AD21" i="36"/>
  <c r="AD19" i="21"/>
  <c r="AE21" i="43"/>
  <c r="AI9" i="38"/>
  <c r="AM9" i="21"/>
  <c r="X5" i="42"/>
  <c r="D9" i="22"/>
  <c r="R22" i="22"/>
  <c r="U9" i="22"/>
  <c r="AH9" i="36"/>
  <c r="AU13" i="22"/>
  <c r="Y22" i="22"/>
  <c r="AT17" i="36"/>
  <c r="AL21" i="36"/>
  <c r="AK9" i="38"/>
  <c r="AG9" i="21"/>
  <c r="BA9" i="22"/>
  <c r="BK165" i="3"/>
  <c r="AE24" i="21"/>
  <c r="AM15" i="39"/>
  <c r="V5" i="42"/>
  <c r="AD20" i="43"/>
  <c r="R5" i="42"/>
  <c r="Y5" i="42"/>
  <c r="N5" i="42"/>
  <c r="AE13" i="36"/>
  <c r="AS9" i="39"/>
  <c r="AR9" i="36"/>
  <c r="AS22" i="22"/>
  <c r="AO28" i="22"/>
  <c r="Z7" i="50"/>
  <c r="Z41" i="3" s="1"/>
  <c r="BG154" i="3"/>
  <c r="BI110" i="3"/>
  <c r="N9" i="21"/>
  <c r="AP9" i="39"/>
  <c r="AF17" i="36"/>
  <c r="AN17" i="36"/>
  <c r="AV17" i="36"/>
  <c r="AQ19" i="21"/>
  <c r="AU19" i="21"/>
  <c r="O21" i="43"/>
  <c r="AH20" i="43"/>
  <c r="AT20" i="43"/>
  <c r="BC20" i="43"/>
  <c r="AO17" i="36"/>
  <c r="AG9" i="36"/>
  <c r="AO9" i="36"/>
  <c r="AJ9" i="22"/>
  <c r="AA24" i="21"/>
  <c r="S13" i="22"/>
  <c r="Y29" i="22"/>
  <c r="Y31" i="22" s="1"/>
  <c r="AS29" i="22"/>
  <c r="AS31" i="22" s="1"/>
  <c r="AI13" i="36"/>
  <c r="AH9" i="22"/>
  <c r="AP9" i="22"/>
  <c r="Y21" i="43"/>
  <c r="G21" i="43"/>
  <c r="E21" i="43"/>
  <c r="M21" i="43"/>
  <c r="U21" i="43"/>
  <c r="I17" i="43"/>
  <c r="Q17" i="43"/>
  <c r="AA18" i="22"/>
  <c r="AV9" i="36"/>
  <c r="F71" i="3"/>
  <c r="F9" i="22"/>
  <c r="AV9" i="39"/>
  <c r="AL9" i="38"/>
  <c r="AT9" i="38"/>
  <c r="AK8" i="50"/>
  <c r="AK16" i="50" s="1"/>
  <c r="AH8" i="50"/>
  <c r="AH6" i="50" s="1"/>
  <c r="AJ47" i="3" s="1"/>
  <c r="AT18" i="22"/>
  <c r="P7" i="50"/>
  <c r="P41" i="3" s="1"/>
  <c r="AE19" i="39"/>
  <c r="E9" i="43"/>
  <c r="F8" i="50"/>
  <c r="F6" i="50" s="1"/>
  <c r="F52" i="3" s="1"/>
  <c r="F58" i="3" s="1"/>
  <c r="J8" i="50"/>
  <c r="J16" i="50" s="1"/>
  <c r="L24" i="50"/>
  <c r="L32" i="50" s="1"/>
  <c r="S22" i="22"/>
  <c r="AB22" i="22"/>
  <c r="AI9" i="36"/>
  <c r="BB9" i="36"/>
  <c r="BH108" i="3"/>
  <c r="BN173" i="3"/>
  <c r="S29" i="22"/>
  <c r="S31" i="22" s="1"/>
  <c r="AD18" i="22"/>
  <c r="AB19" i="39"/>
  <c r="AS28" i="22"/>
  <c r="AD29" i="22"/>
  <c r="AD31" i="22" s="1"/>
  <c r="AE9" i="43"/>
  <c r="I15" i="21"/>
  <c r="H15" i="21"/>
  <c r="D24" i="21"/>
  <c r="I13" i="22"/>
  <c r="G18" i="22"/>
  <c r="C28" i="22"/>
  <c r="K28" i="22"/>
  <c r="M9" i="43"/>
  <c r="AD9" i="43"/>
  <c r="AV9" i="38"/>
  <c r="AT25" i="21"/>
  <c r="AT27" i="21" s="1"/>
  <c r="AL22" i="22"/>
  <c r="AU28" i="22"/>
  <c r="BA28" i="22"/>
  <c r="AJ29" i="22"/>
  <c r="AJ31" i="22" s="1"/>
  <c r="M18" i="22"/>
  <c r="AB28" i="22"/>
  <c r="J13" i="22"/>
  <c r="AF21" i="43"/>
  <c r="AJ20" i="43"/>
  <c r="AK9" i="43"/>
  <c r="AM17" i="36"/>
  <c r="AU22" i="36"/>
  <c r="BA22" i="36"/>
  <c r="AQ15" i="21"/>
  <c r="AR18" i="22"/>
  <c r="D20" i="43"/>
  <c r="L20" i="43"/>
  <c r="T20" i="43"/>
  <c r="I5" i="37"/>
  <c r="C18" i="22"/>
  <c r="I21" i="43"/>
  <c r="L7" i="50"/>
  <c r="L41" i="3" s="1"/>
  <c r="T24" i="21"/>
  <c r="AP16" i="38"/>
  <c r="M5" i="42"/>
  <c r="H5" i="37"/>
  <c r="P5" i="37"/>
  <c r="AB5" i="37"/>
  <c r="AJ8" i="50"/>
  <c r="N8" i="50"/>
  <c r="N6" i="50" s="1"/>
  <c r="N52" i="3" s="1"/>
  <c r="BJ56" i="3" s="1"/>
  <c r="AE9" i="39"/>
  <c r="G9" i="43"/>
  <c r="AF71" i="3"/>
  <c r="L22" i="22"/>
  <c r="O20" i="43"/>
  <c r="Q21" i="43"/>
  <c r="BA9" i="36"/>
  <c r="AT9" i="22"/>
  <c r="AV18" i="22"/>
  <c r="S162" i="3"/>
  <c r="BO162" i="3" s="1"/>
  <c r="AB17" i="43"/>
  <c r="J5" i="37"/>
  <c r="R5" i="37"/>
  <c r="AM28" i="22"/>
  <c r="I24" i="21"/>
  <c r="S21" i="43"/>
  <c r="BC9" i="39"/>
  <c r="AJ24" i="50"/>
  <c r="AJ22" i="50" s="1"/>
  <c r="AU9" i="43"/>
  <c r="AL13" i="36"/>
  <c r="C5" i="37"/>
  <c r="K5" i="37"/>
  <c r="S5" i="37"/>
  <c r="Q5" i="37"/>
  <c r="AR15" i="39"/>
  <c r="D8" i="50"/>
  <c r="D6" i="50" s="1"/>
  <c r="AA29" i="22"/>
  <c r="AA31" i="22" s="1"/>
  <c r="BB21" i="36"/>
  <c r="BC9" i="36"/>
  <c r="AT16" i="38"/>
  <c r="AS19" i="21"/>
  <c r="J20" i="43"/>
  <c r="R15" i="36"/>
  <c r="R142" i="3" s="1"/>
  <c r="D5" i="37"/>
  <c r="L5" i="37"/>
  <c r="T5" i="37"/>
  <c r="S37" i="39"/>
  <c r="Y36" i="39"/>
  <c r="Q36" i="39"/>
  <c r="I36" i="39"/>
  <c r="C36" i="39"/>
  <c r="J36" i="39"/>
  <c r="X36" i="39"/>
  <c r="P36" i="39"/>
  <c r="H36" i="39"/>
  <c r="L36" i="39"/>
  <c r="S36" i="39"/>
  <c r="Z36" i="39"/>
  <c r="W36" i="39"/>
  <c r="O36" i="39"/>
  <c r="G36" i="39"/>
  <c r="AA36" i="39"/>
  <c r="K36" i="39"/>
  <c r="R36" i="39"/>
  <c r="V36" i="39"/>
  <c r="N36" i="39"/>
  <c r="F36" i="39"/>
  <c r="T36" i="39"/>
  <c r="U36" i="39"/>
  <c r="M36" i="39"/>
  <c r="E36" i="39"/>
  <c r="AB36" i="39"/>
  <c r="D36" i="39"/>
  <c r="AD17" i="43"/>
  <c r="C21" i="43"/>
  <c r="AV20" i="43"/>
  <c r="AQ9" i="36"/>
  <c r="D21" i="43"/>
  <c r="L21" i="43"/>
  <c r="T21" i="43"/>
  <c r="BO163" i="3"/>
  <c r="K16" i="36"/>
  <c r="E5" i="37"/>
  <c r="M5" i="37"/>
  <c r="U5" i="37"/>
  <c r="K29" i="38"/>
  <c r="U14" i="38"/>
  <c r="M14" i="38"/>
  <c r="E14" i="38"/>
  <c r="K14" i="38"/>
  <c r="H14" i="38"/>
  <c r="AB14" i="38"/>
  <c r="T14" i="38"/>
  <c r="L14" i="38"/>
  <c r="D14" i="38"/>
  <c r="AA14" i="38"/>
  <c r="P14" i="38"/>
  <c r="O14" i="38"/>
  <c r="V14" i="38"/>
  <c r="S14" i="38"/>
  <c r="C14" i="38"/>
  <c r="X14" i="38"/>
  <c r="F14" i="38"/>
  <c r="Z14" i="38"/>
  <c r="R14" i="38"/>
  <c r="J14" i="38"/>
  <c r="Y14" i="38"/>
  <c r="Q14" i="38"/>
  <c r="I14" i="38"/>
  <c r="G14" i="38"/>
  <c r="N14" i="38"/>
  <c r="U8" i="50"/>
  <c r="U16" i="50" s="1"/>
  <c r="AM22" i="36"/>
  <c r="AJ9" i="43"/>
  <c r="AE9" i="22"/>
  <c r="BJ165" i="3"/>
  <c r="F5" i="37"/>
  <c r="N5" i="37"/>
  <c r="AR9" i="43"/>
  <c r="G19" i="21"/>
  <c r="AA13" i="22"/>
  <c r="AS17" i="43"/>
  <c r="BA13" i="36"/>
  <c r="AF9" i="21"/>
  <c r="AK9" i="21"/>
  <c r="AO9" i="21"/>
  <c r="AM9" i="22"/>
  <c r="G5" i="37"/>
  <c r="O5" i="37"/>
  <c r="AA5" i="37"/>
  <c r="R9" i="39"/>
  <c r="AJ19" i="39"/>
  <c r="AN19" i="39"/>
  <c r="AR19" i="39"/>
  <c r="AT9" i="39"/>
  <c r="I9" i="39"/>
  <c r="AQ9" i="39"/>
  <c r="J25" i="39"/>
  <c r="J122" i="3" s="1"/>
  <c r="AL9" i="39"/>
  <c r="AI23" i="39"/>
  <c r="AB37" i="39"/>
  <c r="Y35" i="39"/>
  <c r="Q35" i="39"/>
  <c r="I35" i="39"/>
  <c r="X35" i="39"/>
  <c r="P35" i="39"/>
  <c r="H35" i="39"/>
  <c r="S35" i="39"/>
  <c r="W35" i="39"/>
  <c r="O35" i="39"/>
  <c r="G35" i="39"/>
  <c r="V35" i="39"/>
  <c r="N35" i="39"/>
  <c r="F35" i="39"/>
  <c r="E35" i="39"/>
  <c r="C35" i="39"/>
  <c r="U35" i="39"/>
  <c r="M35" i="39"/>
  <c r="K35" i="39"/>
  <c r="AB35" i="39"/>
  <c r="T35" i="39"/>
  <c r="L35" i="39"/>
  <c r="D35" i="39"/>
  <c r="AA35" i="39"/>
  <c r="Z35" i="39"/>
  <c r="R35" i="39"/>
  <c r="J35" i="39"/>
  <c r="AK9" i="39"/>
  <c r="V21" i="39"/>
  <c r="V120" i="3" s="1"/>
  <c r="I22" i="39"/>
  <c r="M25" i="39"/>
  <c r="M122" i="3" s="1"/>
  <c r="BI122" i="3" s="1"/>
  <c r="D54" i="3"/>
  <c r="E7" i="50"/>
  <c r="E41" i="3" s="1"/>
  <c r="I18" i="22"/>
  <c r="D24" i="50"/>
  <c r="D32" i="50" s="1"/>
  <c r="L15" i="21"/>
  <c r="N25" i="21"/>
  <c r="N27" i="21" s="1"/>
  <c r="AE15" i="21"/>
  <c r="AE24" i="50"/>
  <c r="AE32" i="50" s="1"/>
  <c r="AM21" i="36"/>
  <c r="AU21" i="36"/>
  <c r="AI21" i="36"/>
  <c r="AL9" i="21"/>
  <c r="AB21" i="43"/>
  <c r="J9" i="43"/>
  <c r="AB20" i="43"/>
  <c r="BB9" i="43"/>
  <c r="BD175" i="3"/>
  <c r="BD176" i="3" s="1"/>
  <c r="Q24" i="50"/>
  <c r="Q22" i="50" s="1"/>
  <c r="O15" i="21"/>
  <c r="P19" i="21"/>
  <c r="AG19" i="39"/>
  <c r="AL9" i="43"/>
  <c r="AN175" i="3"/>
  <c r="BG175" i="3" s="1"/>
  <c r="AT9" i="43"/>
  <c r="AV175" i="3"/>
  <c r="BO175" i="3" s="1"/>
  <c r="AI17" i="43"/>
  <c r="AM17" i="43"/>
  <c r="AG21" i="36"/>
  <c r="AN9" i="21"/>
  <c r="AG24" i="21"/>
  <c r="BC18" i="22"/>
  <c r="AF8" i="50"/>
  <c r="AF6" i="50" s="1"/>
  <c r="AH52" i="3" s="1"/>
  <c r="AB9" i="43"/>
  <c r="AB165" i="3"/>
  <c r="AB166" i="3" s="1"/>
  <c r="F9" i="39"/>
  <c r="S24" i="50"/>
  <c r="S22" i="50" s="1"/>
  <c r="C19" i="21"/>
  <c r="K19" i="21"/>
  <c r="K18" i="22"/>
  <c r="AP15" i="39"/>
  <c r="BB15" i="39"/>
  <c r="AU24" i="39"/>
  <c r="AU26" i="39" s="1"/>
  <c r="AJ21" i="43"/>
  <c r="AK21" i="43"/>
  <c r="AM21" i="43"/>
  <c r="AM19" i="38"/>
  <c r="AM21" i="38" s="1"/>
  <c r="BC22" i="22"/>
  <c r="BN153" i="3"/>
  <c r="L9" i="43"/>
  <c r="L165" i="3"/>
  <c r="BH165" i="3" s="1"/>
  <c r="T9" i="43"/>
  <c r="T165" i="3"/>
  <c r="H17" i="43"/>
  <c r="P17" i="43"/>
  <c r="D19" i="21"/>
  <c r="H24" i="50"/>
  <c r="H32" i="50" s="1"/>
  <c r="C13" i="22"/>
  <c r="E28" i="22"/>
  <c r="H18" i="22"/>
  <c r="C9" i="21"/>
  <c r="D9" i="21"/>
  <c r="G9" i="21"/>
  <c r="H9" i="21"/>
  <c r="I9" i="21"/>
  <c r="K9" i="21"/>
  <c r="AR24" i="39"/>
  <c r="AR26" i="39" s="1"/>
  <c r="AI9" i="21"/>
  <c r="AF18" i="22"/>
  <c r="J28" i="22"/>
  <c r="I24" i="50"/>
  <c r="I32" i="50" s="1"/>
  <c r="E18" i="22"/>
  <c r="P28" i="22"/>
  <c r="S28" i="22"/>
  <c r="AD13" i="36"/>
  <c r="AD23" i="39"/>
  <c r="AI15" i="39"/>
  <c r="BA23" i="39"/>
  <c r="AM24" i="50"/>
  <c r="AT13" i="36"/>
  <c r="AS9" i="36"/>
  <c r="AJ9" i="21"/>
  <c r="AM13" i="22"/>
  <c r="AG18" i="22"/>
  <c r="AM22" i="22"/>
  <c r="BO135" i="3"/>
  <c r="H21" i="43"/>
  <c r="P21" i="43"/>
  <c r="E19" i="21"/>
  <c r="F18" i="22"/>
  <c r="J24" i="50"/>
  <c r="J22" i="50" s="1"/>
  <c r="B43" i="3"/>
  <c r="C43" i="3"/>
  <c r="P25" i="21"/>
  <c r="P27" i="21" s="1"/>
  <c r="U28" i="22"/>
  <c r="Z29" i="22"/>
  <c r="Z31" i="22" s="1"/>
  <c r="AD21" i="43"/>
  <c r="AD24" i="50"/>
  <c r="AD32" i="50" s="1"/>
  <c r="AI9" i="43"/>
  <c r="AK175" i="3"/>
  <c r="AK176" i="3" s="1"/>
  <c r="AV19" i="21"/>
  <c r="F19" i="21"/>
  <c r="C78" i="3"/>
  <c r="L13" i="22"/>
  <c r="L28" i="22"/>
  <c r="L25" i="21"/>
  <c r="L27" i="21" s="1"/>
  <c r="L24" i="21"/>
  <c r="BC9" i="43"/>
  <c r="BB17" i="36"/>
  <c r="AF19" i="21"/>
  <c r="BB24" i="21"/>
  <c r="AF25" i="21"/>
  <c r="AF27" i="21" s="1"/>
  <c r="AG15" i="21"/>
  <c r="AK25" i="21"/>
  <c r="AK27" i="21" s="1"/>
  <c r="AP18" i="22"/>
  <c r="AN22" i="22"/>
  <c r="AF29" i="22"/>
  <c r="AF31" i="22" s="1"/>
  <c r="AK9" i="22"/>
  <c r="O7" i="50"/>
  <c r="O41" i="3" s="1"/>
  <c r="BL75" i="3"/>
  <c r="C166" i="3"/>
  <c r="BO165" i="3"/>
  <c r="Z9" i="43"/>
  <c r="H9" i="43"/>
  <c r="H165" i="3"/>
  <c r="H166" i="3" s="1"/>
  <c r="P9" i="43"/>
  <c r="P165" i="3"/>
  <c r="BL165" i="3" s="1"/>
  <c r="D17" i="43"/>
  <c r="L17" i="43"/>
  <c r="N5" i="38"/>
  <c r="N94" i="3" s="1"/>
  <c r="C8" i="38"/>
  <c r="C99" i="3" s="1"/>
  <c r="I10" i="38"/>
  <c r="T11" i="38"/>
  <c r="Z12" i="38"/>
  <c r="Z97" i="3" s="1"/>
  <c r="F17" i="38"/>
  <c r="F96" i="3" s="1"/>
  <c r="O18" i="38"/>
  <c r="U20" i="38"/>
  <c r="U98" i="3" s="1"/>
  <c r="F32" i="38"/>
  <c r="AA30" i="38"/>
  <c r="AB31" i="38"/>
  <c r="T31" i="38"/>
  <c r="L31" i="38"/>
  <c r="D31" i="38"/>
  <c r="Z31" i="38"/>
  <c r="J31" i="38"/>
  <c r="Y31" i="38"/>
  <c r="I31" i="38"/>
  <c r="F31" i="38"/>
  <c r="U31" i="38"/>
  <c r="E31" i="38"/>
  <c r="AA31" i="38"/>
  <c r="S31" i="38"/>
  <c r="K31" i="38"/>
  <c r="C31" i="38"/>
  <c r="R31" i="38"/>
  <c r="Q31" i="38"/>
  <c r="N31" i="38"/>
  <c r="M31" i="38"/>
  <c r="X31" i="38"/>
  <c r="P31" i="38"/>
  <c r="H31" i="38"/>
  <c r="W31" i="38"/>
  <c r="O31" i="38"/>
  <c r="G31" i="38"/>
  <c r="V31" i="38"/>
  <c r="Y5" i="38"/>
  <c r="Y94" i="3" s="1"/>
  <c r="E7" i="38"/>
  <c r="K8" i="38"/>
  <c r="K99" i="3" s="1"/>
  <c r="Q10" i="38"/>
  <c r="AB11" i="38"/>
  <c r="H15" i="38"/>
  <c r="H100" i="3" s="1"/>
  <c r="N17" i="38"/>
  <c r="N96" i="3" s="1"/>
  <c r="G28" i="38"/>
  <c r="N32" i="38"/>
  <c r="AA29" i="38"/>
  <c r="D6" i="38"/>
  <c r="J7" i="38"/>
  <c r="P8" i="38"/>
  <c r="P99" i="3" s="1"/>
  <c r="Y10" i="38"/>
  <c r="E12" i="38"/>
  <c r="E97" i="3" s="1"/>
  <c r="K15" i="38"/>
  <c r="K100" i="3" s="1"/>
  <c r="Q17" i="38"/>
  <c r="Q96" i="3" s="1"/>
  <c r="AB18" i="38"/>
  <c r="J28" i="38"/>
  <c r="Q32" i="38"/>
  <c r="G6" i="38"/>
  <c r="M7" i="38"/>
  <c r="S8" i="38"/>
  <c r="S99" i="3" s="1"/>
  <c r="D11" i="38"/>
  <c r="J12" i="38"/>
  <c r="J97" i="3" s="1"/>
  <c r="P15" i="38"/>
  <c r="P100" i="3" s="1"/>
  <c r="Y17" i="38"/>
  <c r="Y96" i="3" s="1"/>
  <c r="E20" i="38"/>
  <c r="E98" i="3" s="1"/>
  <c r="O28" i="38"/>
  <c r="W32" i="38"/>
  <c r="AH16" i="38"/>
  <c r="L6" i="38"/>
  <c r="R7" i="38"/>
  <c r="G11" i="38"/>
  <c r="M12" i="38"/>
  <c r="M97" i="3" s="1"/>
  <c r="S15" i="38"/>
  <c r="S100" i="3" s="1"/>
  <c r="D18" i="38"/>
  <c r="J20" i="38"/>
  <c r="J98" i="3" s="1"/>
  <c r="R28" i="38"/>
  <c r="Z32" i="38"/>
  <c r="G30" i="38"/>
  <c r="L29" i="38"/>
  <c r="F5" i="38"/>
  <c r="F94" i="3" s="1"/>
  <c r="O6" i="38"/>
  <c r="U7" i="38"/>
  <c r="AA8" i="38"/>
  <c r="AA99" i="3" s="1"/>
  <c r="L11" i="38"/>
  <c r="R12" i="38"/>
  <c r="R97" i="3" s="1"/>
  <c r="G18" i="38"/>
  <c r="M20" i="38"/>
  <c r="M98" i="3" s="1"/>
  <c r="X28" i="38"/>
  <c r="H30" i="38"/>
  <c r="I5" i="38"/>
  <c r="I94" i="3" s="1"/>
  <c r="T6" i="38"/>
  <c r="Z7" i="38"/>
  <c r="F10" i="38"/>
  <c r="O11" i="38"/>
  <c r="U12" i="38"/>
  <c r="U97" i="3" s="1"/>
  <c r="AA15" i="38"/>
  <c r="AA100" i="3" s="1"/>
  <c r="L18" i="38"/>
  <c r="R20" i="38"/>
  <c r="R98" i="3" s="1"/>
  <c r="AA28" i="38"/>
  <c r="W30" i="38"/>
  <c r="D29" i="38"/>
  <c r="BA9" i="38"/>
  <c r="S29" i="38"/>
  <c r="O30" i="38"/>
  <c r="AG9" i="38"/>
  <c r="AO9" i="38"/>
  <c r="T29" i="38"/>
  <c r="P30" i="38"/>
  <c r="AS9" i="38"/>
  <c r="AQ9" i="38"/>
  <c r="AS16" i="38"/>
  <c r="AB29" i="38"/>
  <c r="X30" i="38"/>
  <c r="C29" i="38"/>
  <c r="BO111" i="3"/>
  <c r="BK132" i="3"/>
  <c r="BL153" i="3"/>
  <c r="BK108" i="3"/>
  <c r="AT136" i="3"/>
  <c r="BM136" i="3" s="1"/>
  <c r="BO131" i="3"/>
  <c r="BO133" i="3"/>
  <c r="AF176" i="3"/>
  <c r="BH131" i="3"/>
  <c r="BO112" i="3"/>
  <c r="BN85" i="3"/>
  <c r="BG162" i="3"/>
  <c r="BK133" i="3"/>
  <c r="BO172" i="3"/>
  <c r="BM155" i="3"/>
  <c r="BH173" i="3"/>
  <c r="BI111" i="3"/>
  <c r="AX176" i="3"/>
  <c r="BQ176" i="3" s="1"/>
  <c r="BM131" i="3"/>
  <c r="AU136" i="3"/>
  <c r="BN136" i="3" s="1"/>
  <c r="BN87" i="3"/>
  <c r="BG173" i="3"/>
  <c r="BN152" i="3"/>
  <c r="BG153" i="3"/>
  <c r="AK156" i="3"/>
  <c r="BN154" i="3"/>
  <c r="BC136" i="3"/>
  <c r="BV136" i="3" s="1"/>
  <c r="BO152" i="3"/>
  <c r="BL155" i="3"/>
  <c r="BN155" i="3"/>
  <c r="I166" i="3"/>
  <c r="BH133" i="3"/>
  <c r="BO108" i="3"/>
  <c r="BN89" i="3"/>
  <c r="BG172" i="3"/>
  <c r="BG134" i="3"/>
  <c r="BH109" i="3"/>
  <c r="AJ176" i="3"/>
  <c r="AI176" i="3"/>
  <c r="BL74" i="3"/>
  <c r="BN88" i="3"/>
  <c r="AU90" i="3"/>
  <c r="BN90" i="3" s="1"/>
  <c r="BO155" i="3"/>
  <c r="E166" i="3"/>
  <c r="BM86" i="3"/>
  <c r="BM88" i="3"/>
  <c r="BM85" i="3"/>
  <c r="BG77" i="3"/>
  <c r="AM156" i="3"/>
  <c r="AR176" i="3"/>
  <c r="BK176" i="3" s="1"/>
  <c r="BK175" i="3"/>
  <c r="AO176" i="3"/>
  <c r="BH176" i="3" s="1"/>
  <c r="BH175" i="3"/>
  <c r="AH176" i="3"/>
  <c r="AR156" i="3"/>
  <c r="BK156" i="3" s="1"/>
  <c r="BL173" i="3"/>
  <c r="AS176" i="3"/>
  <c r="BL176" i="3" s="1"/>
  <c r="BL175" i="3"/>
  <c r="AS136" i="3"/>
  <c r="BL136" i="3" s="1"/>
  <c r="BH73" i="3"/>
  <c r="AM176" i="3"/>
  <c r="BC176" i="3"/>
  <c r="BV176" i="3" s="1"/>
  <c r="AU176" i="3"/>
  <c r="BN176" i="3" s="1"/>
  <c r="BN175" i="3"/>
  <c r="AX136" i="3"/>
  <c r="BQ136" i="3" s="1"/>
  <c r="BH172" i="3"/>
  <c r="AL176" i="3"/>
  <c r="BG155" i="3"/>
  <c r="AL136" i="3"/>
  <c r="BG133" i="3"/>
  <c r="BE176" i="3"/>
  <c r="AQ23" i="39"/>
  <c r="AE23" i="39"/>
  <c r="BH135" i="3"/>
  <c r="U24" i="39"/>
  <c r="D12" i="39"/>
  <c r="D121" i="3" s="1"/>
  <c r="M12" i="39"/>
  <c r="M121" i="3" s="1"/>
  <c r="BI121" i="3" s="1"/>
  <c r="V12" i="39"/>
  <c r="V121" i="3" s="1"/>
  <c r="E13" i="39"/>
  <c r="E15" i="39" s="1"/>
  <c r="N13" i="39"/>
  <c r="N15" i="39" s="1"/>
  <c r="G14" i="39"/>
  <c r="P14" i="39"/>
  <c r="Y14" i="39"/>
  <c r="Y15" i="39" s="1"/>
  <c r="H16" i="39"/>
  <c r="H119" i="3" s="1"/>
  <c r="Q16" i="39"/>
  <c r="Q119" i="3" s="1"/>
  <c r="AA16" i="39"/>
  <c r="AA119" i="3" s="1"/>
  <c r="K17" i="39"/>
  <c r="T17" i="39"/>
  <c r="T19" i="39" s="1"/>
  <c r="C18" i="39"/>
  <c r="L18" i="39"/>
  <c r="L19" i="39" s="1"/>
  <c r="U18" i="39"/>
  <c r="D20" i="39"/>
  <c r="D24" i="39" s="1"/>
  <c r="M20" i="39"/>
  <c r="F21" i="39"/>
  <c r="F120" i="3" s="1"/>
  <c r="O21" i="39"/>
  <c r="O120" i="3" s="1"/>
  <c r="G22" i="39"/>
  <c r="P22" i="39"/>
  <c r="P23" i="39" s="1"/>
  <c r="Y22" i="39"/>
  <c r="I25" i="39"/>
  <c r="I122" i="3" s="1"/>
  <c r="O37" i="39"/>
  <c r="AA9" i="39"/>
  <c r="AT24" i="39"/>
  <c r="AT26" i="39" s="1"/>
  <c r="AD15" i="39"/>
  <c r="AT19" i="39"/>
  <c r="BB19" i="39"/>
  <c r="T23" i="39"/>
  <c r="AD24" i="39"/>
  <c r="AD26" i="39" s="1"/>
  <c r="BC19" i="39"/>
  <c r="AT23" i="39"/>
  <c r="H12" i="39"/>
  <c r="H121" i="3" s="1"/>
  <c r="Q12" i="39"/>
  <c r="Q121" i="3" s="1"/>
  <c r="AA12" i="39"/>
  <c r="AA121" i="3" s="1"/>
  <c r="J13" i="39"/>
  <c r="J15" i="39" s="1"/>
  <c r="S13" i="39"/>
  <c r="AB13" i="39"/>
  <c r="K14" i="39"/>
  <c r="T14" i="39"/>
  <c r="C16" i="39"/>
  <c r="C119" i="3" s="1"/>
  <c r="M16" i="39"/>
  <c r="F17" i="39"/>
  <c r="O17" i="39"/>
  <c r="G18" i="39"/>
  <c r="Q18" i="39"/>
  <c r="Z18" i="39"/>
  <c r="Z19" i="39" s="1"/>
  <c r="I20" i="39"/>
  <c r="R20" i="39"/>
  <c r="R23" i="39" s="1"/>
  <c r="AA20" i="39"/>
  <c r="J21" i="39"/>
  <c r="J120" i="3" s="1"/>
  <c r="S21" i="39"/>
  <c r="S120" i="3" s="1"/>
  <c r="C22" i="39"/>
  <c r="L22" i="39"/>
  <c r="U22" i="39"/>
  <c r="D25" i="39"/>
  <c r="D122" i="3" s="1"/>
  <c r="N25" i="39"/>
  <c r="N122" i="3" s="1"/>
  <c r="P33" i="39"/>
  <c r="AL15" i="39"/>
  <c r="E10" i="39"/>
  <c r="O10" i="39"/>
  <c r="G11" i="39"/>
  <c r="P11" i="39"/>
  <c r="Z11" i="39"/>
  <c r="I12" i="39"/>
  <c r="I121" i="3" s="1"/>
  <c r="S12" i="39"/>
  <c r="S121" i="3" s="1"/>
  <c r="AB12" i="39"/>
  <c r="K13" i="39"/>
  <c r="T13" i="39"/>
  <c r="C14" i="39"/>
  <c r="C15" i="39" s="1"/>
  <c r="L14" i="39"/>
  <c r="U14" i="39"/>
  <c r="U15" i="39" s="1"/>
  <c r="E16" i="39"/>
  <c r="E119" i="3" s="1"/>
  <c r="N16" i="39"/>
  <c r="G17" i="39"/>
  <c r="P17" i="39"/>
  <c r="Y17" i="39"/>
  <c r="I18" i="39"/>
  <c r="R18" i="39"/>
  <c r="R19" i="39" s="1"/>
  <c r="AA18" i="39"/>
  <c r="J20" i="39"/>
  <c r="S20" i="39"/>
  <c r="AB20" i="39"/>
  <c r="K21" i="39"/>
  <c r="U21" i="39"/>
  <c r="U120" i="3" s="1"/>
  <c r="BQ120" i="3" s="1"/>
  <c r="D22" i="39"/>
  <c r="M22" i="39"/>
  <c r="V22" i="39"/>
  <c r="E25" i="39"/>
  <c r="E122" i="3" s="1"/>
  <c r="O25" i="39"/>
  <c r="O122" i="3" s="1"/>
  <c r="Q33" i="39"/>
  <c r="P123" i="3"/>
  <c r="AF23" i="39"/>
  <c r="R25" i="39"/>
  <c r="R122" i="3" s="1"/>
  <c r="Z33" i="39"/>
  <c r="AH19" i="39"/>
  <c r="AO9" i="39"/>
  <c r="Y9" i="39"/>
  <c r="BH132" i="3"/>
  <c r="BD156" i="3"/>
  <c r="AV136" i="3"/>
  <c r="BO136" i="3" s="1"/>
  <c r="BD136" i="3"/>
  <c r="BE136" i="3"/>
  <c r="AV113" i="3"/>
  <c r="BO113" i="3" s="1"/>
  <c r="Q166" i="3"/>
  <c r="BM166" i="3" s="1"/>
  <c r="BM87" i="3"/>
  <c r="BH74" i="3"/>
  <c r="BH134" i="3"/>
  <c r="BL132" i="3"/>
  <c r="AH156" i="3"/>
  <c r="BK153" i="3"/>
  <c r="BL172" i="3"/>
  <c r="BG73" i="3"/>
  <c r="BG74" i="3"/>
  <c r="M166" i="3"/>
  <c r="BI166" i="3" s="1"/>
  <c r="AA166" i="3"/>
  <c r="AG90" i="3"/>
  <c r="U78" i="3"/>
  <c r="BQ78" i="3" s="1"/>
  <c r="D166" i="3"/>
  <c r="BG76" i="3"/>
  <c r="BH76" i="3"/>
  <c r="K166" i="3"/>
  <c r="BG166" i="3" s="1"/>
  <c r="U166" i="3"/>
  <c r="BQ166" i="3" s="1"/>
  <c r="BI120" i="3"/>
  <c r="Y166" i="3"/>
  <c r="BU166" i="3" s="1"/>
  <c r="BK163" i="3"/>
  <c r="O166" i="3"/>
  <c r="BK166" i="3" s="1"/>
  <c r="AR136" i="3"/>
  <c r="BK136" i="3" s="1"/>
  <c r="BG135" i="3"/>
  <c r="BN131" i="3"/>
  <c r="AF136" i="3"/>
  <c r="AM136" i="3"/>
  <c r="BK173" i="3"/>
  <c r="BM134" i="3"/>
  <c r="BG131" i="3"/>
  <c r="BN134" i="3"/>
  <c r="BL135" i="3"/>
  <c r="BM135" i="3"/>
  <c r="AS156" i="3"/>
  <c r="BL156" i="3" s="1"/>
  <c r="BG132" i="3"/>
  <c r="AJ136" i="3"/>
  <c r="BK74" i="3"/>
  <c r="BM133" i="3"/>
  <c r="AN136" i="3"/>
  <c r="BG136" i="3" s="1"/>
  <c r="BC156" i="3"/>
  <c r="BV156" i="3" s="1"/>
  <c r="BE156" i="3"/>
  <c r="BN132" i="3"/>
  <c r="Z78" i="3"/>
  <c r="BV78" i="3" s="1"/>
  <c r="AA78" i="3"/>
  <c r="J9" i="39"/>
  <c r="AB120" i="3"/>
  <c r="O123" i="3"/>
  <c r="O9" i="39"/>
  <c r="T19" i="36"/>
  <c r="T143" i="3" s="1"/>
  <c r="N18" i="36"/>
  <c r="H16" i="36"/>
  <c r="H17" i="36" s="1"/>
  <c r="M15" i="36"/>
  <c r="M142" i="3" s="1"/>
  <c r="G14" i="36"/>
  <c r="V12" i="36"/>
  <c r="K12" i="36"/>
  <c r="AA11" i="36"/>
  <c r="AA144" i="3" s="1"/>
  <c r="P11" i="36"/>
  <c r="P144" i="3" s="1"/>
  <c r="E11" i="36"/>
  <c r="E144" i="3" s="1"/>
  <c r="U10" i="36"/>
  <c r="M10" i="36"/>
  <c r="E10" i="36"/>
  <c r="O8" i="36"/>
  <c r="O145" i="3" s="1"/>
  <c r="BK145" i="3" s="1"/>
  <c r="G8" i="36"/>
  <c r="G145" i="3" s="1"/>
  <c r="Y7" i="36"/>
  <c r="Y9" i="36" s="1"/>
  <c r="Q7" i="36"/>
  <c r="Q9" i="36" s="1"/>
  <c r="I7" i="36"/>
  <c r="I9" i="36" s="1"/>
  <c r="AA6" i="36"/>
  <c r="S6" i="36"/>
  <c r="K6" i="36"/>
  <c r="C6" i="36"/>
  <c r="U5" i="36"/>
  <c r="M5" i="36"/>
  <c r="M140" i="3" s="1"/>
  <c r="E5" i="36"/>
  <c r="L12" i="36"/>
  <c r="J19" i="36"/>
  <c r="J143" i="3" s="1"/>
  <c r="K14" i="36"/>
  <c r="I20" i="36"/>
  <c r="Y16" i="36"/>
  <c r="K20" i="36"/>
  <c r="AB10" i="36"/>
  <c r="N14" i="36"/>
  <c r="Z16" i="36"/>
  <c r="L20" i="36"/>
  <c r="F15" i="36"/>
  <c r="F142" i="3" s="1"/>
  <c r="V20" i="36"/>
  <c r="M16" i="36"/>
  <c r="Y19" i="36"/>
  <c r="Y143" i="3" s="1"/>
  <c r="U20" i="36"/>
  <c r="U21" i="36" s="1"/>
  <c r="O19" i="36"/>
  <c r="O143" i="3" s="1"/>
  <c r="BK143" i="3" s="1"/>
  <c r="I18" i="36"/>
  <c r="C16" i="36"/>
  <c r="K15" i="36"/>
  <c r="K142" i="3" s="1"/>
  <c r="U14" i="36"/>
  <c r="E14" i="36"/>
  <c r="U12" i="36"/>
  <c r="J12" i="36"/>
  <c r="Y11" i="36"/>
  <c r="Y144" i="3" s="1"/>
  <c r="O11" i="36"/>
  <c r="O144" i="3" s="1"/>
  <c r="BK144" i="3" s="1"/>
  <c r="D11" i="36"/>
  <c r="D144" i="3" s="1"/>
  <c r="T10" i="36"/>
  <c r="L10" i="36"/>
  <c r="D10" i="36"/>
  <c r="V8" i="36"/>
  <c r="V145" i="3" s="1"/>
  <c r="N8" i="36"/>
  <c r="N145" i="3" s="1"/>
  <c r="BJ145" i="3" s="1"/>
  <c r="F8" i="36"/>
  <c r="F145" i="3" s="1"/>
  <c r="P7" i="36"/>
  <c r="P9" i="36" s="1"/>
  <c r="H7" i="36"/>
  <c r="H9" i="36" s="1"/>
  <c r="Z6" i="36"/>
  <c r="R6" i="36"/>
  <c r="J6" i="36"/>
  <c r="AB5" i="36"/>
  <c r="AB140" i="3" s="1"/>
  <c r="T5" i="36"/>
  <c r="T140" i="3" s="1"/>
  <c r="L5" i="36"/>
  <c r="L140" i="3" s="1"/>
  <c r="BH142" i="3" s="1"/>
  <c r="D5" i="36"/>
  <c r="D140" i="3" s="1"/>
  <c r="R20" i="36"/>
  <c r="R21" i="36" s="1"/>
  <c r="L19" i="36"/>
  <c r="L143" i="3" s="1"/>
  <c r="F18" i="36"/>
  <c r="Z15" i="36"/>
  <c r="Z142" i="3" s="1"/>
  <c r="J15" i="36"/>
  <c r="J142" i="3" s="1"/>
  <c r="T14" i="36"/>
  <c r="D14" i="36"/>
  <c r="S12" i="36"/>
  <c r="I12" i="36"/>
  <c r="M11" i="36"/>
  <c r="M144" i="3" s="1"/>
  <c r="C11" i="36"/>
  <c r="C144" i="3" s="1"/>
  <c r="S10" i="36"/>
  <c r="K10" i="36"/>
  <c r="C10" i="36"/>
  <c r="U8" i="36"/>
  <c r="U145" i="3" s="1"/>
  <c r="M8" i="36"/>
  <c r="M145" i="3" s="1"/>
  <c r="E8" i="36"/>
  <c r="E145" i="3" s="1"/>
  <c r="O7" i="36"/>
  <c r="G7" i="36"/>
  <c r="Y6" i="36"/>
  <c r="Q6" i="36"/>
  <c r="I6" i="36"/>
  <c r="AA5" i="36"/>
  <c r="AA140" i="3" s="1"/>
  <c r="S5" i="36"/>
  <c r="S140" i="3" s="1"/>
  <c r="BO144" i="3" s="1"/>
  <c r="K5" i="36"/>
  <c r="K140" i="3" s="1"/>
  <c r="C5" i="36"/>
  <c r="C140" i="3" s="1"/>
  <c r="AB12" i="36"/>
  <c r="N16" i="36"/>
  <c r="N17" i="36" s="1"/>
  <c r="Z19" i="36"/>
  <c r="Z143" i="3" s="1"/>
  <c r="AA14" i="36"/>
  <c r="M18" i="36"/>
  <c r="Y20" i="36"/>
  <c r="O18" i="36"/>
  <c r="AA20" i="36"/>
  <c r="R11" i="36"/>
  <c r="R144" i="3" s="1"/>
  <c r="D15" i="36"/>
  <c r="D142" i="3" s="1"/>
  <c r="P18" i="36"/>
  <c r="AB20" i="36"/>
  <c r="Z18" i="36"/>
  <c r="C18" i="36"/>
  <c r="O20" i="36"/>
  <c r="M20" i="36"/>
  <c r="G19" i="36"/>
  <c r="G143" i="3" s="1"/>
  <c r="AA16" i="36"/>
  <c r="G15" i="36"/>
  <c r="G142" i="3" s="1"/>
  <c r="Q14" i="36"/>
  <c r="C14" i="36"/>
  <c r="R12" i="36"/>
  <c r="G12" i="36"/>
  <c r="G13" i="36" s="1"/>
  <c r="W11" i="36"/>
  <c r="W144" i="3" s="1"/>
  <c r="L11" i="36"/>
  <c r="L144" i="3" s="1"/>
  <c r="AA10" i="36"/>
  <c r="R10" i="36"/>
  <c r="J10" i="36"/>
  <c r="AB8" i="36"/>
  <c r="AB145" i="3" s="1"/>
  <c r="T8" i="36"/>
  <c r="L8" i="36"/>
  <c r="D8" i="36"/>
  <c r="D145" i="3" s="1"/>
  <c r="N7" i="36"/>
  <c r="F7" i="36"/>
  <c r="P6" i="36"/>
  <c r="H6" i="36"/>
  <c r="Z5" i="36"/>
  <c r="Z140" i="3" s="1"/>
  <c r="R5" i="36"/>
  <c r="R140" i="3" s="1"/>
  <c r="J5" i="36"/>
  <c r="J20" i="36"/>
  <c r="D19" i="36"/>
  <c r="D143" i="3" s="1"/>
  <c r="U15" i="36"/>
  <c r="U142" i="3" s="1"/>
  <c r="E15" i="36"/>
  <c r="E142" i="3" s="1"/>
  <c r="O14" i="36"/>
  <c r="AA12" i="36"/>
  <c r="Q12" i="36"/>
  <c r="F12" i="36"/>
  <c r="U11" i="36"/>
  <c r="U144" i="3" s="1"/>
  <c r="K11" i="36"/>
  <c r="K144" i="3" s="1"/>
  <c r="Z10" i="36"/>
  <c r="Q10" i="36"/>
  <c r="I10" i="36"/>
  <c r="AA8" i="36"/>
  <c r="AA145" i="3" s="1"/>
  <c r="S8" i="36"/>
  <c r="K8" i="36"/>
  <c r="K145" i="3" s="1"/>
  <c r="C8" i="36"/>
  <c r="C145" i="3" s="1"/>
  <c r="U7" i="36"/>
  <c r="M7" i="36"/>
  <c r="E7" i="36"/>
  <c r="O6" i="36"/>
  <c r="G6" i="36"/>
  <c r="Y5" i="36"/>
  <c r="Y140" i="3" s="1"/>
  <c r="BU145" i="3" s="1"/>
  <c r="Q5" i="36"/>
  <c r="Q140" i="3" s="1"/>
  <c r="BM145" i="3" s="1"/>
  <c r="I5" i="36"/>
  <c r="I140" i="3" s="1"/>
  <c r="F11" i="36"/>
  <c r="R14" i="36"/>
  <c r="D18" i="36"/>
  <c r="P20" i="36"/>
  <c r="Q15" i="36"/>
  <c r="C19" i="36"/>
  <c r="C143" i="3" s="1"/>
  <c r="E19" i="36"/>
  <c r="E143" i="3" s="1"/>
  <c r="H12" i="36"/>
  <c r="T15" i="36"/>
  <c r="T142" i="3" s="1"/>
  <c r="F19" i="36"/>
  <c r="F143" i="3" s="1"/>
  <c r="L16" i="36"/>
  <c r="L17" i="36" s="1"/>
  <c r="P19" i="36"/>
  <c r="P143" i="3" s="1"/>
  <c r="S18" i="36"/>
  <c r="S21" i="36" s="1"/>
  <c r="E20" i="36"/>
  <c r="Y18" i="36"/>
  <c r="S16" i="36"/>
  <c r="S15" i="36"/>
  <c r="C15" i="36"/>
  <c r="C142" i="3" s="1"/>
  <c r="M14" i="36"/>
  <c r="Z12" i="36"/>
  <c r="O12" i="36"/>
  <c r="E12" i="36"/>
  <c r="T11" i="36"/>
  <c r="T144" i="3" s="1"/>
  <c r="I11" i="36"/>
  <c r="I144" i="3" s="1"/>
  <c r="Y10" i="36"/>
  <c r="P10" i="36"/>
  <c r="H10" i="36"/>
  <c r="Z8" i="36"/>
  <c r="Z145" i="3" s="1"/>
  <c r="R8" i="36"/>
  <c r="R145" i="3" s="1"/>
  <c r="J8" i="36"/>
  <c r="J145" i="3" s="1"/>
  <c r="AB7" i="36"/>
  <c r="T7" i="36"/>
  <c r="L7" i="36"/>
  <c r="D7" i="36"/>
  <c r="N6" i="36"/>
  <c r="F6" i="36"/>
  <c r="P5" i="36"/>
  <c r="P140" i="3" s="1"/>
  <c r="H5" i="36"/>
  <c r="H140" i="3" s="1"/>
  <c r="N11" i="36"/>
  <c r="N144" i="3" s="1"/>
  <c r="BJ144" i="3" s="1"/>
  <c r="Z14" i="36"/>
  <c r="L18" i="36"/>
  <c r="Y15" i="36"/>
  <c r="Y142" i="3" s="1"/>
  <c r="K19" i="36"/>
  <c r="K143" i="3" s="1"/>
  <c r="AA15" i="36"/>
  <c r="AA142" i="3" s="1"/>
  <c r="M19" i="36"/>
  <c r="M143" i="3" s="1"/>
  <c r="P12" i="36"/>
  <c r="AB15" i="36"/>
  <c r="AB17" i="36" s="1"/>
  <c r="N19" i="36"/>
  <c r="N143" i="3" s="1"/>
  <c r="BJ143" i="3" s="1"/>
  <c r="H14" i="36"/>
  <c r="T16" i="36"/>
  <c r="AA18" i="36"/>
  <c r="U5" i="42"/>
  <c r="Y5" i="37"/>
  <c r="AB25" i="39"/>
  <c r="AB122" i="3" s="1"/>
  <c r="R33" i="39"/>
  <c r="AA37" i="39"/>
  <c r="E29" i="38"/>
  <c r="M29" i="38"/>
  <c r="U29" i="38"/>
  <c r="I30" i="38"/>
  <c r="Q30" i="38"/>
  <c r="Y30" i="38"/>
  <c r="Z5" i="42"/>
  <c r="Q25" i="39"/>
  <c r="Q122" i="3" s="1"/>
  <c r="D33" i="39"/>
  <c r="Y33" i="39"/>
  <c r="F29" i="38"/>
  <c r="N29" i="38"/>
  <c r="V29" i="38"/>
  <c r="J30" i="38"/>
  <c r="R30" i="38"/>
  <c r="Z30" i="38"/>
  <c r="V34" i="39"/>
  <c r="N34" i="39"/>
  <c r="F34" i="39"/>
  <c r="Z32" i="39"/>
  <c r="R32" i="39"/>
  <c r="J32" i="39"/>
  <c r="U34" i="39"/>
  <c r="M34" i="39"/>
  <c r="E34" i="39"/>
  <c r="Y32" i="39"/>
  <c r="Q32" i="39"/>
  <c r="I32" i="39"/>
  <c r="AB34" i="39"/>
  <c r="T34" i="39"/>
  <c r="L34" i="39"/>
  <c r="D34" i="39"/>
  <c r="X32" i="39"/>
  <c r="P32" i="39"/>
  <c r="H32" i="39"/>
  <c r="Z34" i="39"/>
  <c r="R34" i="39"/>
  <c r="J34" i="39"/>
  <c r="V32" i="39"/>
  <c r="F32" i="39"/>
  <c r="G34" i="39"/>
  <c r="K32" i="39"/>
  <c r="AA34" i="39"/>
  <c r="S34" i="39"/>
  <c r="K34" i="39"/>
  <c r="C34" i="39"/>
  <c r="W32" i="39"/>
  <c r="O32" i="39"/>
  <c r="G32" i="39"/>
  <c r="N32" i="39"/>
  <c r="O34" i="39"/>
  <c r="S32" i="39"/>
  <c r="Y34" i="39"/>
  <c r="Q34" i="39"/>
  <c r="I34" i="39"/>
  <c r="U32" i="39"/>
  <c r="M32" i="39"/>
  <c r="E32" i="39"/>
  <c r="X34" i="39"/>
  <c r="P34" i="39"/>
  <c r="H34" i="39"/>
  <c r="AB32" i="39"/>
  <c r="T32" i="39"/>
  <c r="L32" i="39"/>
  <c r="D32" i="39"/>
  <c r="W34" i="39"/>
  <c r="AA32" i="39"/>
  <c r="C32" i="39"/>
  <c r="G29" i="38"/>
  <c r="O29" i="38"/>
  <c r="W29" i="38"/>
  <c r="C30" i="38"/>
  <c r="K30" i="38"/>
  <c r="S30" i="38"/>
  <c r="BH121" i="3"/>
  <c r="S32" i="38"/>
  <c r="V27" i="38"/>
  <c r="N27" i="38"/>
  <c r="F27" i="38"/>
  <c r="U27" i="38"/>
  <c r="M27" i="38"/>
  <c r="E27" i="38"/>
  <c r="G27" i="38"/>
  <c r="AB27" i="38"/>
  <c r="T27" i="38"/>
  <c r="L27" i="38"/>
  <c r="D27" i="38"/>
  <c r="R27" i="38"/>
  <c r="P27" i="38"/>
  <c r="H27" i="38"/>
  <c r="AA27" i="38"/>
  <c r="S27" i="38"/>
  <c r="K27" i="38"/>
  <c r="C27" i="38"/>
  <c r="Z27" i="38"/>
  <c r="J27" i="38"/>
  <c r="AK34" i="38" s="1"/>
  <c r="W27" i="38"/>
  <c r="Y27" i="38"/>
  <c r="Q27" i="38"/>
  <c r="I27" i="38"/>
  <c r="X27" i="38"/>
  <c r="O27" i="38"/>
  <c r="H29" i="38"/>
  <c r="P29" i="38"/>
  <c r="X29" i="38"/>
  <c r="D30" i="38"/>
  <c r="L30" i="38"/>
  <c r="T30" i="38"/>
  <c r="AB30" i="38"/>
  <c r="E5" i="42"/>
  <c r="U25" i="39"/>
  <c r="U122" i="3" s="1"/>
  <c r="BQ122" i="3" s="1"/>
  <c r="H33" i="39"/>
  <c r="E37" i="39"/>
  <c r="I29" i="38"/>
  <c r="Q29" i="38"/>
  <c r="Y29" i="38"/>
  <c r="E30" i="38"/>
  <c r="M30" i="38"/>
  <c r="U30" i="38"/>
  <c r="L25" i="39"/>
  <c r="L122" i="3" s="1"/>
  <c r="BH122" i="3" s="1"/>
  <c r="V25" i="39"/>
  <c r="V122" i="3" s="1"/>
  <c r="O33" i="39"/>
  <c r="G37" i="39"/>
  <c r="J29" i="38"/>
  <c r="AK35" i="38" s="1"/>
  <c r="R29" i="38"/>
  <c r="Z29" i="38"/>
  <c r="F30" i="38"/>
  <c r="N30" i="38"/>
  <c r="V30" i="38"/>
  <c r="Z20" i="43"/>
  <c r="Z163" i="3"/>
  <c r="P145" i="3"/>
  <c r="N123" i="3"/>
  <c r="AF156" i="3"/>
  <c r="O28" i="22"/>
  <c r="O29" i="22"/>
  <c r="O31" i="22" s="1"/>
  <c r="AJ23" i="39"/>
  <c r="R163" i="3"/>
  <c r="R20" i="43"/>
  <c r="H145" i="3"/>
  <c r="T119" i="3"/>
  <c r="H123" i="3"/>
  <c r="AB13" i="22"/>
  <c r="T22" i="22"/>
  <c r="AR13" i="36"/>
  <c r="Q144" i="3"/>
  <c r="H8" i="50"/>
  <c r="H54" i="3"/>
  <c r="I78" i="3"/>
  <c r="AB144" i="3"/>
  <c r="O117" i="3"/>
  <c r="E123" i="3"/>
  <c r="AO111" i="3"/>
  <c r="BH111" i="3" s="1"/>
  <c r="AM9" i="38"/>
  <c r="AK64" i="3"/>
  <c r="AI8" i="50"/>
  <c r="AI65" i="3"/>
  <c r="AG8" i="50"/>
  <c r="AG16" i="50" s="1"/>
  <c r="BC85" i="3"/>
  <c r="BA29" i="22"/>
  <c r="BA31" i="22" s="1"/>
  <c r="AT160" i="3"/>
  <c r="AR21" i="43"/>
  <c r="AT89" i="3"/>
  <c r="BM89" i="3" s="1"/>
  <c r="AR9" i="22"/>
  <c r="H28" i="22"/>
  <c r="I9" i="22"/>
  <c r="C25" i="21"/>
  <c r="C27" i="21" s="1"/>
  <c r="E25" i="21"/>
  <c r="E27" i="21" s="1"/>
  <c r="G25" i="21"/>
  <c r="G27" i="21" s="1"/>
  <c r="K25" i="21"/>
  <c r="K27" i="21" s="1"/>
  <c r="M71" i="3"/>
  <c r="BI75" i="3" s="1"/>
  <c r="AP48" i="3"/>
  <c r="AI25" i="21"/>
  <c r="AI27" i="21" s="1"/>
  <c r="AI15" i="21"/>
  <c r="Y56" i="3"/>
  <c r="Y8" i="50"/>
  <c r="H142" i="3"/>
  <c r="K22" i="22"/>
  <c r="H13" i="22"/>
  <c r="F73" i="3"/>
  <c r="F22" i="22"/>
  <c r="G117" i="3"/>
  <c r="J163" i="3"/>
  <c r="BG163" i="3"/>
  <c r="AO24" i="21"/>
  <c r="S71" i="3"/>
  <c r="BO76" i="3" s="1"/>
  <c r="S7" i="50"/>
  <c r="S41" i="3" s="1"/>
  <c r="AH21" i="43"/>
  <c r="AM9" i="43"/>
  <c r="C9" i="22"/>
  <c r="K8" i="50"/>
  <c r="D28" i="22"/>
  <c r="H9" i="22"/>
  <c r="AH15" i="21"/>
  <c r="AW154" i="3"/>
  <c r="AU13" i="36"/>
  <c r="AX90" i="3"/>
  <c r="BQ90" i="3" s="1"/>
  <c r="F9" i="21"/>
  <c r="E15" i="21"/>
  <c r="I19" i="21"/>
  <c r="H24" i="21"/>
  <c r="G24" i="21"/>
  <c r="G22" i="22"/>
  <c r="M15" i="21"/>
  <c r="BI162" i="3"/>
  <c r="U24" i="21"/>
  <c r="O24" i="21"/>
  <c r="S24" i="21"/>
  <c r="AV15" i="39"/>
  <c r="AF19" i="39"/>
  <c r="AH17" i="43"/>
  <c r="AT29" i="22"/>
  <c r="AT31" i="22" s="1"/>
  <c r="AT13" i="22"/>
  <c r="AM7" i="50"/>
  <c r="AO46" i="3" s="1"/>
  <c r="AO71" i="3"/>
  <c r="AO90" i="3" s="1"/>
  <c r="BH90" i="3" s="1"/>
  <c r="N29" i="22"/>
  <c r="N31" i="22" s="1"/>
  <c r="T15" i="21"/>
  <c r="AA15" i="21"/>
  <c r="AB15" i="21"/>
  <c r="N142" i="3"/>
  <c r="BJ142" i="3" s="1"/>
  <c r="I143" i="3"/>
  <c r="J29" i="22"/>
  <c r="J31" i="22" s="1"/>
  <c r="C22" i="22"/>
  <c r="C24" i="50"/>
  <c r="G9" i="22"/>
  <c r="M9" i="22"/>
  <c r="N13" i="22"/>
  <c r="N28" i="22"/>
  <c r="AR24" i="50"/>
  <c r="AR22" i="50" s="1"/>
  <c r="D22" i="22"/>
  <c r="F13" i="22"/>
  <c r="AD28" i="22"/>
  <c r="J71" i="3"/>
  <c r="J78" i="3" s="1"/>
  <c r="G24" i="50"/>
  <c r="G22" i="50" s="1"/>
  <c r="D7" i="50"/>
  <c r="D41" i="3" s="1"/>
  <c r="E22" i="22"/>
  <c r="L9" i="21"/>
  <c r="AA22" i="22"/>
  <c r="R28" i="22"/>
  <c r="AE8" i="50"/>
  <c r="AE6" i="50" s="1"/>
  <c r="AG52" i="3" s="1"/>
  <c r="AG67" i="3" s="1"/>
  <c r="AD8" i="50"/>
  <c r="AL87" i="3"/>
  <c r="AJ18" i="22"/>
  <c r="BA13" i="22"/>
  <c r="AH22" i="22"/>
  <c r="BA22" i="22"/>
  <c r="AQ28" i="22"/>
  <c r="AG29" i="22"/>
  <c r="AG31" i="22" s="1"/>
  <c r="Q8" i="50"/>
  <c r="Q6" i="50" s="1"/>
  <c r="Q52" i="3" s="1"/>
  <c r="AO16" i="38"/>
  <c r="T28" i="22"/>
  <c r="AV19" i="39"/>
  <c r="AS24" i="39"/>
  <c r="AS26" i="39" s="1"/>
  <c r="AU15" i="39"/>
  <c r="BC15" i="39"/>
  <c r="BB17" i="43"/>
  <c r="BA25" i="21"/>
  <c r="BA27" i="21" s="1"/>
  <c r="AL13" i="22"/>
  <c r="AI22" i="22"/>
  <c r="AT22" i="22"/>
  <c r="AG28" i="22"/>
  <c r="AV29" i="22"/>
  <c r="AV31" i="22" s="1"/>
  <c r="AK20" i="43"/>
  <c r="AN71" i="3"/>
  <c r="AN90" i="3" s="1"/>
  <c r="BG90" i="3" s="1"/>
  <c r="AR7" i="50"/>
  <c r="AT46" i="3" s="1"/>
  <c r="Z25" i="21"/>
  <c r="Z27" i="21" s="1"/>
  <c r="AB19" i="21"/>
  <c r="AE20" i="43"/>
  <c r="AM23" i="39"/>
  <c r="BB23" i="39"/>
  <c r="AL23" i="39"/>
  <c r="BA24" i="39"/>
  <c r="BA26" i="39" s="1"/>
  <c r="AQ17" i="43"/>
  <c r="AU17" i="43"/>
  <c r="BC17" i="43"/>
  <c r="AF20" i="43"/>
  <c r="AP17" i="36"/>
  <c r="AG19" i="21"/>
  <c r="AP9" i="21"/>
  <c r="AQ25" i="21"/>
  <c r="AQ27" i="21" s="1"/>
  <c r="AR25" i="21"/>
  <c r="AR27" i="21" s="1"/>
  <c r="AS25" i="21"/>
  <c r="AS27" i="21" s="1"/>
  <c r="AT9" i="21"/>
  <c r="BA9" i="21"/>
  <c r="BB13" i="22"/>
  <c r="AQ22" i="22"/>
  <c r="BB28" i="22"/>
  <c r="AK71" i="3"/>
  <c r="AK90" i="3" s="1"/>
  <c r="BL163" i="3"/>
  <c r="AP24" i="50"/>
  <c r="AH21" i="36"/>
  <c r="AN13" i="36"/>
  <c r="AP21" i="36"/>
  <c r="BC19" i="21"/>
  <c r="AL25" i="21"/>
  <c r="AL27" i="21" s="1"/>
  <c r="AM29" i="22"/>
  <c r="AM31" i="22" s="1"/>
  <c r="S8" i="50"/>
  <c r="S6" i="50" s="1"/>
  <c r="T8" i="50"/>
  <c r="T6" i="50" s="1"/>
  <c r="T52" i="3" s="1"/>
  <c r="T58" i="3" s="1"/>
  <c r="BP58" i="3" s="1"/>
  <c r="BN86" i="3"/>
  <c r="BK77" i="3"/>
  <c r="J17" i="43"/>
  <c r="R17" i="43"/>
  <c r="Z17" i="43"/>
  <c r="O19" i="21"/>
  <c r="R13" i="22"/>
  <c r="T18" i="22"/>
  <c r="AD9" i="39"/>
  <c r="AE28" i="22"/>
  <c r="AG24" i="50"/>
  <c r="AQ21" i="43"/>
  <c r="AO13" i="36"/>
  <c r="AR17" i="36"/>
  <c r="AQ21" i="36"/>
  <c r="AI22" i="36"/>
  <c r="AK13" i="36"/>
  <c r="AS13" i="36"/>
  <c r="AS19" i="38"/>
  <c r="AS21" i="38" s="1"/>
  <c r="AL15" i="21"/>
  <c r="AV24" i="21"/>
  <c r="AF22" i="22"/>
  <c r="AI71" i="3"/>
  <c r="AI90" i="3" s="1"/>
  <c r="AH63" i="3"/>
  <c r="BK131" i="3"/>
  <c r="BK172" i="3"/>
  <c r="BM154" i="3"/>
  <c r="BK162" i="3"/>
  <c r="Y18" i="22"/>
  <c r="Y9" i="22"/>
  <c r="AB29" i="22"/>
  <c r="AB31" i="22" s="1"/>
  <c r="AD22" i="36"/>
  <c r="AS23" i="39"/>
  <c r="BC24" i="50"/>
  <c r="BC22" i="50" s="1"/>
  <c r="BC13" i="36"/>
  <c r="AR21" i="36"/>
  <c r="BC21" i="36"/>
  <c r="AK16" i="38"/>
  <c r="BA16" i="38"/>
  <c r="AQ24" i="21"/>
  <c r="AV22" i="22"/>
  <c r="U7" i="50"/>
  <c r="U41" i="3" s="1"/>
  <c r="BO134" i="3"/>
  <c r="BD71" i="3"/>
  <c r="BD90" i="3" s="1"/>
  <c r="BM110" i="3"/>
  <c r="BM153" i="3"/>
  <c r="S15" i="21"/>
  <c r="O13" i="22"/>
  <c r="Y28" i="22"/>
  <c r="AV21" i="43"/>
  <c r="BA9" i="43"/>
  <c r="AS21" i="36"/>
  <c r="BA21" i="36"/>
  <c r="AF9" i="38"/>
  <c r="AM24" i="21"/>
  <c r="AG13" i="22"/>
  <c r="AK22" i="22"/>
  <c r="AF28" i="22"/>
  <c r="S54" i="3"/>
  <c r="BE113" i="3"/>
  <c r="BK112" i="3"/>
  <c r="BK135" i="3"/>
  <c r="J21" i="43"/>
  <c r="J160" i="3"/>
  <c r="R21" i="43"/>
  <c r="R160" i="3"/>
  <c r="BN165" i="3" s="1"/>
  <c r="Z160" i="3"/>
  <c r="BV162" i="3" s="1"/>
  <c r="Z21" i="43"/>
  <c r="F21" i="43"/>
  <c r="F9" i="43"/>
  <c r="N9" i="43"/>
  <c r="N21" i="43"/>
  <c r="F162" i="3"/>
  <c r="F17" i="43"/>
  <c r="N162" i="3"/>
  <c r="BJ162" i="3" s="1"/>
  <c r="N17" i="43"/>
  <c r="F163" i="3"/>
  <c r="F20" i="43"/>
  <c r="N163" i="3"/>
  <c r="BJ163" i="3" s="1"/>
  <c r="N20" i="43"/>
  <c r="K117" i="3"/>
  <c r="BG119" i="3" s="1"/>
  <c r="K24" i="39"/>
  <c r="K26" i="39" s="1"/>
  <c r="S123" i="3"/>
  <c r="S9" i="39"/>
  <c r="AB123" i="3"/>
  <c r="I119" i="3"/>
  <c r="BG75" i="3"/>
  <c r="K78" i="3"/>
  <c r="BG78" i="3" s="1"/>
  <c r="L119" i="3"/>
  <c r="Q143" i="3"/>
  <c r="Z144" i="3"/>
  <c r="L77" i="3"/>
  <c r="L9" i="22"/>
  <c r="M9" i="21"/>
  <c r="M25" i="21"/>
  <c r="M27" i="21" s="1"/>
  <c r="Q25" i="21"/>
  <c r="Q27" i="21" s="1"/>
  <c r="Q24" i="21"/>
  <c r="R24" i="21"/>
  <c r="T25" i="21"/>
  <c r="T27" i="21" s="1"/>
  <c r="T19" i="21"/>
  <c r="U19" i="21"/>
  <c r="U25" i="21"/>
  <c r="U27" i="21" s="1"/>
  <c r="AM24" i="39"/>
  <c r="AM26" i="39" s="1"/>
  <c r="AM9" i="39"/>
  <c r="AV9" i="21"/>
  <c r="AV25" i="21"/>
  <c r="AV27" i="21" s="1"/>
  <c r="AB21" i="36"/>
  <c r="J121" i="3"/>
  <c r="Z9" i="39"/>
  <c r="P122" i="3"/>
  <c r="F29" i="22"/>
  <c r="F31" i="22" s="1"/>
  <c r="P142" i="3"/>
  <c r="P17" i="36"/>
  <c r="L120" i="3"/>
  <c r="BH120" i="3" s="1"/>
  <c r="I17" i="36"/>
  <c r="C15" i="21"/>
  <c r="D25" i="21"/>
  <c r="D27" i="21" s="1"/>
  <c r="K15" i="21"/>
  <c r="AB8" i="50"/>
  <c r="AB6" i="50" s="1"/>
  <c r="AB54" i="3"/>
  <c r="AQ9" i="21"/>
  <c r="E13" i="22"/>
  <c r="H71" i="3"/>
  <c r="H78" i="3" s="1"/>
  <c r="H7" i="50"/>
  <c r="H41" i="3" s="1"/>
  <c r="N15" i="21"/>
  <c r="AR9" i="21"/>
  <c r="I54" i="3"/>
  <c r="I8" i="50"/>
  <c r="I16" i="50" s="1"/>
  <c r="AF22" i="36"/>
  <c r="BC71" i="3"/>
  <c r="BV86" i="3" s="1"/>
  <c r="BA7" i="50"/>
  <c r="BC46" i="3" s="1"/>
  <c r="H21" i="36"/>
  <c r="G17" i="36"/>
  <c r="J9" i="22"/>
  <c r="E73" i="3"/>
  <c r="E78" i="3" s="1"/>
  <c r="F15" i="21"/>
  <c r="D18" i="22"/>
  <c r="C29" i="22"/>
  <c r="C31" i="22" s="1"/>
  <c r="G15" i="21"/>
  <c r="J24" i="21"/>
  <c r="G13" i="22"/>
  <c r="G28" i="22"/>
  <c r="Z28" i="22"/>
  <c r="E9" i="21"/>
  <c r="D15" i="21"/>
  <c r="D13" i="22"/>
  <c r="K13" i="22"/>
  <c r="D29" i="22"/>
  <c r="D31" i="22" s="1"/>
  <c r="J19" i="21"/>
  <c r="L29" i="22"/>
  <c r="L31" i="22" s="1"/>
  <c r="BH162" i="3"/>
  <c r="BH75" i="3"/>
  <c r="T24" i="50"/>
  <c r="T32" i="50" s="1"/>
  <c r="AO23" i="39"/>
  <c r="AG9" i="43"/>
  <c r="AQ17" i="36"/>
  <c r="BM162" i="3"/>
  <c r="H29" i="22"/>
  <c r="H31" i="22" s="1"/>
  <c r="H25" i="21"/>
  <c r="H27" i="21" s="1"/>
  <c r="AG136" i="3"/>
  <c r="M22" i="22"/>
  <c r="N24" i="50"/>
  <c r="N22" i="50" s="1"/>
  <c r="P24" i="21"/>
  <c r="Z15" i="21"/>
  <c r="Q22" i="22"/>
  <c r="Z13" i="22"/>
  <c r="AO24" i="50"/>
  <c r="BC21" i="43"/>
  <c r="AP24" i="21"/>
  <c r="BC24" i="21"/>
  <c r="AG25" i="21"/>
  <c r="AG27" i="21" s="1"/>
  <c r="AH25" i="21"/>
  <c r="AH27" i="21" s="1"/>
  <c r="AJ25" i="21"/>
  <c r="AJ27" i="21" s="1"/>
  <c r="AW173" i="3"/>
  <c r="AU20" i="43"/>
  <c r="O75" i="3"/>
  <c r="BK75" i="3" s="1"/>
  <c r="O18" i="22"/>
  <c r="AG156" i="3"/>
  <c r="C24" i="21"/>
  <c r="K24" i="21"/>
  <c r="H22" i="22"/>
  <c r="F28" i="22"/>
  <c r="E8" i="50"/>
  <c r="E6" i="50" s="1"/>
  <c r="E52" i="3" s="1"/>
  <c r="E58" i="3" s="1"/>
  <c r="L18" i="22"/>
  <c r="M24" i="50"/>
  <c r="M24" i="21"/>
  <c r="N19" i="21"/>
  <c r="Z9" i="21"/>
  <c r="S19" i="21"/>
  <c r="AA19" i="21"/>
  <c r="P15" i="21"/>
  <c r="R15" i="21"/>
  <c r="P18" i="22"/>
  <c r="AB18" i="22"/>
  <c r="AM19" i="39"/>
  <c r="AQ19" i="39"/>
  <c r="AF24" i="50"/>
  <c r="AF17" i="43"/>
  <c r="AF24" i="21"/>
  <c r="AM131" i="3"/>
  <c r="AK19" i="39"/>
  <c r="AU7" i="50"/>
  <c r="AW46" i="3" s="1"/>
  <c r="AU29" i="22"/>
  <c r="AU31" i="22" s="1"/>
  <c r="E29" i="22"/>
  <c r="E31" i="22" s="1"/>
  <c r="K29" i="22"/>
  <c r="K31" i="22" s="1"/>
  <c r="F25" i="21"/>
  <c r="F27" i="21" s="1"/>
  <c r="I25" i="21"/>
  <c r="I27" i="21" s="1"/>
  <c r="T9" i="21"/>
  <c r="AU24" i="50"/>
  <c r="AQ13" i="22"/>
  <c r="AO154" i="3"/>
  <c r="AO156" i="3" s="1"/>
  <c r="BH156" i="3" s="1"/>
  <c r="AM13" i="36"/>
  <c r="AH133" i="3"/>
  <c r="AH136" i="3" s="1"/>
  <c r="AF15" i="39"/>
  <c r="I22" i="22"/>
  <c r="J15" i="21"/>
  <c r="J22" i="22"/>
  <c r="E24" i="50"/>
  <c r="E32" i="50" s="1"/>
  <c r="K24" i="50"/>
  <c r="K32" i="50" s="1"/>
  <c r="L19" i="21"/>
  <c r="O24" i="50"/>
  <c r="U9" i="21"/>
  <c r="AB9" i="21"/>
  <c r="AD19" i="39"/>
  <c r="AD24" i="21"/>
  <c r="AE24" i="39"/>
  <c r="AE26" i="39" s="1"/>
  <c r="AR16" i="38"/>
  <c r="AP15" i="21"/>
  <c r="BA19" i="21"/>
  <c r="H19" i="21"/>
  <c r="F24" i="21"/>
  <c r="I28" i="22"/>
  <c r="F24" i="50"/>
  <c r="F22" i="50" s="1"/>
  <c r="BH163" i="3"/>
  <c r="M19" i="21"/>
  <c r="M13" i="22"/>
  <c r="M28" i="22"/>
  <c r="M8" i="50"/>
  <c r="BI163" i="3"/>
  <c r="N24" i="21"/>
  <c r="U24" i="50"/>
  <c r="AA24" i="50"/>
  <c r="Q15" i="21"/>
  <c r="R25" i="21"/>
  <c r="R27" i="21" s="1"/>
  <c r="Y25" i="21"/>
  <c r="Y27" i="21" s="1"/>
  <c r="AD17" i="36"/>
  <c r="AS9" i="43"/>
  <c r="AL22" i="36"/>
  <c r="AL9" i="36"/>
  <c r="BC22" i="36"/>
  <c r="AK15" i="21"/>
  <c r="AF13" i="22"/>
  <c r="AG15" i="39"/>
  <c r="AK15" i="39"/>
  <c r="AS15" i="39"/>
  <c r="BA15" i="39"/>
  <c r="AU19" i="39"/>
  <c r="BC23" i="39"/>
  <c r="AG24" i="39"/>
  <c r="AG26" i="39" s="1"/>
  <c r="AP24" i="39"/>
  <c r="AP26" i="39" s="1"/>
  <c r="AN24" i="50"/>
  <c r="AJ17" i="43"/>
  <c r="AG21" i="43"/>
  <c r="AT22" i="36"/>
  <c r="AS9" i="21"/>
  <c r="AS15" i="21"/>
  <c r="BA15" i="21"/>
  <c r="AI24" i="21"/>
  <c r="BA24" i="21"/>
  <c r="BC13" i="22"/>
  <c r="AO22" i="22"/>
  <c r="AM71" i="3"/>
  <c r="AM90" i="3" s="1"/>
  <c r="AK7" i="50"/>
  <c r="AM46" i="3" s="1"/>
  <c r="AT8" i="50"/>
  <c r="AT6" i="50" s="1"/>
  <c r="AV52" i="3" s="1"/>
  <c r="AV63" i="3"/>
  <c r="U18" i="22"/>
  <c r="AD25" i="21"/>
  <c r="AD27" i="21" s="1"/>
  <c r="AR23" i="39"/>
  <c r="AJ24" i="39"/>
  <c r="AJ26" i="39" s="1"/>
  <c r="AL24" i="50"/>
  <c r="AG17" i="43"/>
  <c r="AN17" i="43"/>
  <c r="AR17" i="43"/>
  <c r="AT21" i="43"/>
  <c r="AU21" i="43"/>
  <c r="AF13" i="36"/>
  <c r="AN19" i="21"/>
  <c r="AL24" i="21"/>
  <c r="AK24" i="21"/>
  <c r="BB25" i="21"/>
  <c r="BB27" i="21" s="1"/>
  <c r="AK13" i="22"/>
  <c r="AV13" i="22"/>
  <c r="AK18" i="22"/>
  <c r="AQ18" i="22"/>
  <c r="AR28" i="22"/>
  <c r="BB29" i="22"/>
  <c r="BB31" i="22" s="1"/>
  <c r="AS71" i="3"/>
  <c r="BL85" i="3" s="1"/>
  <c r="AQ7" i="50"/>
  <c r="AS46" i="3" s="1"/>
  <c r="AQ29" i="22"/>
  <c r="AQ31" i="22" s="1"/>
  <c r="AR8" i="50"/>
  <c r="AR6" i="50" s="1"/>
  <c r="Y24" i="50"/>
  <c r="Q19" i="21"/>
  <c r="O9" i="21"/>
  <c r="S9" i="21"/>
  <c r="Q18" i="22"/>
  <c r="O22" i="22"/>
  <c r="Z18" i="22"/>
  <c r="AE18" i="22"/>
  <c r="AH15" i="39"/>
  <c r="AT15" i="39"/>
  <c r="AO19" i="39"/>
  <c r="AK23" i="39"/>
  <c r="AK24" i="50"/>
  <c r="AV24" i="50"/>
  <c r="AO9" i="43"/>
  <c r="AK17" i="43"/>
  <c r="AV17" i="43"/>
  <c r="AG13" i="36"/>
  <c r="AO21" i="36"/>
  <c r="AS22" i="36"/>
  <c r="AK19" i="21"/>
  <c r="AO19" i="21"/>
  <c r="AT24" i="21"/>
  <c r="AO13" i="22"/>
  <c r="AS13" i="22"/>
  <c r="AP22" i="22"/>
  <c r="AS7" i="50"/>
  <c r="AU46" i="3" s="1"/>
  <c r="AT156" i="3"/>
  <c r="BM156" i="3" s="1"/>
  <c r="BM152" i="3"/>
  <c r="AA25" i="21"/>
  <c r="AA27" i="21" s="1"/>
  <c r="AB25" i="21"/>
  <c r="AB27" i="21" s="1"/>
  <c r="AE22" i="36"/>
  <c r="AG23" i="39"/>
  <c r="AF24" i="39"/>
  <c r="AF26" i="39" s="1"/>
  <c r="BC24" i="39"/>
  <c r="BC26" i="39" s="1"/>
  <c r="AT24" i="50"/>
  <c r="AP9" i="43"/>
  <c r="AO17" i="43"/>
  <c r="AP20" i="43"/>
  <c r="BB21" i="43"/>
  <c r="AF21" i="36"/>
  <c r="AJ16" i="38"/>
  <c r="AT15" i="21"/>
  <c r="AJ24" i="21"/>
  <c r="AR19" i="21"/>
  <c r="AT19" i="21"/>
  <c r="AM18" i="22"/>
  <c r="AV28" i="22"/>
  <c r="Y19" i="21"/>
  <c r="O25" i="21"/>
  <c r="O27" i="21" s="1"/>
  <c r="S25" i="21"/>
  <c r="S27" i="21" s="1"/>
  <c r="R18" i="22"/>
  <c r="P22" i="22"/>
  <c r="AQ15" i="39"/>
  <c r="AS19" i="39"/>
  <c r="BA19" i="39"/>
  <c r="AH23" i="39"/>
  <c r="AI24" i="39"/>
  <c r="AI26" i="39" s="1"/>
  <c r="AP23" i="39"/>
  <c r="BB24" i="39"/>
  <c r="BB26" i="39" s="1"/>
  <c r="AI24" i="50"/>
  <c r="AS24" i="50"/>
  <c r="BB24" i="50"/>
  <c r="AQ9" i="43"/>
  <c r="AL17" i="43"/>
  <c r="BA17" i="43"/>
  <c r="AP21" i="43"/>
  <c r="BB9" i="21"/>
  <c r="AJ15" i="21"/>
  <c r="BB19" i="21"/>
  <c r="BB9" i="22"/>
  <c r="AP13" i="22"/>
  <c r="AJ22" i="22"/>
  <c r="Y71" i="3"/>
  <c r="Y78" i="3" s="1"/>
  <c r="BU78" i="3" s="1"/>
  <c r="Y7" i="50"/>
  <c r="Y41" i="3" s="1"/>
  <c r="AP8" i="50"/>
  <c r="AP6" i="50" s="1"/>
  <c r="BL77" i="3"/>
  <c r="AR86" i="3"/>
  <c r="AP28" i="22"/>
  <c r="AB24" i="50"/>
  <c r="AB22" i="50" s="1"/>
  <c r="Y9" i="21"/>
  <c r="R19" i="21"/>
  <c r="Z19" i="21"/>
  <c r="Y24" i="21"/>
  <c r="S18" i="22"/>
  <c r="Z22" i="22"/>
  <c r="AA28" i="22"/>
  <c r="T13" i="22"/>
  <c r="AE15" i="39"/>
  <c r="AI19" i="39"/>
  <c r="AL19" i="39"/>
  <c r="AP19" i="39"/>
  <c r="AU23" i="39"/>
  <c r="AK24" i="39"/>
  <c r="AK26" i="39" s="1"/>
  <c r="AQ24" i="39"/>
  <c r="AQ26" i="39" s="1"/>
  <c r="AV24" i="39"/>
  <c r="AV26" i="39" s="1"/>
  <c r="AH24" i="50"/>
  <c r="AQ24" i="50"/>
  <c r="BA24" i="50"/>
  <c r="AT17" i="43"/>
  <c r="AK21" i="36"/>
  <c r="AR22" i="36"/>
  <c r="BB16" i="38"/>
  <c r="AR15" i="21"/>
  <c r="AH24" i="21"/>
  <c r="AR24" i="21"/>
  <c r="AU24" i="21"/>
  <c r="AI13" i="22"/>
  <c r="AU18" i="22"/>
  <c r="AG22" i="22"/>
  <c r="AU22" i="22"/>
  <c r="AJ28" i="22"/>
  <c r="AR29" i="22"/>
  <c r="AR31" i="22" s="1"/>
  <c r="R71" i="3"/>
  <c r="BN77" i="3" s="1"/>
  <c r="R7" i="50"/>
  <c r="R41" i="3" s="1"/>
  <c r="BL76" i="3"/>
  <c r="AM8" i="50"/>
  <c r="AM6" i="50" s="1"/>
  <c r="BK109" i="3"/>
  <c r="BK134" i="3"/>
  <c r="BK154" i="3"/>
  <c r="BL162" i="3"/>
  <c r="BM108" i="3"/>
  <c r="AR22" i="22"/>
  <c r="AT28" i="22"/>
  <c r="BA18" i="22"/>
  <c r="BN110" i="3"/>
  <c r="BE71" i="3"/>
  <c r="BE90" i="3" s="1"/>
  <c r="BK73" i="3"/>
  <c r="BK152" i="3"/>
  <c r="BM111" i="3"/>
  <c r="AI18" i="22"/>
  <c r="AM113" i="3"/>
  <c r="AL19" i="38"/>
  <c r="AL21" i="38" s="1"/>
  <c r="AL8" i="50"/>
  <c r="AL6" i="50" s="1"/>
  <c r="AN52" i="3" s="1"/>
  <c r="AR71" i="3"/>
  <c r="BM109" i="3"/>
  <c r="AI136" i="3"/>
  <c r="BI109" i="3"/>
  <c r="BO173" i="3"/>
  <c r="BM112" i="3"/>
  <c r="AI28" i="22"/>
  <c r="AI29" i="22"/>
  <c r="AI31" i="22" s="1"/>
  <c r="AB7" i="50"/>
  <c r="AB41" i="3" s="1"/>
  <c r="AU8" i="50"/>
  <c r="BK76" i="3"/>
  <c r="BL73" i="3"/>
  <c r="BK111" i="3"/>
  <c r="BI108" i="3"/>
  <c r="AH71" i="3"/>
  <c r="AH90" i="3" s="1"/>
  <c r="BA8" i="50"/>
  <c r="BA6" i="50" s="1"/>
  <c r="O8" i="50"/>
  <c r="O6" i="50" s="1"/>
  <c r="BK155" i="3"/>
  <c r="AX113" i="3"/>
  <c r="BQ113" i="3" s="1"/>
  <c r="BC9" i="38"/>
  <c r="AN94" i="3"/>
  <c r="BG108" i="3" s="1"/>
  <c r="G13" i="38"/>
  <c r="O13" i="38"/>
  <c r="H13" i="38"/>
  <c r="P13" i="38"/>
  <c r="X13" i="38"/>
  <c r="BK110" i="3"/>
  <c r="AV19" i="38"/>
  <c r="AV21" i="38" s="1"/>
  <c r="AM16" i="38"/>
  <c r="I13" i="38"/>
  <c r="Q13" i="38"/>
  <c r="Y13" i="38"/>
  <c r="BH112" i="3"/>
  <c r="AZ16" i="38"/>
  <c r="BA19" i="38"/>
  <c r="BA21" i="38" s="1"/>
  <c r="J13" i="38"/>
  <c r="R13" i="38"/>
  <c r="Z13" i="38"/>
  <c r="AU9" i="38"/>
  <c r="C13" i="38"/>
  <c r="K13" i="38"/>
  <c r="S13" i="38"/>
  <c r="AA13" i="38"/>
  <c r="D13" i="38"/>
  <c r="L13" i="38"/>
  <c r="T13" i="38"/>
  <c r="AB13" i="38"/>
  <c r="AG19" i="38"/>
  <c r="AG21" i="38" s="1"/>
  <c r="AR19" i="38"/>
  <c r="AR21" i="38" s="1"/>
  <c r="AJ113" i="3"/>
  <c r="E13" i="38"/>
  <c r="M13" i="38"/>
  <c r="U13" i="38"/>
  <c r="AP19" i="38"/>
  <c r="AP21" i="38" s="1"/>
  <c r="AH19" i="38"/>
  <c r="AH21" i="38" s="1"/>
  <c r="F13" i="38"/>
  <c r="N13" i="38"/>
  <c r="J25" i="21"/>
  <c r="J27" i="21" s="1"/>
  <c r="D78" i="3"/>
  <c r="N77" i="3"/>
  <c r="N9" i="22"/>
  <c r="Q28" i="22"/>
  <c r="AL21" i="43"/>
  <c r="AL20" i="43"/>
  <c r="U15" i="21"/>
  <c r="Z24" i="21"/>
  <c r="R29" i="22"/>
  <c r="R31" i="22" s="1"/>
  <c r="H143" i="3"/>
  <c r="AB24" i="21"/>
  <c r="AD13" i="22"/>
  <c r="AL24" i="39"/>
  <c r="AL26" i="39" s="1"/>
  <c r="J18" i="22"/>
  <c r="AE29" i="22"/>
  <c r="AE31" i="22" s="1"/>
  <c r="AE13" i="22"/>
  <c r="AE25" i="21"/>
  <c r="AE27" i="21" s="1"/>
  <c r="G29" i="22"/>
  <c r="G31" i="22" s="1"/>
  <c r="G71" i="3"/>
  <c r="G78" i="3" s="1"/>
  <c r="G7" i="50"/>
  <c r="G41" i="3" s="1"/>
  <c r="Z24" i="50"/>
  <c r="AS20" i="43"/>
  <c r="AS21" i="43"/>
  <c r="P24" i="50"/>
  <c r="Y15" i="21"/>
  <c r="P13" i="22"/>
  <c r="AH9" i="39"/>
  <c r="AH24" i="39"/>
  <c r="AH26" i="39" s="1"/>
  <c r="I29" i="22"/>
  <c r="I31" i="22" s="1"/>
  <c r="L55" i="3"/>
  <c r="L8" i="50"/>
  <c r="N22" i="22"/>
  <c r="N73" i="3"/>
  <c r="P29" i="22"/>
  <c r="P31" i="22" s="1"/>
  <c r="P9" i="22"/>
  <c r="AP17" i="43"/>
  <c r="BA20" i="43"/>
  <c r="BA21" i="43"/>
  <c r="T71" i="3"/>
  <c r="T78" i="3" s="1"/>
  <c r="BP78" i="3" s="1"/>
  <c r="T7" i="50"/>
  <c r="T41" i="3" s="1"/>
  <c r="T29" i="22"/>
  <c r="T31" i="22" s="1"/>
  <c r="AH17" i="36"/>
  <c r="AJ152" i="3"/>
  <c r="AH22" i="36"/>
  <c r="BH153" i="3"/>
  <c r="BH152" i="3"/>
  <c r="BH155" i="3"/>
  <c r="E24" i="21"/>
  <c r="C8" i="50"/>
  <c r="C7" i="50"/>
  <c r="C41" i="3" s="1"/>
  <c r="M29" i="22"/>
  <c r="M31" i="22" s="1"/>
  <c r="N18" i="22"/>
  <c r="U29" i="22"/>
  <c r="U31" i="22" s="1"/>
  <c r="U13" i="22"/>
  <c r="AO20" i="43"/>
  <c r="BC25" i="21"/>
  <c r="BC27" i="21" s="1"/>
  <c r="BC9" i="21"/>
  <c r="R8" i="50"/>
  <c r="R56" i="3"/>
  <c r="AP22" i="36"/>
  <c r="AZ19" i="38"/>
  <c r="AZ21" i="38" s="1"/>
  <c r="AM15" i="21"/>
  <c r="AP19" i="21"/>
  <c r="AP153" i="3"/>
  <c r="AV153" i="3"/>
  <c r="AT21" i="36"/>
  <c r="AX153" i="3"/>
  <c r="AV21" i="36"/>
  <c r="AE19" i="38"/>
  <c r="AE21" i="38" s="1"/>
  <c r="AV15" i="21"/>
  <c r="AH13" i="22"/>
  <c r="AH29" i="22"/>
  <c r="AH31" i="22" s="1"/>
  <c r="BC9" i="22"/>
  <c r="BC29" i="22"/>
  <c r="BC31" i="22" s="1"/>
  <c r="AB78" i="3"/>
  <c r="AO136" i="3"/>
  <c r="BH136" i="3" s="1"/>
  <c r="AJ86" i="3"/>
  <c r="AH28" i="22"/>
  <c r="BM163" i="3"/>
  <c r="AF113" i="3"/>
  <c r="AE16" i="38"/>
  <c r="BB15" i="21"/>
  <c r="BB22" i="22"/>
  <c r="AQ13" i="36"/>
  <c r="AU25" i="21"/>
  <c r="AU27" i="21" s="1"/>
  <c r="AU9" i="21"/>
  <c r="AL28" i="22"/>
  <c r="AJ154" i="3"/>
  <c r="AH13" i="36"/>
  <c r="P56" i="3"/>
  <c r="P8" i="50"/>
  <c r="AP25" i="21"/>
  <c r="AP27" i="21" s="1"/>
  <c r="AL153" i="3"/>
  <c r="AL156" i="3" s="1"/>
  <c r="AJ21" i="36"/>
  <c r="AI140" i="3"/>
  <c r="AI156" i="3" s="1"/>
  <c r="AG22" i="36"/>
  <c r="AK22" i="36"/>
  <c r="AV13" i="36"/>
  <c r="AD19" i="38"/>
  <c r="AD21" i="38" s="1"/>
  <c r="AJ13" i="36"/>
  <c r="AJ22" i="36"/>
  <c r="AF15" i="21"/>
  <c r="AJ19" i="21"/>
  <c r="AM19" i="21"/>
  <c r="AM25" i="21"/>
  <c r="AM27" i="21" s="1"/>
  <c r="AS24" i="21"/>
  <c r="AL29" i="22"/>
  <c r="AL31" i="22" s="1"/>
  <c r="AN13" i="22"/>
  <c r="Z8" i="50"/>
  <c r="AL17" i="36"/>
  <c r="AN152" i="3"/>
  <c r="AK136" i="3"/>
  <c r="AU156" i="3"/>
  <c r="BN156" i="3" s="1"/>
  <c r="BN135" i="3"/>
  <c r="AJ7" i="50"/>
  <c r="AL46" i="3" s="1"/>
  <c r="AL71" i="3"/>
  <c r="BD65" i="3"/>
  <c r="BB8" i="50"/>
  <c r="BO154" i="3"/>
  <c r="AV8" i="50"/>
  <c r="AA8" i="50"/>
  <c r="BN172" i="3"/>
  <c r="BN133" i="3"/>
  <c r="BO132" i="3"/>
  <c r="AS8" i="50"/>
  <c r="AU63" i="3"/>
  <c r="AR64" i="3"/>
  <c r="BL152" i="3"/>
  <c r="BC19" i="38"/>
  <c r="BC21" i="38" s="1"/>
  <c r="AW136" i="3"/>
  <c r="BP136" i="3" s="1"/>
  <c r="AT7" i="50"/>
  <c r="AV46" i="3" s="1"/>
  <c r="AV71" i="3"/>
  <c r="BL133" i="3"/>
  <c r="BL131" i="3"/>
  <c r="BL134" i="3"/>
  <c r="AQ19" i="38"/>
  <c r="AQ21" i="38" s="1"/>
  <c r="AL16" i="38"/>
  <c r="BO110" i="3"/>
  <c r="AW71" i="3"/>
  <c r="AW90" i="3" s="1"/>
  <c r="BP90" i="3" s="1"/>
  <c r="AX63" i="3"/>
  <c r="AR113" i="3"/>
  <c r="BK113" i="3" s="1"/>
  <c r="AL113" i="3"/>
  <c r="BB113" i="3"/>
  <c r="BU113" i="3" s="1"/>
  <c r="BC16" i="38"/>
  <c r="AQ8" i="50"/>
  <c r="BL154" i="3"/>
  <c r="Q54" i="3"/>
  <c r="AO63" i="3"/>
  <c r="AS63" i="3"/>
  <c r="P78" i="3"/>
  <c r="BL78" i="3" s="1"/>
  <c r="Q71" i="3"/>
  <c r="Q7" i="50"/>
  <c r="Q41" i="3" s="1"/>
  <c r="AN16" i="38"/>
  <c r="AV16" i="38"/>
  <c r="AR9" i="38"/>
  <c r="AK19" i="38"/>
  <c r="AK21" i="38" s="1"/>
  <c r="AP113" i="3"/>
  <c r="BI113" i="3" s="1"/>
  <c r="BI112" i="3"/>
  <c r="AN19" i="38"/>
  <c r="AN21" i="38" s="1"/>
  <c r="AT19" i="38"/>
  <c r="AT21" i="38" s="1"/>
  <c r="BL108" i="3"/>
  <c r="AS112" i="3"/>
  <c r="BL112" i="3" s="1"/>
  <c r="AQ16" i="38"/>
  <c r="BL111" i="3"/>
  <c r="AG111" i="3"/>
  <c r="AG113" i="3" s="1"/>
  <c r="AE9" i="38"/>
  <c r="AJ19" i="38"/>
  <c r="AJ21" i="38" s="1"/>
  <c r="BB19" i="38"/>
  <c r="BB21" i="38" s="1"/>
  <c r="AH112" i="3"/>
  <c r="AH113" i="3" s="1"/>
  <c r="AF16" i="38"/>
  <c r="AW112" i="3"/>
  <c r="AU16" i="38"/>
  <c r="AF19" i="38"/>
  <c r="AF21" i="38" s="1"/>
  <c r="AU19" i="38"/>
  <c r="AU21" i="38" s="1"/>
  <c r="AQ94" i="3"/>
  <c r="AO19" i="38"/>
  <c r="AO21" i="38" s="1"/>
  <c r="AK94" i="3"/>
  <c r="AK113" i="3" s="1"/>
  <c r="AI19" i="38"/>
  <c r="AI21" i="38" s="1"/>
  <c r="BL109" i="3"/>
  <c r="AI109" i="3"/>
  <c r="AI113" i="3" s="1"/>
  <c r="AG16" i="38"/>
  <c r="BN112" i="3"/>
  <c r="BN111" i="3"/>
  <c r="AU113" i="3"/>
  <c r="BN113" i="3" s="1"/>
  <c r="AT113" i="3"/>
  <c r="BM113" i="3" s="1"/>
  <c r="AD9" i="38"/>
  <c r="BB9" i="38"/>
  <c r="BN109" i="3"/>
  <c r="BL110" i="3"/>
  <c r="BH110" i="3"/>
  <c r="BC113" i="3"/>
  <c r="BV113" i="3" s="1"/>
  <c r="BD113" i="3"/>
  <c r="BN108" i="3"/>
  <c r="BO109" i="3"/>
  <c r="G5" i="38"/>
  <c r="O5" i="38"/>
  <c r="E6" i="38"/>
  <c r="M6" i="38"/>
  <c r="U6" i="38"/>
  <c r="C7" i="38"/>
  <c r="K7" i="38"/>
  <c r="S7" i="38"/>
  <c r="AA7" i="38"/>
  <c r="I8" i="38"/>
  <c r="I99" i="3" s="1"/>
  <c r="Q8" i="38"/>
  <c r="Q99" i="3" s="1"/>
  <c r="BM99" i="3" s="1"/>
  <c r="Y8" i="38"/>
  <c r="Y99" i="3" s="1"/>
  <c r="G10" i="38"/>
  <c r="O10" i="38"/>
  <c r="E11" i="38"/>
  <c r="M11" i="38"/>
  <c r="U11" i="38"/>
  <c r="C12" i="38"/>
  <c r="C97" i="3" s="1"/>
  <c r="K12" i="38"/>
  <c r="K97" i="3" s="1"/>
  <c r="S12" i="38"/>
  <c r="S97" i="3" s="1"/>
  <c r="AA12" i="38"/>
  <c r="AA97" i="3" s="1"/>
  <c r="I15" i="38"/>
  <c r="I100" i="3" s="1"/>
  <c r="Q15" i="38"/>
  <c r="Q100" i="3" s="1"/>
  <c r="BM100" i="3" s="1"/>
  <c r="Y15" i="38"/>
  <c r="Y100" i="3" s="1"/>
  <c r="G17" i="38"/>
  <c r="G96" i="3" s="1"/>
  <c r="O17" i="38"/>
  <c r="O96" i="3" s="1"/>
  <c r="E18" i="38"/>
  <c r="M18" i="38"/>
  <c r="U18" i="38"/>
  <c r="C20" i="38"/>
  <c r="C98" i="3" s="1"/>
  <c r="K20" i="38"/>
  <c r="K98" i="3" s="1"/>
  <c r="S20" i="38"/>
  <c r="S98" i="3" s="1"/>
  <c r="AA20" i="38"/>
  <c r="AA98" i="3" s="1"/>
  <c r="H28" i="38"/>
  <c r="P28" i="38"/>
  <c r="Y28" i="38"/>
  <c r="G32" i="38"/>
  <c r="O32" i="38"/>
  <c r="X32" i="38"/>
  <c r="H5" i="38"/>
  <c r="P5" i="38"/>
  <c r="F6" i="38"/>
  <c r="N6" i="38"/>
  <c r="D7" i="38"/>
  <c r="L7" i="38"/>
  <c r="T7" i="38"/>
  <c r="AB7" i="38"/>
  <c r="J8" i="38"/>
  <c r="J99" i="3" s="1"/>
  <c r="R8" i="38"/>
  <c r="Z8" i="38"/>
  <c r="H10" i="38"/>
  <c r="P10" i="38"/>
  <c r="F11" i="38"/>
  <c r="N11" i="38"/>
  <c r="D12" i="38"/>
  <c r="L12" i="38"/>
  <c r="T12" i="38"/>
  <c r="AB12" i="38"/>
  <c r="AB97" i="3" s="1"/>
  <c r="J100" i="3"/>
  <c r="R15" i="38"/>
  <c r="R100" i="3" s="1"/>
  <c r="Z15" i="38"/>
  <c r="Z100" i="3" s="1"/>
  <c r="H17" i="38"/>
  <c r="H96" i="3" s="1"/>
  <c r="P17" i="38"/>
  <c r="P96" i="3" s="1"/>
  <c r="F18" i="38"/>
  <c r="N18" i="38"/>
  <c r="D20" i="38"/>
  <c r="D98" i="3" s="1"/>
  <c r="L20" i="38"/>
  <c r="L98" i="3" s="1"/>
  <c r="T20" i="38"/>
  <c r="T98" i="3" s="1"/>
  <c r="AB20" i="38"/>
  <c r="AB98" i="3" s="1"/>
  <c r="I28" i="38"/>
  <c r="Q28" i="38"/>
  <c r="Z28" i="38"/>
  <c r="H32" i="38"/>
  <c r="P32" i="38"/>
  <c r="Y32" i="38"/>
  <c r="T28" i="38"/>
  <c r="J5" i="38"/>
  <c r="R5" i="38"/>
  <c r="Z5" i="38"/>
  <c r="H6" i="38"/>
  <c r="P6" i="38"/>
  <c r="F7" i="38"/>
  <c r="N7" i="38"/>
  <c r="D8" i="38"/>
  <c r="D99" i="3" s="1"/>
  <c r="L8" i="38"/>
  <c r="L99" i="3" s="1"/>
  <c r="T8" i="38"/>
  <c r="T99" i="3" s="1"/>
  <c r="AB8" i="38"/>
  <c r="AB99" i="3" s="1"/>
  <c r="J10" i="38"/>
  <c r="R10" i="38"/>
  <c r="Z10" i="38"/>
  <c r="H11" i="38"/>
  <c r="P11" i="38"/>
  <c r="F12" i="38"/>
  <c r="F97" i="3" s="1"/>
  <c r="N12" i="38"/>
  <c r="N97" i="3" s="1"/>
  <c r="D15" i="38"/>
  <c r="D100" i="3" s="1"/>
  <c r="L15" i="38"/>
  <c r="L100" i="3" s="1"/>
  <c r="T15" i="38"/>
  <c r="T100" i="3" s="1"/>
  <c r="AB15" i="38"/>
  <c r="AB100" i="3" s="1"/>
  <c r="J17" i="38"/>
  <c r="J96" i="3" s="1"/>
  <c r="R17" i="38"/>
  <c r="R96" i="3" s="1"/>
  <c r="Z17" i="38"/>
  <c r="Z96" i="3" s="1"/>
  <c r="H18" i="38"/>
  <c r="P18" i="38"/>
  <c r="F20" i="38"/>
  <c r="F98" i="3" s="1"/>
  <c r="N20" i="38"/>
  <c r="N98" i="3" s="1"/>
  <c r="C28" i="38"/>
  <c r="K28" i="38"/>
  <c r="S28" i="38"/>
  <c r="AB28" i="38"/>
  <c r="J32" i="38"/>
  <c r="R32" i="38"/>
  <c r="AA32" i="38"/>
  <c r="C5" i="38"/>
  <c r="C94" i="3" s="1"/>
  <c r="K5" i="38"/>
  <c r="S5" i="38"/>
  <c r="AA5" i="38"/>
  <c r="I6" i="38"/>
  <c r="Q6" i="38"/>
  <c r="Y6" i="38"/>
  <c r="G7" i="38"/>
  <c r="O7" i="38"/>
  <c r="E8" i="38"/>
  <c r="E99" i="3" s="1"/>
  <c r="M8" i="38"/>
  <c r="M99" i="3" s="1"/>
  <c r="U8" i="38"/>
  <c r="C10" i="38"/>
  <c r="K10" i="38"/>
  <c r="S10" i="38"/>
  <c r="AA10" i="38"/>
  <c r="I11" i="38"/>
  <c r="Q11" i="38"/>
  <c r="Y11" i="38"/>
  <c r="G12" i="38"/>
  <c r="O12" i="38"/>
  <c r="E15" i="38"/>
  <c r="E100" i="3" s="1"/>
  <c r="M15" i="38"/>
  <c r="M100" i="3" s="1"/>
  <c r="U15" i="38"/>
  <c r="U100" i="3" s="1"/>
  <c r="C17" i="38"/>
  <c r="C96" i="3" s="1"/>
  <c r="K17" i="38"/>
  <c r="K96" i="3" s="1"/>
  <c r="S17" i="38"/>
  <c r="S96" i="3" s="1"/>
  <c r="AA17" i="38"/>
  <c r="AA96" i="3" s="1"/>
  <c r="I18" i="38"/>
  <c r="Q18" i="38"/>
  <c r="Y18" i="38"/>
  <c r="G20" i="38"/>
  <c r="G98" i="3" s="1"/>
  <c r="O20" i="38"/>
  <c r="O98" i="3" s="1"/>
  <c r="D28" i="38"/>
  <c r="L28" i="38"/>
  <c r="U28" i="38"/>
  <c r="C32" i="38"/>
  <c r="K32" i="38"/>
  <c r="T32" i="38"/>
  <c r="AB32" i="38"/>
  <c r="D5" i="38"/>
  <c r="L5" i="38"/>
  <c r="T5" i="38"/>
  <c r="AB5" i="38"/>
  <c r="J6" i="38"/>
  <c r="R6" i="38"/>
  <c r="Z6" i="38"/>
  <c r="H7" i="38"/>
  <c r="H9" i="38" s="1"/>
  <c r="P7" i="38"/>
  <c r="F8" i="38"/>
  <c r="F99" i="3" s="1"/>
  <c r="N8" i="38"/>
  <c r="N99" i="3" s="1"/>
  <c r="D10" i="38"/>
  <c r="L10" i="38"/>
  <c r="T10" i="38"/>
  <c r="AB10" i="38"/>
  <c r="J11" i="38"/>
  <c r="R11" i="38"/>
  <c r="Z11" i="38"/>
  <c r="H12" i="38"/>
  <c r="H97" i="3" s="1"/>
  <c r="P12" i="38"/>
  <c r="P97" i="3" s="1"/>
  <c r="F15" i="38"/>
  <c r="F100" i="3" s="1"/>
  <c r="N15" i="38"/>
  <c r="N100" i="3" s="1"/>
  <c r="D17" i="38"/>
  <c r="D96" i="3" s="1"/>
  <c r="L17" i="38"/>
  <c r="L96" i="3" s="1"/>
  <c r="T17" i="38"/>
  <c r="T96" i="3" s="1"/>
  <c r="AB17" i="38"/>
  <c r="AB96" i="3" s="1"/>
  <c r="J18" i="38"/>
  <c r="R18" i="38"/>
  <c r="Z18" i="38"/>
  <c r="H20" i="38"/>
  <c r="H98" i="3" s="1"/>
  <c r="P20" i="38"/>
  <c r="P98" i="3" s="1"/>
  <c r="E28" i="38"/>
  <c r="M28" i="38"/>
  <c r="V28" i="38"/>
  <c r="D32" i="38"/>
  <c r="L32" i="38"/>
  <c r="U32" i="38"/>
  <c r="E5" i="38"/>
  <c r="M5" i="38"/>
  <c r="U5" i="38"/>
  <c r="C6" i="38"/>
  <c r="K6" i="38"/>
  <c r="S6" i="38"/>
  <c r="AA6" i="38"/>
  <c r="I7" i="38"/>
  <c r="Q7" i="38"/>
  <c r="Y7" i="38"/>
  <c r="G8" i="38"/>
  <c r="G99" i="3" s="1"/>
  <c r="O8" i="38"/>
  <c r="O99" i="3" s="1"/>
  <c r="E10" i="38"/>
  <c r="M10" i="38"/>
  <c r="U10" i="38"/>
  <c r="C11" i="38"/>
  <c r="K11" i="38"/>
  <c r="S11" i="38"/>
  <c r="AA11" i="38"/>
  <c r="I12" i="38"/>
  <c r="I97" i="3" s="1"/>
  <c r="Q12" i="38"/>
  <c r="Q97" i="3" s="1"/>
  <c r="Y12" i="38"/>
  <c r="Y97" i="3" s="1"/>
  <c r="G15" i="38"/>
  <c r="G100" i="3" s="1"/>
  <c r="O15" i="38"/>
  <c r="O100" i="3" s="1"/>
  <c r="E17" i="38"/>
  <c r="E96" i="3" s="1"/>
  <c r="M17" i="38"/>
  <c r="M96" i="3" s="1"/>
  <c r="U17" i="38"/>
  <c r="U96" i="3" s="1"/>
  <c r="C18" i="38"/>
  <c r="K18" i="38"/>
  <c r="S18" i="38"/>
  <c r="AA18" i="38"/>
  <c r="I20" i="38"/>
  <c r="I98" i="3" s="1"/>
  <c r="Q20" i="38"/>
  <c r="Q98" i="3" s="1"/>
  <c r="BM98" i="3" s="1"/>
  <c r="Y20" i="38"/>
  <c r="Y98" i="3" s="1"/>
  <c r="F28" i="38"/>
  <c r="N28" i="38"/>
  <c r="W28" i="38"/>
  <c r="E32" i="38"/>
  <c r="M32" i="38"/>
  <c r="V32" i="38"/>
  <c r="Y124" i="3" l="1"/>
  <c r="BU124" i="3" s="1"/>
  <c r="Y24" i="39"/>
  <c r="Y26" i="39" s="1"/>
  <c r="BU100" i="3"/>
  <c r="BV119" i="3"/>
  <c r="L23" i="39"/>
  <c r="Y23" i="39"/>
  <c r="H24" i="39"/>
  <c r="H26" i="39" s="1"/>
  <c r="BU98" i="3"/>
  <c r="BU99" i="3"/>
  <c r="BU97" i="3"/>
  <c r="Z24" i="39"/>
  <c r="Z26" i="39" s="1"/>
  <c r="AD22" i="50"/>
  <c r="H9" i="39"/>
  <c r="S15" i="39"/>
  <c r="Q9" i="39"/>
  <c r="BV165" i="3"/>
  <c r="BV89" i="3"/>
  <c r="BV145" i="3"/>
  <c r="S23" i="39"/>
  <c r="U9" i="39"/>
  <c r="BU75" i="3"/>
  <c r="BU96" i="3"/>
  <c r="BU121" i="3"/>
  <c r="R22" i="50"/>
  <c r="BV144" i="3"/>
  <c r="BU123" i="3"/>
  <c r="Z23" i="39"/>
  <c r="S19" i="39"/>
  <c r="BU144" i="3"/>
  <c r="BV88" i="3"/>
  <c r="BV87" i="3"/>
  <c r="BV121" i="3"/>
  <c r="Z124" i="3"/>
  <c r="BV124" i="3" s="1"/>
  <c r="BV163" i="3"/>
  <c r="BV143" i="3"/>
  <c r="BU143" i="3"/>
  <c r="BU142" i="3"/>
  <c r="BV142" i="3"/>
  <c r="BU73" i="3"/>
  <c r="BP142" i="3"/>
  <c r="BU74" i="3"/>
  <c r="BU77" i="3"/>
  <c r="BV85" i="3"/>
  <c r="BK121" i="3"/>
  <c r="BU122" i="3"/>
  <c r="BU76" i="3"/>
  <c r="L15" i="39"/>
  <c r="BC16" i="50"/>
  <c r="I19" i="39"/>
  <c r="G24" i="39"/>
  <c r="G26" i="39" s="1"/>
  <c r="C9" i="39"/>
  <c r="O17" i="36"/>
  <c r="P19" i="39"/>
  <c r="F19" i="39"/>
  <c r="G23" i="39"/>
  <c r="F24" i="39"/>
  <c r="F26" i="39" s="1"/>
  <c r="U9" i="36"/>
  <c r="L24" i="39"/>
  <c r="T24" i="39"/>
  <c r="T26" i="39" s="1"/>
  <c r="M15" i="39"/>
  <c r="E9" i="36"/>
  <c r="AB15" i="39"/>
  <c r="M9" i="36"/>
  <c r="BP144" i="3"/>
  <c r="D19" i="39"/>
  <c r="R15" i="39"/>
  <c r="F42" i="3"/>
  <c r="J19" i="39"/>
  <c r="P9" i="38"/>
  <c r="BJ100" i="3"/>
  <c r="BP143" i="3"/>
  <c r="BJ98" i="3"/>
  <c r="K19" i="39"/>
  <c r="BP89" i="3"/>
  <c r="J24" i="39"/>
  <c r="J26" i="39" s="1"/>
  <c r="E23" i="39"/>
  <c r="BP56" i="3"/>
  <c r="N16" i="50"/>
  <c r="AW176" i="3"/>
  <c r="BP176" i="3" s="1"/>
  <c r="BP173" i="3"/>
  <c r="BM96" i="3"/>
  <c r="AP161" i="3"/>
  <c r="BH174" i="3"/>
  <c r="BP88" i="3"/>
  <c r="BP74" i="3"/>
  <c r="BL123" i="3"/>
  <c r="T166" i="3"/>
  <c r="BP166" i="3" s="1"/>
  <c r="BP165" i="3"/>
  <c r="BP87" i="3"/>
  <c r="BP55" i="3"/>
  <c r="BP85" i="3"/>
  <c r="BP76" i="3"/>
  <c r="AW113" i="3"/>
  <c r="BP113" i="3" s="1"/>
  <c r="BP112" i="3"/>
  <c r="AW156" i="3"/>
  <c r="BP156" i="3" s="1"/>
  <c r="BP154" i="3"/>
  <c r="T124" i="3"/>
  <c r="BP124" i="3" s="1"/>
  <c r="BP119" i="3"/>
  <c r="BP75" i="3"/>
  <c r="BP86" i="3"/>
  <c r="AX156" i="3"/>
  <c r="BQ156" i="3" s="1"/>
  <c r="BQ153" i="3"/>
  <c r="BP77" i="3"/>
  <c r="BP73" i="3"/>
  <c r="BP54" i="3"/>
  <c r="BP57" i="3"/>
  <c r="K15" i="39"/>
  <c r="K9" i="39"/>
  <c r="AB9" i="39"/>
  <c r="AA15" i="39"/>
  <c r="BI144" i="3"/>
  <c r="M161" i="3"/>
  <c r="BH164" i="3"/>
  <c r="BM121" i="3"/>
  <c r="BM119" i="3"/>
  <c r="BM120" i="3"/>
  <c r="BJ120" i="3"/>
  <c r="BO119" i="3"/>
  <c r="S16" i="50"/>
  <c r="BN119" i="3"/>
  <c r="BJ121" i="3"/>
  <c r="AB24" i="39"/>
  <c r="U19" i="39"/>
  <c r="T9" i="39"/>
  <c r="F15" i="39"/>
  <c r="G124" i="3"/>
  <c r="N24" i="39"/>
  <c r="O19" i="39"/>
  <c r="Q24" i="39"/>
  <c r="R124" i="3"/>
  <c r="BN124" i="3" s="1"/>
  <c r="BN120" i="3"/>
  <c r="BN123" i="3"/>
  <c r="O15" i="39"/>
  <c r="BJ122" i="3"/>
  <c r="F124" i="3"/>
  <c r="G9" i="39"/>
  <c r="M9" i="39"/>
  <c r="BJ123" i="3"/>
  <c r="L9" i="39"/>
  <c r="G42" i="3"/>
  <c r="AA23" i="39"/>
  <c r="G16" i="50"/>
  <c r="O24" i="39"/>
  <c r="N19" i="39"/>
  <c r="AJ90" i="3"/>
  <c r="N119" i="3"/>
  <c r="BJ119" i="3" s="1"/>
  <c r="L22" i="50"/>
  <c r="R17" i="36"/>
  <c r="J23" i="39"/>
  <c r="BN142" i="3"/>
  <c r="G32" i="50"/>
  <c r="BJ97" i="3"/>
  <c r="AA17" i="36"/>
  <c r="I23" i="39"/>
  <c r="D16" i="50"/>
  <c r="AH16" i="50"/>
  <c r="D23" i="39"/>
  <c r="C124" i="3"/>
  <c r="AJ52" i="3"/>
  <c r="AJ67" i="3" s="1"/>
  <c r="C23" i="39"/>
  <c r="AA21" i="36"/>
  <c r="Y13" i="36"/>
  <c r="AB9" i="36"/>
  <c r="S13" i="36"/>
  <c r="AF90" i="3"/>
  <c r="K22" i="50"/>
  <c r="BJ76" i="3"/>
  <c r="BJ75" i="3"/>
  <c r="BJ96" i="3"/>
  <c r="BJ77" i="3"/>
  <c r="F78" i="3"/>
  <c r="H19" i="39"/>
  <c r="Q23" i="39"/>
  <c r="F16" i="50"/>
  <c r="AF16" i="50"/>
  <c r="Y19" i="39"/>
  <c r="BJ99" i="3"/>
  <c r="J32" i="50"/>
  <c r="R24" i="39"/>
  <c r="R26" i="39" s="1"/>
  <c r="J6" i="50"/>
  <c r="J52" i="3" s="1"/>
  <c r="J58" i="3" s="1"/>
  <c r="T9" i="36"/>
  <c r="D13" i="36"/>
  <c r="C9" i="38"/>
  <c r="D17" i="36"/>
  <c r="S24" i="39"/>
  <c r="S26" i="39" s="1"/>
  <c r="D22" i="36"/>
  <c r="I22" i="50"/>
  <c r="AN176" i="3"/>
  <c r="BG176" i="3" s="1"/>
  <c r="AE16" i="50"/>
  <c r="AH47" i="3"/>
  <c r="AJ32" i="50"/>
  <c r="AG6" i="50"/>
  <c r="AI47" i="3" s="1"/>
  <c r="H15" i="39"/>
  <c r="AB121" i="3"/>
  <c r="AB124" i="3" s="1"/>
  <c r="M24" i="39"/>
  <c r="M26" i="39" s="1"/>
  <c r="M21" i="36"/>
  <c r="T42" i="3"/>
  <c r="AK6" i="50"/>
  <c r="AM52" i="3" s="1"/>
  <c r="AM67" i="3" s="1"/>
  <c r="C24" i="39"/>
  <c r="C26" i="39" s="1"/>
  <c r="S166" i="3"/>
  <c r="BO166" i="3" s="1"/>
  <c r="G22" i="36"/>
  <c r="T145" i="3"/>
  <c r="Q22" i="36"/>
  <c r="J22" i="36"/>
  <c r="G9" i="36"/>
  <c r="J13" i="36"/>
  <c r="AB13" i="36"/>
  <c r="AR32" i="50"/>
  <c r="AG47" i="3"/>
  <c r="H22" i="50"/>
  <c r="P21" i="36"/>
  <c r="J140" i="3"/>
  <c r="J146" i="3" s="1"/>
  <c r="Q32" i="50"/>
  <c r="U6" i="50"/>
  <c r="U42" i="3" s="1"/>
  <c r="BQ41" i="3" s="1"/>
  <c r="O26" i="39"/>
  <c r="Z9" i="36"/>
  <c r="AB142" i="3"/>
  <c r="AB146" i="3" s="1"/>
  <c r="O9" i="36"/>
  <c r="L166" i="3"/>
  <c r="BH166" i="3" s="1"/>
  <c r="E22" i="50"/>
  <c r="F17" i="36"/>
  <c r="D21" i="36"/>
  <c r="AA22" i="36"/>
  <c r="AB32" i="50"/>
  <c r="AP16" i="50"/>
  <c r="S32" i="50"/>
  <c r="L21" i="36"/>
  <c r="Q13" i="36"/>
  <c r="H22" i="36"/>
  <c r="C21" i="36"/>
  <c r="AJ16" i="50"/>
  <c r="AJ6" i="50"/>
  <c r="AL52" i="3" s="1"/>
  <c r="AL67" i="3" s="1"/>
  <c r="D22" i="50"/>
  <c r="AV176" i="3"/>
  <c r="BO176" i="3" s="1"/>
  <c r="AA9" i="38"/>
  <c r="S9" i="38"/>
  <c r="F23" i="39"/>
  <c r="AB22" i="36"/>
  <c r="U124" i="3"/>
  <c r="BQ124" i="3" s="1"/>
  <c r="P166" i="3"/>
  <c r="BL166" i="3" s="1"/>
  <c r="D15" i="39"/>
  <c r="AA19" i="39"/>
  <c r="O23" i="39"/>
  <c r="Q26" i="39"/>
  <c r="D26" i="39"/>
  <c r="I24" i="39"/>
  <c r="I26" i="39" s="1"/>
  <c r="N26" i="39"/>
  <c r="Z15" i="39"/>
  <c r="Q15" i="39"/>
  <c r="AT16" i="50"/>
  <c r="AB16" i="50"/>
  <c r="I22" i="36"/>
  <c r="AA24" i="39"/>
  <c r="AA26" i="39" s="1"/>
  <c r="Q16" i="50"/>
  <c r="K21" i="36"/>
  <c r="C146" i="3"/>
  <c r="C19" i="39"/>
  <c r="E24" i="39"/>
  <c r="E26" i="39" s="1"/>
  <c r="AM32" i="50"/>
  <c r="AM22" i="50"/>
  <c r="N42" i="3"/>
  <c r="BJ42" i="3" s="1"/>
  <c r="O22" i="36"/>
  <c r="F21" i="36"/>
  <c r="R22" i="36"/>
  <c r="M17" i="36"/>
  <c r="Y17" i="36"/>
  <c r="N22" i="36"/>
  <c r="P15" i="39"/>
  <c r="E19" i="39"/>
  <c r="C22" i="36"/>
  <c r="I15" i="39"/>
  <c r="L22" i="36"/>
  <c r="Z22" i="36"/>
  <c r="P22" i="36"/>
  <c r="T13" i="36"/>
  <c r="Q19" i="39"/>
  <c r="T15" i="39"/>
  <c r="BA16" i="50"/>
  <c r="I6" i="50"/>
  <c r="I42" i="3" s="1"/>
  <c r="D9" i="36"/>
  <c r="N9" i="36"/>
  <c r="P13" i="36"/>
  <c r="T21" i="36"/>
  <c r="G21" i="36"/>
  <c r="F9" i="36"/>
  <c r="AA13" i="36"/>
  <c r="C13" i="36"/>
  <c r="I21" i="36"/>
  <c r="Z17" i="36"/>
  <c r="AE22" i="50"/>
  <c r="K9" i="38"/>
  <c r="C101" i="3"/>
  <c r="BH154" i="3"/>
  <c r="AO113" i="3"/>
  <c r="BH113" i="3" s="1"/>
  <c r="I124" i="3"/>
  <c r="J166" i="3"/>
  <c r="Z166" i="3"/>
  <c r="BV166" i="3" s="1"/>
  <c r="D124" i="3"/>
  <c r="BI76" i="3"/>
  <c r="BC90" i="3"/>
  <c r="BV90" i="3" s="1"/>
  <c r="BN122" i="3"/>
  <c r="J124" i="3"/>
  <c r="BJ54" i="3"/>
  <c r="BL86" i="3"/>
  <c r="AL90" i="3"/>
  <c r="H124" i="3"/>
  <c r="BJ57" i="3"/>
  <c r="AS90" i="3"/>
  <c r="BL90" i="3" s="1"/>
  <c r="AT90" i="3"/>
  <c r="BM90" i="3" s="1"/>
  <c r="BO143" i="3"/>
  <c r="BJ55" i="3"/>
  <c r="AT176" i="3"/>
  <c r="BM176" i="3" s="1"/>
  <c r="BM175" i="3"/>
  <c r="N58" i="3"/>
  <c r="BJ58" i="3" s="1"/>
  <c r="Q124" i="3"/>
  <c r="BM124" i="3" s="1"/>
  <c r="I146" i="3"/>
  <c r="AA146" i="3"/>
  <c r="F166" i="3"/>
  <c r="K23" i="39"/>
  <c r="K120" i="3"/>
  <c r="K124" i="3" s="1"/>
  <c r="BG124" i="3" s="1"/>
  <c r="U23" i="39"/>
  <c r="U26" i="39"/>
  <c r="G19" i="39"/>
  <c r="AB23" i="39"/>
  <c r="P24" i="39"/>
  <c r="P26" i="39" s="1"/>
  <c r="M23" i="39"/>
  <c r="G15" i="39"/>
  <c r="M119" i="3"/>
  <c r="M19" i="39"/>
  <c r="BI74" i="3"/>
  <c r="BO63" i="3"/>
  <c r="M78" i="3"/>
  <c r="BI78" i="3" s="1"/>
  <c r="G146" i="3"/>
  <c r="BI73" i="3"/>
  <c r="BH144" i="3"/>
  <c r="D146" i="3"/>
  <c r="BM122" i="3"/>
  <c r="BM144" i="3"/>
  <c r="BG143" i="3"/>
  <c r="Z146" i="3"/>
  <c r="BV146" i="3" s="1"/>
  <c r="R166" i="3"/>
  <c r="BN166" i="3" s="1"/>
  <c r="N166" i="3"/>
  <c r="BJ166" i="3" s="1"/>
  <c r="BK122" i="3"/>
  <c r="H146" i="3"/>
  <c r="BI77" i="3"/>
  <c r="BL144" i="3"/>
  <c r="Y146" i="3"/>
  <c r="BU146" i="3" s="1"/>
  <c r="AN113" i="3"/>
  <c r="BG113" i="3" s="1"/>
  <c r="BK120" i="3"/>
  <c r="BK119" i="3"/>
  <c r="BL145" i="3"/>
  <c r="M146" i="3"/>
  <c r="BI146" i="3" s="1"/>
  <c r="BM172" i="3"/>
  <c r="BN162" i="3"/>
  <c r="BK123" i="3"/>
  <c r="E124" i="3"/>
  <c r="S142" i="3"/>
  <c r="S17" i="36"/>
  <c r="Q9" i="38"/>
  <c r="C17" i="36"/>
  <c r="O21" i="36"/>
  <c r="Y21" i="36"/>
  <c r="E22" i="36"/>
  <c r="E140" i="3"/>
  <c r="E146" i="3" s="1"/>
  <c r="O13" i="36"/>
  <c r="N13" i="36"/>
  <c r="J17" i="36"/>
  <c r="R9" i="36"/>
  <c r="F144" i="3"/>
  <c r="F146" i="3" s="1"/>
  <c r="F13" i="36"/>
  <c r="BN145" i="3"/>
  <c r="BI143" i="3"/>
  <c r="Z13" i="36"/>
  <c r="N21" i="36"/>
  <c r="H13" i="36"/>
  <c r="BG144" i="3"/>
  <c r="Z21" i="36"/>
  <c r="BH143" i="3"/>
  <c r="U140" i="3"/>
  <c r="BQ145" i="3" s="1"/>
  <c r="U22" i="36"/>
  <c r="J21" i="36"/>
  <c r="AA9" i="36"/>
  <c r="Y22" i="36"/>
  <c r="C9" i="36"/>
  <c r="R13" i="36"/>
  <c r="M22" i="36"/>
  <c r="BI145" i="3"/>
  <c r="BG142" i="3"/>
  <c r="K146" i="3"/>
  <c r="BG146" i="3" s="1"/>
  <c r="F22" i="36"/>
  <c r="K22" i="36"/>
  <c r="L26" i="39"/>
  <c r="BG145" i="3"/>
  <c r="M13" i="36"/>
  <c r="U17" i="36"/>
  <c r="AA16" i="38"/>
  <c r="BG122" i="3"/>
  <c r="S22" i="36"/>
  <c r="Q17" i="36"/>
  <c r="Q142" i="3"/>
  <c r="BM142" i="3" s="1"/>
  <c r="S145" i="3"/>
  <c r="BO145" i="3" s="1"/>
  <c r="S9" i="36"/>
  <c r="E13" i="36"/>
  <c r="E17" i="36"/>
  <c r="T17" i="36"/>
  <c r="BL143" i="3"/>
  <c r="K13" i="36"/>
  <c r="J9" i="36"/>
  <c r="AB26" i="39"/>
  <c r="K9" i="36"/>
  <c r="R146" i="3"/>
  <c r="BN146" i="3" s="1"/>
  <c r="I13" i="36"/>
  <c r="L9" i="36"/>
  <c r="L145" i="3"/>
  <c r="L13" i="36"/>
  <c r="U13" i="36"/>
  <c r="BI142" i="3"/>
  <c r="T22" i="36"/>
  <c r="K17" i="36"/>
  <c r="E21" i="36"/>
  <c r="AI6" i="50"/>
  <c r="AI16" i="50"/>
  <c r="AM16" i="50"/>
  <c r="BO123" i="3"/>
  <c r="E16" i="50"/>
  <c r="BG112" i="3"/>
  <c r="O78" i="3"/>
  <c r="BK78" i="3" s="1"/>
  <c r="BG121" i="3"/>
  <c r="AD6" i="50"/>
  <c r="AD16" i="50"/>
  <c r="C32" i="50"/>
  <c r="C22" i="50"/>
  <c r="BH87" i="3"/>
  <c r="BH86" i="3"/>
  <c r="BH85" i="3"/>
  <c r="BH89" i="3"/>
  <c r="D52" i="3"/>
  <c r="D58" i="3" s="1"/>
  <c r="D42" i="3"/>
  <c r="T16" i="50"/>
  <c r="BO73" i="3"/>
  <c r="BO74" i="3"/>
  <c r="S78" i="3"/>
  <c r="BO78" i="3" s="1"/>
  <c r="BO77" i="3"/>
  <c r="BO75" i="3"/>
  <c r="BG123" i="3"/>
  <c r="BN144" i="3"/>
  <c r="BG85" i="3"/>
  <c r="BG88" i="3"/>
  <c r="BG89" i="3"/>
  <c r="BG86" i="3"/>
  <c r="BG87" i="3"/>
  <c r="N32" i="50"/>
  <c r="BN143" i="3"/>
  <c r="AA124" i="3"/>
  <c r="AG32" i="50"/>
  <c r="AG22" i="50"/>
  <c r="AP22" i="50"/>
  <c r="AP32" i="50"/>
  <c r="BC32" i="50"/>
  <c r="Y16" i="50"/>
  <c r="Y6" i="50"/>
  <c r="AH67" i="3"/>
  <c r="H16" i="50"/>
  <c r="H6" i="50"/>
  <c r="H52" i="3" s="1"/>
  <c r="H58" i="3" s="1"/>
  <c r="BK142" i="3"/>
  <c r="O146" i="3"/>
  <c r="BK146" i="3" s="1"/>
  <c r="AN47" i="3"/>
  <c r="BG47" i="3" s="1"/>
  <c r="BN163" i="3"/>
  <c r="BM56" i="3"/>
  <c r="BM55" i="3"/>
  <c r="BM57" i="3"/>
  <c r="K16" i="50"/>
  <c r="K6" i="50"/>
  <c r="BH88" i="3"/>
  <c r="AR90" i="3"/>
  <c r="BK90" i="3" s="1"/>
  <c r="BM173" i="3"/>
  <c r="N146" i="3"/>
  <c r="BJ146" i="3" s="1"/>
  <c r="AN32" i="50"/>
  <c r="AN22" i="50"/>
  <c r="AU22" i="50"/>
  <c r="AU32" i="50"/>
  <c r="BE47" i="3"/>
  <c r="BE52" i="3"/>
  <c r="BE67" i="3" s="1"/>
  <c r="AI22" i="50"/>
  <c r="AI32" i="50"/>
  <c r="AA32" i="50"/>
  <c r="AA22" i="50"/>
  <c r="O124" i="3"/>
  <c r="BK124" i="3" s="1"/>
  <c r="BN76" i="3"/>
  <c r="T22" i="50"/>
  <c r="F32" i="50"/>
  <c r="AL16" i="50"/>
  <c r="U22" i="50"/>
  <c r="U32" i="50"/>
  <c r="O22" i="50"/>
  <c r="O32" i="50"/>
  <c r="AF32" i="50"/>
  <c r="AF22" i="50"/>
  <c r="BH77" i="3"/>
  <c r="L78" i="3"/>
  <c r="BH78" i="3" s="1"/>
  <c r="Y22" i="50"/>
  <c r="Y32" i="50"/>
  <c r="O16" i="50"/>
  <c r="AI52" i="3"/>
  <c r="AI67" i="3" s="1"/>
  <c r="AU6" i="50"/>
  <c r="AU16" i="50"/>
  <c r="AO52" i="3"/>
  <c r="AO67" i="3" s="1"/>
  <c r="BH67" i="3" s="1"/>
  <c r="AO47" i="3"/>
  <c r="AR52" i="3"/>
  <c r="AR67" i="3" s="1"/>
  <c r="BK67" i="3" s="1"/>
  <c r="AR47" i="3"/>
  <c r="AV32" i="50"/>
  <c r="AV22" i="50"/>
  <c r="AT52" i="3"/>
  <c r="AT47" i="3"/>
  <c r="AV67" i="3"/>
  <c r="BO67" i="3" s="1"/>
  <c r="BO64" i="3"/>
  <c r="BO66" i="3"/>
  <c r="BO65" i="3"/>
  <c r="AR16" i="50"/>
  <c r="E42" i="3"/>
  <c r="AB42" i="3"/>
  <c r="AB52" i="3"/>
  <c r="AB58" i="3" s="1"/>
  <c r="BK89" i="3"/>
  <c r="BK87" i="3"/>
  <c r="BN74" i="3"/>
  <c r="BN73" i="3"/>
  <c r="R78" i="3"/>
  <c r="BN78" i="3" s="1"/>
  <c r="M32" i="50"/>
  <c r="M22" i="50"/>
  <c r="BK88" i="3"/>
  <c r="BK86" i="3"/>
  <c r="AK32" i="50"/>
  <c r="AK22" i="50"/>
  <c r="AL32" i="50"/>
  <c r="AL22" i="50"/>
  <c r="AO32" i="50"/>
  <c r="AO22" i="50"/>
  <c r="BL142" i="3"/>
  <c r="P146" i="3"/>
  <c r="BL146" i="3" s="1"/>
  <c r="BO120" i="3"/>
  <c r="S124" i="3"/>
  <c r="BO124" i="3" s="1"/>
  <c r="BO122" i="3"/>
  <c r="BO121" i="3"/>
  <c r="AS22" i="50"/>
  <c r="AS32" i="50"/>
  <c r="O52" i="3"/>
  <c r="O42" i="3"/>
  <c r="P124" i="3"/>
  <c r="BL124" i="3" s="1"/>
  <c r="BL122" i="3"/>
  <c r="C16" i="38"/>
  <c r="BN75" i="3"/>
  <c r="BK85" i="3"/>
  <c r="BM143" i="3"/>
  <c r="AQ32" i="50"/>
  <c r="AQ22" i="50"/>
  <c r="AH32" i="50"/>
  <c r="AH22" i="50"/>
  <c r="BH119" i="3"/>
  <c r="L124" i="3"/>
  <c r="BH124" i="3" s="1"/>
  <c r="BA32" i="50"/>
  <c r="BA22" i="50"/>
  <c r="BB32" i="50"/>
  <c r="BB22" i="50"/>
  <c r="AT22" i="50"/>
  <c r="AT32" i="50"/>
  <c r="BL87" i="3"/>
  <c r="BL89" i="3"/>
  <c r="BL88" i="3"/>
  <c r="M16" i="50"/>
  <c r="M6" i="50"/>
  <c r="Y19" i="38"/>
  <c r="Y21" i="38" s="1"/>
  <c r="N16" i="38"/>
  <c r="AB9" i="38"/>
  <c r="BG111" i="3"/>
  <c r="BG110" i="3"/>
  <c r="F9" i="38"/>
  <c r="T9" i="38"/>
  <c r="S16" i="38"/>
  <c r="L9" i="38"/>
  <c r="K16" i="38"/>
  <c r="Y9" i="38"/>
  <c r="BG109" i="3"/>
  <c r="BM76" i="3"/>
  <c r="Q78" i="3"/>
  <c r="BM78" i="3" s="1"/>
  <c r="D9" i="38"/>
  <c r="AQ6" i="50"/>
  <c r="AQ16" i="50"/>
  <c r="BM74" i="3"/>
  <c r="AS6" i="50"/>
  <c r="AS16" i="50"/>
  <c r="BB6" i="50"/>
  <c r="BB16" i="50"/>
  <c r="F101" i="3"/>
  <c r="M9" i="38"/>
  <c r="E9" i="38"/>
  <c r="BM73" i="3"/>
  <c r="BJ73" i="3"/>
  <c r="N78" i="3"/>
  <c r="BJ78" i="3" s="1"/>
  <c r="BM77" i="3"/>
  <c r="P6" i="50"/>
  <c r="P16" i="50"/>
  <c r="C6" i="50"/>
  <c r="C16" i="50"/>
  <c r="Z32" i="50"/>
  <c r="Z22" i="50"/>
  <c r="BM54" i="3"/>
  <c r="Q58" i="3"/>
  <c r="BM58" i="3" s="1"/>
  <c r="AN156" i="3"/>
  <c r="BG156" i="3" s="1"/>
  <c r="BG152" i="3"/>
  <c r="S42" i="3"/>
  <c r="S52" i="3"/>
  <c r="L16" i="50"/>
  <c r="L6" i="50"/>
  <c r="BO153" i="3"/>
  <c r="AV156" i="3"/>
  <c r="BO156" i="3" s="1"/>
  <c r="G9" i="38"/>
  <c r="H16" i="38"/>
  <c r="U16" i="38"/>
  <c r="AV6" i="50"/>
  <c r="AV16" i="50"/>
  <c r="AJ156" i="3"/>
  <c r="P22" i="50"/>
  <c r="P32" i="50"/>
  <c r="I101" i="3"/>
  <c r="N9" i="38"/>
  <c r="M16" i="38"/>
  <c r="BM75" i="3"/>
  <c r="BO85" i="3"/>
  <c r="BO86" i="3"/>
  <c r="AV90" i="3"/>
  <c r="BO90" i="3" s="1"/>
  <c r="BO87" i="3"/>
  <c r="BO89" i="3"/>
  <c r="BO88" i="3"/>
  <c r="AN67" i="3"/>
  <c r="BG67" i="3" s="1"/>
  <c r="BG65" i="3"/>
  <c r="BG64" i="3"/>
  <c r="BG63" i="3"/>
  <c r="BG66" i="3"/>
  <c r="R6" i="50"/>
  <c r="R16" i="50"/>
  <c r="F16" i="38"/>
  <c r="Q42" i="3"/>
  <c r="BM42" i="3" s="1"/>
  <c r="AV47" i="3"/>
  <c r="BO47" i="3" s="1"/>
  <c r="AA6" i="50"/>
  <c r="AA16" i="50"/>
  <c r="Z6" i="50"/>
  <c r="Z16" i="50"/>
  <c r="BC47" i="3"/>
  <c r="BV47" i="3" s="1"/>
  <c r="BC52" i="3"/>
  <c r="G94" i="3"/>
  <c r="G19" i="38"/>
  <c r="G21" i="38" s="1"/>
  <c r="Y101" i="3"/>
  <c r="BU101" i="3" s="1"/>
  <c r="U19" i="38"/>
  <c r="U21" i="38" s="1"/>
  <c r="U94" i="3"/>
  <c r="BQ98" i="3" s="1"/>
  <c r="I19" i="38"/>
  <c r="I21" i="38" s="1"/>
  <c r="F19" i="38"/>
  <c r="F21" i="38" s="1"/>
  <c r="J94" i="3"/>
  <c r="J101" i="3" s="1"/>
  <c r="J19" i="38"/>
  <c r="J21" i="38" s="1"/>
  <c r="O94" i="3"/>
  <c r="BK100" i="3" s="1"/>
  <c r="O19" i="38"/>
  <c r="O21" i="38" s="1"/>
  <c r="BJ108" i="3"/>
  <c r="BJ112" i="3"/>
  <c r="BJ111" i="3"/>
  <c r="AQ113" i="3"/>
  <c r="BJ113" i="3" s="1"/>
  <c r="Q19" i="38"/>
  <c r="Q21" i="38" s="1"/>
  <c r="H19" i="38"/>
  <c r="H21" i="38" s="1"/>
  <c r="H94" i="3"/>
  <c r="H101" i="3" s="1"/>
  <c r="E16" i="38"/>
  <c r="U99" i="3"/>
  <c r="U9" i="38"/>
  <c r="BJ109" i="3"/>
  <c r="R16" i="38"/>
  <c r="T94" i="3"/>
  <c r="BP96" i="3" s="1"/>
  <c r="T19" i="38"/>
  <c r="T21" i="38" s="1"/>
  <c r="Y16" i="38"/>
  <c r="E94" i="3"/>
  <c r="E101" i="3" s="1"/>
  <c r="E19" i="38"/>
  <c r="E21" i="38" s="1"/>
  <c r="Q16" i="38"/>
  <c r="S19" i="38"/>
  <c r="S21" i="38" s="1"/>
  <c r="S94" i="3"/>
  <c r="BO97" i="3" s="1"/>
  <c r="AS113" i="3"/>
  <c r="BL113" i="3" s="1"/>
  <c r="I9" i="38"/>
  <c r="D94" i="3"/>
  <c r="D19" i="38"/>
  <c r="D21" i="38" s="1"/>
  <c r="I16" i="38"/>
  <c r="K19" i="38"/>
  <c r="K21" i="38" s="1"/>
  <c r="K94" i="3"/>
  <c r="BG97" i="3" s="1"/>
  <c r="Z94" i="3"/>
  <c r="BV96" i="3" s="1"/>
  <c r="Z19" i="38"/>
  <c r="Z21" i="38" s="1"/>
  <c r="L16" i="38"/>
  <c r="L97" i="3"/>
  <c r="Z99" i="3"/>
  <c r="Z9" i="38"/>
  <c r="N19" i="38"/>
  <c r="N21" i="38" s="1"/>
  <c r="BM97" i="3"/>
  <c r="Q101" i="3"/>
  <c r="BM101" i="3" s="1"/>
  <c r="P94" i="3"/>
  <c r="P19" i="38"/>
  <c r="P21" i="38" s="1"/>
  <c r="O97" i="3"/>
  <c r="O16" i="38"/>
  <c r="Z16" i="38"/>
  <c r="AB94" i="3"/>
  <c r="AB101" i="3" s="1"/>
  <c r="AB19" i="38"/>
  <c r="AB21" i="38" s="1"/>
  <c r="G97" i="3"/>
  <c r="G16" i="38"/>
  <c r="M19" i="38"/>
  <c r="M21" i="38" s="1"/>
  <c r="M94" i="3"/>
  <c r="BI100" i="3" s="1"/>
  <c r="AA19" i="38"/>
  <c r="AA21" i="38" s="1"/>
  <c r="AA94" i="3"/>
  <c r="AA101" i="3" s="1"/>
  <c r="N101" i="3"/>
  <c r="BJ101" i="3" s="1"/>
  <c r="J16" i="38"/>
  <c r="L94" i="3"/>
  <c r="BH100" i="3" s="1"/>
  <c r="L19" i="38"/>
  <c r="L21" i="38" s="1"/>
  <c r="T97" i="3"/>
  <c r="T16" i="38"/>
  <c r="J9" i="38"/>
  <c r="O9" i="38"/>
  <c r="C19" i="38"/>
  <c r="C21" i="38" s="1"/>
  <c r="P16" i="38"/>
  <c r="R94" i="3"/>
  <c r="R19" i="38"/>
  <c r="R21" i="38" s="1"/>
  <c r="D97" i="3"/>
  <c r="D16" i="38"/>
  <c r="R99" i="3"/>
  <c r="R9" i="38"/>
  <c r="BJ110" i="3"/>
  <c r="AB16" i="38"/>
  <c r="BV46" i="3" l="1"/>
  <c r="BV99" i="3"/>
  <c r="BV97" i="3"/>
  <c r="BV100" i="3"/>
  <c r="BC67" i="3"/>
  <c r="BV67" i="3" s="1"/>
  <c r="BV65" i="3"/>
  <c r="BV63" i="3"/>
  <c r="BV66" i="3"/>
  <c r="BV64" i="3"/>
  <c r="N124" i="3"/>
  <c r="BJ124" i="3" s="1"/>
  <c r="BV98" i="3"/>
  <c r="BV48" i="3"/>
  <c r="BQ100" i="3"/>
  <c r="BP97" i="3"/>
  <c r="BP99" i="3"/>
  <c r="BQ99" i="3"/>
  <c r="BQ97" i="3"/>
  <c r="BQ144" i="3"/>
  <c r="BQ96" i="3"/>
  <c r="AQ161" i="3"/>
  <c r="BI174" i="3"/>
  <c r="BP42" i="3"/>
  <c r="BP43" i="3"/>
  <c r="BP98" i="3"/>
  <c r="BP100" i="3"/>
  <c r="BP41" i="3"/>
  <c r="BQ42" i="3"/>
  <c r="BQ43" i="3"/>
  <c r="BQ142" i="3"/>
  <c r="T146" i="3"/>
  <c r="BP146" i="3" s="1"/>
  <c r="BP145" i="3"/>
  <c r="U146" i="3"/>
  <c r="BQ146" i="3" s="1"/>
  <c r="BQ143" i="3"/>
  <c r="N161" i="3"/>
  <c r="BI164" i="3"/>
  <c r="AM47" i="3"/>
  <c r="I52" i="3"/>
  <c r="I58" i="3" s="1"/>
  <c r="J42" i="3"/>
  <c r="U52" i="3"/>
  <c r="BJ43" i="3"/>
  <c r="BJ41" i="3"/>
  <c r="AL47" i="3"/>
  <c r="C52" i="3"/>
  <c r="C58" i="3" s="1"/>
  <c r="C42" i="3"/>
  <c r="H42" i="3"/>
  <c r="BG46" i="3"/>
  <c r="BG120" i="3"/>
  <c r="M124" i="3"/>
  <c r="BI124" i="3" s="1"/>
  <c r="BI119" i="3"/>
  <c r="BK64" i="3"/>
  <c r="BG48" i="3"/>
  <c r="BH145" i="3"/>
  <c r="L146" i="3"/>
  <c r="BH146" i="3" s="1"/>
  <c r="Q146" i="3"/>
  <c r="BM146" i="3" s="1"/>
  <c r="BO142" i="3"/>
  <c r="S146" i="3"/>
  <c r="BO146" i="3" s="1"/>
  <c r="Y52" i="3"/>
  <c r="Y42" i="3"/>
  <c r="AF52" i="3"/>
  <c r="AF67" i="3" s="1"/>
  <c r="AF47" i="3"/>
  <c r="BH98" i="3"/>
  <c r="K42" i="3"/>
  <c r="K52" i="3"/>
  <c r="BH63" i="3"/>
  <c r="AK47" i="3"/>
  <c r="AK52" i="3"/>
  <c r="AK67" i="3" s="1"/>
  <c r="BM47" i="3"/>
  <c r="BM48" i="3"/>
  <c r="BM46" i="3"/>
  <c r="BO46" i="3"/>
  <c r="BM63" i="3"/>
  <c r="AT67" i="3"/>
  <c r="BM67" i="3" s="1"/>
  <c r="BM65" i="3"/>
  <c r="BM66" i="3"/>
  <c r="BM64" i="3"/>
  <c r="AW52" i="3"/>
  <c r="AW47" i="3"/>
  <c r="M42" i="3"/>
  <c r="M52" i="3"/>
  <c r="BH99" i="3"/>
  <c r="BM43" i="3"/>
  <c r="BK42" i="3"/>
  <c r="BK41" i="3"/>
  <c r="BK43" i="3"/>
  <c r="BO48" i="3"/>
  <c r="BK56" i="3"/>
  <c r="BK57" i="3"/>
  <c r="BK54" i="3"/>
  <c r="BK55" i="3"/>
  <c r="O58" i="3"/>
  <c r="BK58" i="3" s="1"/>
  <c r="BK47" i="3"/>
  <c r="BK48" i="3"/>
  <c r="BK46" i="3"/>
  <c r="BH66" i="3"/>
  <c r="BH64" i="3"/>
  <c r="BH65" i="3"/>
  <c r="BM41" i="3"/>
  <c r="BK66" i="3"/>
  <c r="BK65" i="3"/>
  <c r="BK63" i="3"/>
  <c r="BH48" i="3"/>
  <c r="BH47" i="3"/>
  <c r="BH46" i="3"/>
  <c r="BO96" i="3"/>
  <c r="BH97" i="3"/>
  <c r="BI96" i="3"/>
  <c r="O101" i="3"/>
  <c r="BK101" i="3" s="1"/>
  <c r="BH96" i="3"/>
  <c r="R52" i="3"/>
  <c r="R42" i="3"/>
  <c r="BO42" i="3"/>
  <c r="BO43" i="3"/>
  <c r="BO41" i="3"/>
  <c r="P52" i="3"/>
  <c r="P42" i="3"/>
  <c r="S58" i="3"/>
  <c r="BO58" i="3" s="1"/>
  <c r="BO57" i="3"/>
  <c r="BO56" i="3"/>
  <c r="BO55" i="3"/>
  <c r="BO54" i="3"/>
  <c r="AU52" i="3"/>
  <c r="AU47" i="3"/>
  <c r="AX47" i="3"/>
  <c r="AX52" i="3"/>
  <c r="AS47" i="3"/>
  <c r="AS52" i="3"/>
  <c r="BI99" i="3"/>
  <c r="Z52" i="3"/>
  <c r="Z42" i="3"/>
  <c r="AA52" i="3"/>
  <c r="AA58" i="3" s="1"/>
  <c r="AA42" i="3"/>
  <c r="L52" i="3"/>
  <c r="L42" i="3"/>
  <c r="BD47" i="3"/>
  <c r="BD52" i="3"/>
  <c r="BD67" i="3" s="1"/>
  <c r="P101" i="3"/>
  <c r="BL101" i="3" s="1"/>
  <c r="BL100" i="3"/>
  <c r="BL99" i="3"/>
  <c r="BL97" i="3"/>
  <c r="K101" i="3"/>
  <c r="BG101" i="3" s="1"/>
  <c r="BG99" i="3"/>
  <c r="BG100" i="3"/>
  <c r="BG96" i="3"/>
  <c r="BL98" i="3"/>
  <c r="R101" i="3"/>
  <c r="BN101" i="3" s="1"/>
  <c r="BN97" i="3"/>
  <c r="BN98" i="3"/>
  <c r="BN100" i="3"/>
  <c r="BG98" i="3"/>
  <c r="BK96" i="3"/>
  <c r="BN96" i="3"/>
  <c r="BK97" i="3"/>
  <c r="U101" i="3"/>
  <c r="BQ101" i="3" s="1"/>
  <c r="BL96" i="3"/>
  <c r="G101" i="3"/>
  <c r="S101" i="3"/>
  <c r="BO101" i="3" s="1"/>
  <c r="BO100" i="3"/>
  <c r="BO99" i="3"/>
  <c r="BI97" i="3"/>
  <c r="M101" i="3"/>
  <c r="BI101" i="3" s="1"/>
  <c r="BI98" i="3"/>
  <c r="T101" i="3"/>
  <c r="BP101" i="3" s="1"/>
  <c r="BN99" i="3"/>
  <c r="L101" i="3"/>
  <c r="BH101" i="3" s="1"/>
  <c r="BK99" i="3"/>
  <c r="Z101" i="3"/>
  <c r="BV101" i="3" s="1"/>
  <c r="D101" i="3"/>
  <c r="BK98" i="3"/>
  <c r="BO98" i="3"/>
  <c r="Y58" i="3" l="1"/>
  <c r="BU58" i="3" s="1"/>
  <c r="BU57" i="3"/>
  <c r="BU54" i="3"/>
  <c r="BU55" i="3"/>
  <c r="BU56" i="3"/>
  <c r="Z58" i="3"/>
  <c r="BV58" i="3" s="1"/>
  <c r="BV56" i="3"/>
  <c r="BV54" i="3"/>
  <c r="BV57" i="3"/>
  <c r="BV55" i="3"/>
  <c r="BU42" i="3"/>
  <c r="BU43" i="3"/>
  <c r="BU41" i="3"/>
  <c r="BV42" i="3"/>
  <c r="BV41" i="3"/>
  <c r="BV43" i="3"/>
  <c r="U58" i="3"/>
  <c r="BQ58" i="3" s="1"/>
  <c r="BQ54" i="3"/>
  <c r="BQ55" i="3"/>
  <c r="BQ56" i="3"/>
  <c r="BQ57" i="3"/>
  <c r="AW67" i="3"/>
  <c r="BP67" i="3" s="1"/>
  <c r="BP64" i="3"/>
  <c r="BP66" i="3"/>
  <c r="BP63" i="3"/>
  <c r="BP65" i="3"/>
  <c r="AR161" i="3"/>
  <c r="BJ174" i="3"/>
  <c r="BP47" i="3"/>
  <c r="BP48" i="3"/>
  <c r="BP46" i="3"/>
  <c r="BQ47" i="3"/>
  <c r="BQ46" i="3"/>
  <c r="BQ48" i="3"/>
  <c r="AX67" i="3"/>
  <c r="BQ67" i="3" s="1"/>
  <c r="BQ64" i="3"/>
  <c r="BQ65" i="3"/>
  <c r="BQ66" i="3"/>
  <c r="BQ63" i="3"/>
  <c r="O161" i="3"/>
  <c r="BJ164" i="3"/>
  <c r="BG57" i="3"/>
  <c r="BG54" i="3"/>
  <c r="BG56" i="3"/>
  <c r="BG55" i="3"/>
  <c r="K58" i="3"/>
  <c r="BG58" i="3" s="1"/>
  <c r="BG42" i="3"/>
  <c r="BG41" i="3"/>
  <c r="BG43" i="3"/>
  <c r="BI42" i="3"/>
  <c r="BI41" i="3"/>
  <c r="BI43" i="3"/>
  <c r="BI54" i="3"/>
  <c r="BI55" i="3"/>
  <c r="BI56" i="3"/>
  <c r="M58" i="3"/>
  <c r="BI58" i="3" s="1"/>
  <c r="BI57" i="3"/>
  <c r="BN64" i="3"/>
  <c r="AU67" i="3"/>
  <c r="BN67" i="3" s="1"/>
  <c r="BN66" i="3"/>
  <c r="BN65" i="3"/>
  <c r="BN63" i="3"/>
  <c r="BL64" i="3"/>
  <c r="BL66" i="3"/>
  <c r="AS67" i="3"/>
  <c r="BL67" i="3" s="1"/>
  <c r="BL65" i="3"/>
  <c r="BL63" i="3"/>
  <c r="BN42" i="3"/>
  <c r="BN41" i="3"/>
  <c r="BN43" i="3"/>
  <c r="BH41" i="3"/>
  <c r="BH43" i="3"/>
  <c r="BH42" i="3"/>
  <c r="BL47" i="3"/>
  <c r="BL48" i="3"/>
  <c r="BL46" i="3"/>
  <c r="BN55" i="3"/>
  <c r="BN54" i="3"/>
  <c r="BN57" i="3"/>
  <c r="R58" i="3"/>
  <c r="BN58" i="3" s="1"/>
  <c r="BN56" i="3"/>
  <c r="BH57" i="3"/>
  <c r="BH54" i="3"/>
  <c r="L58" i="3"/>
  <c r="BH58" i="3" s="1"/>
  <c r="BH56" i="3"/>
  <c r="BH55" i="3"/>
  <c r="BL42" i="3"/>
  <c r="BL43" i="3"/>
  <c r="BL41" i="3"/>
  <c r="BN48" i="3"/>
  <c r="BN46" i="3"/>
  <c r="BN47" i="3"/>
  <c r="BL55" i="3"/>
  <c r="BL54" i="3"/>
  <c r="P58" i="3"/>
  <c r="BL58" i="3" s="1"/>
  <c r="BL57" i="3"/>
  <c r="BL56" i="3"/>
  <c r="AS161" i="3" l="1"/>
  <c r="BK174" i="3"/>
  <c r="P161" i="3"/>
  <c r="BK164" i="3"/>
  <c r="V27" i="50"/>
  <c r="V14" i="36"/>
  <c r="V7" i="36"/>
  <c r="V9" i="36" s="1"/>
  <c r="V15" i="43"/>
  <c r="V11" i="39"/>
  <c r="V15" i="39" s="1"/>
  <c r="AW27" i="50"/>
  <c r="AW18" i="43"/>
  <c r="V19" i="43"/>
  <c r="V163" i="3" s="1"/>
  <c r="AW19" i="43"/>
  <c r="AY173" i="3" s="1"/>
  <c r="AW15" i="43"/>
  <c r="AW10" i="43"/>
  <c r="AW6" i="43"/>
  <c r="V16" i="43"/>
  <c r="AW16" i="43"/>
  <c r="V8" i="43"/>
  <c r="V165" i="3" s="1"/>
  <c r="AW8" i="43"/>
  <c r="AY175" i="3" s="1"/>
  <c r="V6" i="36"/>
  <c r="AW6" i="36"/>
  <c r="AW14" i="36"/>
  <c r="AW7" i="36"/>
  <c r="AW9" i="36" s="1"/>
  <c r="V10" i="36"/>
  <c r="V13" i="36" s="1"/>
  <c r="AW10" i="36"/>
  <c r="AW13" i="36" s="1"/>
  <c r="AW18" i="36"/>
  <c r="AW21" i="36" s="1"/>
  <c r="V6" i="39"/>
  <c r="AW6" i="39"/>
  <c r="AW11" i="39"/>
  <c r="AW15" i="39" s="1"/>
  <c r="AW7" i="39"/>
  <c r="AW9" i="39" s="1"/>
  <c r="V10" i="39"/>
  <c r="AW10" i="39"/>
  <c r="AW20" i="39"/>
  <c r="AW23" i="39" s="1"/>
  <c r="V22" i="21"/>
  <c r="V20" i="38"/>
  <c r="V98" i="3" s="1"/>
  <c r="AW20" i="38"/>
  <c r="AY110" i="3" s="1"/>
  <c r="V17" i="21"/>
  <c r="AW20" i="22"/>
  <c r="V13" i="38"/>
  <c r="AW13" i="38"/>
  <c r="V16" i="22"/>
  <c r="AW18" i="21"/>
  <c r="V8" i="38"/>
  <c r="V99" i="3" s="1"/>
  <c r="AW8" i="38"/>
  <c r="AY111" i="3" s="1"/>
  <c r="V15" i="38"/>
  <c r="V100" i="3" s="1"/>
  <c r="AW15" i="38"/>
  <c r="AY112" i="3" s="1"/>
  <c r="AW13" i="21"/>
  <c r="AW14" i="21"/>
  <c r="V23" i="21"/>
  <c r="AW24" i="22"/>
  <c r="AY86" i="3" s="1"/>
  <c r="V26" i="22"/>
  <c r="AW26" i="22"/>
  <c r="V11" i="22"/>
  <c r="AW16" i="22"/>
  <c r="V27" i="22"/>
  <c r="V8" i="22"/>
  <c r="V77" i="3" s="1"/>
  <c r="AW8" i="22"/>
  <c r="AY89" i="3" s="1"/>
  <c r="V12" i="22"/>
  <c r="AW12" i="22"/>
  <c r="V17" i="22"/>
  <c r="V18" i="21"/>
  <c r="AW17" i="21"/>
  <c r="V6" i="43"/>
  <c r="V14" i="21"/>
  <c r="V10" i="43"/>
  <c r="V7" i="43"/>
  <c r="V9" i="43" s="1"/>
  <c r="V20" i="39"/>
  <c r="V23" i="39" s="1"/>
  <c r="V7" i="39"/>
  <c r="V9" i="39" s="1"/>
  <c r="V18" i="36"/>
  <c r="V21" i="36" s="1"/>
  <c r="V18" i="43"/>
  <c r="V7" i="22"/>
  <c r="V7" i="38"/>
  <c r="V8" i="21"/>
  <c r="AW11" i="22"/>
  <c r="AW21" i="21"/>
  <c r="AT161" i="3" l="1"/>
  <c r="BL174" i="3"/>
  <c r="Q161" i="3"/>
  <c r="BL164" i="3"/>
  <c r="AW20" i="43"/>
  <c r="V9" i="22"/>
  <c r="V20" i="43"/>
  <c r="V9" i="38"/>
  <c r="AW7" i="43"/>
  <c r="AW9" i="43" s="1"/>
  <c r="AW14" i="50"/>
  <c r="AY66" i="3" s="1"/>
  <c r="AW30" i="50"/>
  <c r="AW29" i="50"/>
  <c r="AW12" i="50"/>
  <c r="AY65" i="3" s="1"/>
  <c r="AW5" i="36"/>
  <c r="AW28" i="50"/>
  <c r="AW15" i="36"/>
  <c r="AW11" i="50"/>
  <c r="AW5" i="37"/>
  <c r="AW13" i="50"/>
  <c r="AW5" i="35"/>
  <c r="AW16" i="39"/>
  <c r="AW26" i="50"/>
  <c r="AW5" i="39"/>
  <c r="AW10" i="50"/>
  <c r="AY64" i="3" s="1"/>
  <c r="V30" i="50"/>
  <c r="V14" i="50"/>
  <c r="V57" i="3" s="1"/>
  <c r="V29" i="50"/>
  <c r="V5" i="35"/>
  <c r="V5" i="36"/>
  <c r="V12" i="50"/>
  <c r="V56" i="3" s="1"/>
  <c r="V5" i="37"/>
  <c r="V11" i="50"/>
  <c r="V28" i="50"/>
  <c r="V15" i="36"/>
  <c r="V26" i="50"/>
  <c r="V16" i="39"/>
  <c r="V10" i="50"/>
  <c r="V55" i="3" s="1"/>
  <c r="V5" i="39"/>
  <c r="AW8" i="21"/>
  <c r="AW18" i="38"/>
  <c r="AW10" i="38"/>
  <c r="AW11" i="38"/>
  <c r="AW9" i="50"/>
  <c r="AY63" i="3" s="1"/>
  <c r="AW27" i="22"/>
  <c r="AW6" i="38"/>
  <c r="AW23" i="21"/>
  <c r="AW17" i="22"/>
  <c r="AW21" i="22"/>
  <c r="AW7" i="22"/>
  <c r="AW9" i="22" s="1"/>
  <c r="AW7" i="38"/>
  <c r="AW9" i="38" s="1"/>
  <c r="AW25" i="22"/>
  <c r="AW26" i="21"/>
  <c r="AW12" i="21"/>
  <c r="AW30" i="22"/>
  <c r="AY88" i="3" s="1"/>
  <c r="AW15" i="22"/>
  <c r="AY87" i="3" s="1"/>
  <c r="AW22" i="21"/>
  <c r="AW12" i="38"/>
  <c r="AY109" i="3" s="1"/>
  <c r="V13" i="21"/>
  <c r="V30" i="22"/>
  <c r="V76" i="3" s="1"/>
  <c r="V21" i="21"/>
  <c r="V25" i="22"/>
  <c r="V24" i="22"/>
  <c r="V74" i="3" s="1"/>
  <c r="V26" i="21"/>
  <c r="V11" i="38"/>
  <c r="V11" i="21"/>
  <c r="V6" i="38"/>
  <c r="V10" i="38"/>
  <c r="V18" i="38"/>
  <c r="V12" i="38"/>
  <c r="V97" i="3" s="1"/>
  <c r="V7" i="21"/>
  <c r="V9" i="21" s="1"/>
  <c r="V12" i="21"/>
  <c r="AU161" i="3" l="1"/>
  <c r="BM174" i="3"/>
  <c r="R161" i="3"/>
  <c r="BM164" i="3"/>
  <c r="AW5" i="43"/>
  <c r="AY160" i="3" s="1"/>
  <c r="AW14" i="43"/>
  <c r="AY172" i="3" s="1"/>
  <c r="BR172" i="3" s="1"/>
  <c r="AY140" i="3"/>
  <c r="AW22" i="36"/>
  <c r="AW7" i="21"/>
  <c r="AW9" i="21" s="1"/>
  <c r="AY152" i="3"/>
  <c r="AW17" i="36"/>
  <c r="AY117" i="3"/>
  <c r="AW24" i="39"/>
  <c r="AW26" i="39" s="1"/>
  <c r="AY131" i="3"/>
  <c r="AW19" i="39"/>
  <c r="V14" i="43"/>
  <c r="V162" i="3" s="1"/>
  <c r="V5" i="43"/>
  <c r="V160" i="3" s="1"/>
  <c r="V13" i="50"/>
  <c r="V142" i="3"/>
  <c r="V17" i="36"/>
  <c r="V140" i="3"/>
  <c r="V22" i="36"/>
  <c r="V20" i="21"/>
  <c r="V24" i="21" s="1"/>
  <c r="V10" i="21"/>
  <c r="V14" i="22"/>
  <c r="V117" i="3"/>
  <c r="V24" i="39"/>
  <c r="V26" i="39" s="1"/>
  <c r="V16" i="21"/>
  <c r="V19" i="21" s="1"/>
  <c r="V19" i="39"/>
  <c r="V119" i="3"/>
  <c r="V6" i="21"/>
  <c r="AW5" i="21"/>
  <c r="AW5" i="38"/>
  <c r="AY94" i="3" s="1"/>
  <c r="BR109" i="3" s="1"/>
  <c r="AW16" i="21"/>
  <c r="AW19" i="21" s="1"/>
  <c r="AW23" i="22"/>
  <c r="AW28" i="22" s="1"/>
  <c r="AW14" i="22"/>
  <c r="AW18" i="22" s="1"/>
  <c r="AW23" i="50"/>
  <c r="AW19" i="22"/>
  <c r="AW6" i="22"/>
  <c r="AW5" i="22"/>
  <c r="AW20" i="21"/>
  <c r="AW24" i="21" s="1"/>
  <c r="AW6" i="21"/>
  <c r="AW10" i="22"/>
  <c r="AW13" i="22" s="1"/>
  <c r="AW17" i="38"/>
  <c r="AY108" i="3" s="1"/>
  <c r="AW25" i="50"/>
  <c r="AW10" i="21"/>
  <c r="AW11" i="21"/>
  <c r="AW15" i="21" s="1"/>
  <c r="AW16" i="38"/>
  <c r="V10" i="22"/>
  <c r="V13" i="22" s="1"/>
  <c r="V23" i="22"/>
  <c r="V28" i="22" s="1"/>
  <c r="V23" i="50"/>
  <c r="V15" i="22"/>
  <c r="V75" i="3" s="1"/>
  <c r="V16" i="38"/>
  <c r="V17" i="38"/>
  <c r="V96" i="3" s="1"/>
  <c r="V25" i="50"/>
  <c r="V5" i="38"/>
  <c r="V9" i="50"/>
  <c r="V54" i="3" s="1"/>
  <c r="V15" i="21"/>
  <c r="V5" i="22"/>
  <c r="V6" i="22"/>
  <c r="BR152" i="3" l="1"/>
  <c r="BR142" i="3"/>
  <c r="BR108" i="3"/>
  <c r="AY136" i="3"/>
  <c r="BR136" i="3" s="1"/>
  <c r="BR132" i="3"/>
  <c r="BR134" i="3"/>
  <c r="BR133" i="3"/>
  <c r="BR135" i="3"/>
  <c r="BR120" i="3"/>
  <c r="BR122" i="3"/>
  <c r="BR123" i="3"/>
  <c r="BR121" i="3"/>
  <c r="BR162" i="3"/>
  <c r="BR163" i="3"/>
  <c r="BR165" i="3"/>
  <c r="BR131" i="3"/>
  <c r="AV161" i="3"/>
  <c r="BN174" i="3"/>
  <c r="AY113" i="3"/>
  <c r="BR113" i="3" s="1"/>
  <c r="BR112" i="3"/>
  <c r="BR111" i="3"/>
  <c r="BR110" i="3"/>
  <c r="BR155" i="3"/>
  <c r="BR153" i="3"/>
  <c r="BR154" i="3"/>
  <c r="BR119" i="3"/>
  <c r="BR144" i="3"/>
  <c r="BR143" i="3"/>
  <c r="BR145" i="3"/>
  <c r="BR175" i="3"/>
  <c r="BR173" i="3"/>
  <c r="S161" i="3"/>
  <c r="BN164" i="3"/>
  <c r="AW17" i="43"/>
  <c r="V17" i="43"/>
  <c r="V21" i="43"/>
  <c r="AW21" i="43"/>
  <c r="AY156" i="3"/>
  <c r="BR156" i="3" s="1"/>
  <c r="AY176" i="3"/>
  <c r="BR176" i="3" s="1"/>
  <c r="V166" i="3"/>
  <c r="BR166" i="3" s="1"/>
  <c r="V146" i="3"/>
  <c r="BR146" i="3" s="1"/>
  <c r="V24" i="50"/>
  <c r="V22" i="50" s="1"/>
  <c r="V124" i="3"/>
  <c r="BR124" i="3" s="1"/>
  <c r="V29" i="22"/>
  <c r="V31" i="22" s="1"/>
  <c r="AW8" i="50"/>
  <c r="AW16" i="50" s="1"/>
  <c r="AW24" i="50"/>
  <c r="AW22" i="50" s="1"/>
  <c r="AW19" i="38"/>
  <c r="AW21" i="38" s="1"/>
  <c r="AW25" i="21"/>
  <c r="AW27" i="21" s="1"/>
  <c r="AW7" i="50"/>
  <c r="AY46" i="3" s="1"/>
  <c r="AY71" i="3"/>
  <c r="AW29" i="22"/>
  <c r="AW31" i="22" s="1"/>
  <c r="AY85" i="3"/>
  <c r="AW22" i="22"/>
  <c r="V18" i="22"/>
  <c r="V94" i="3"/>
  <c r="BR96" i="3" s="1"/>
  <c r="V19" i="38"/>
  <c r="V21" i="38" s="1"/>
  <c r="V71" i="3"/>
  <c r="BR75" i="3" s="1"/>
  <c r="V7" i="50"/>
  <c r="V41" i="3" s="1"/>
  <c r="V5" i="21"/>
  <c r="V25" i="21" s="1"/>
  <c r="V27" i="21" s="1"/>
  <c r="V8" i="50"/>
  <c r="BR85" i="3" l="1"/>
  <c r="BR86" i="3"/>
  <c r="BR89" i="3"/>
  <c r="BR88" i="3"/>
  <c r="BR87" i="3"/>
  <c r="V101" i="3"/>
  <c r="BR101" i="3" s="1"/>
  <c r="BR99" i="3"/>
  <c r="BR100" i="3"/>
  <c r="BR98" i="3"/>
  <c r="BR97" i="3"/>
  <c r="AW161" i="3"/>
  <c r="BO174" i="3"/>
  <c r="BR77" i="3"/>
  <c r="BR74" i="3"/>
  <c r="BR76" i="3"/>
  <c r="T161" i="3"/>
  <c r="BO164" i="3"/>
  <c r="AW32" i="50"/>
  <c r="AW6" i="50"/>
  <c r="AY52" i="3" s="1"/>
  <c r="V32" i="50"/>
  <c r="V73" i="3"/>
  <c r="AY90" i="3"/>
  <c r="BR90" i="3" s="1"/>
  <c r="V16" i="50"/>
  <c r="V6" i="50"/>
  <c r="V78" i="3" l="1"/>
  <c r="BR78" i="3" s="1"/>
  <c r="BR73" i="3"/>
  <c r="AY67" i="3"/>
  <c r="BR67" i="3" s="1"/>
  <c r="BR66" i="3"/>
  <c r="BR65" i="3"/>
  <c r="BR63" i="3"/>
  <c r="BR64" i="3"/>
  <c r="AX161" i="3"/>
  <c r="BP174" i="3"/>
  <c r="U161" i="3"/>
  <c r="BP164" i="3"/>
  <c r="AY47" i="3"/>
  <c r="V52" i="3"/>
  <c r="V42" i="3"/>
  <c r="AN14" i="36"/>
  <c r="AO14" i="36"/>
  <c r="AN11" i="39"/>
  <c r="AN15" i="39" s="1"/>
  <c r="AO11" i="39"/>
  <c r="AO15" i="39" s="1"/>
  <c r="AX8" i="36"/>
  <c r="AZ155" i="3" s="1"/>
  <c r="AX16" i="36"/>
  <c r="AX20" i="36"/>
  <c r="AX19" i="36"/>
  <c r="AZ153" i="3" s="1"/>
  <c r="AX14" i="39"/>
  <c r="AX8" i="39"/>
  <c r="AZ135" i="3" s="1"/>
  <c r="AX18" i="39"/>
  <c r="AX22" i="39"/>
  <c r="AX13" i="39"/>
  <c r="AX17" i="39"/>
  <c r="AX25" i="39"/>
  <c r="AZ134" i="3" s="1"/>
  <c r="AX12" i="39"/>
  <c r="AZ133" i="3" s="1"/>
  <c r="AX21" i="39"/>
  <c r="AZ132" i="3" s="1"/>
  <c r="W8" i="36"/>
  <c r="W145" i="3" s="1"/>
  <c r="W16" i="36"/>
  <c r="W20" i="36"/>
  <c r="W19" i="36"/>
  <c r="W143" i="3" s="1"/>
  <c r="W14" i="39"/>
  <c r="W8" i="39"/>
  <c r="W123" i="3" s="1"/>
  <c r="W18" i="39"/>
  <c r="W22" i="39"/>
  <c r="W13" i="39"/>
  <c r="W17" i="39"/>
  <c r="W25" i="39"/>
  <c r="W122" i="3" s="1"/>
  <c r="W12" i="39"/>
  <c r="W121" i="3" s="1"/>
  <c r="W21" i="39"/>
  <c r="W120" i="3" s="1"/>
  <c r="AY161" i="3" l="1"/>
  <c r="BQ174" i="3"/>
  <c r="BR42" i="3"/>
  <c r="BR41" i="3"/>
  <c r="BR43" i="3"/>
  <c r="V58" i="3"/>
  <c r="BR58" i="3" s="1"/>
  <c r="BR56" i="3"/>
  <c r="BR57" i="3"/>
  <c r="BR55" i="3"/>
  <c r="BR54" i="3"/>
  <c r="BR47" i="3"/>
  <c r="BR48" i="3"/>
  <c r="BR46" i="3"/>
  <c r="V161" i="3"/>
  <c r="BQ164" i="3"/>
  <c r="AN5" i="36"/>
  <c r="AN12" i="50"/>
  <c r="AP65" i="3" s="1"/>
  <c r="AN5" i="37"/>
  <c r="AN11" i="50"/>
  <c r="AN10" i="50"/>
  <c r="AP64" i="3" s="1"/>
  <c r="AN5" i="39"/>
  <c r="AN18" i="36"/>
  <c r="AN21" i="36" s="1"/>
  <c r="AN20" i="39"/>
  <c r="AN23" i="39" s="1"/>
  <c r="AO5" i="39"/>
  <c r="AO10" i="50"/>
  <c r="AQ64" i="3" s="1"/>
  <c r="AO12" i="50"/>
  <c r="AQ65" i="3" s="1"/>
  <c r="AO5" i="36"/>
  <c r="AO5" i="37"/>
  <c r="AO11" i="50"/>
  <c r="AX27" i="50"/>
  <c r="W27" i="50"/>
  <c r="W19" i="43"/>
  <c r="W163" i="3" s="1"/>
  <c r="AX19" i="43"/>
  <c r="AZ173" i="3" s="1"/>
  <c r="W15" i="43"/>
  <c r="AX15" i="43"/>
  <c r="W16" i="43"/>
  <c r="W8" i="43"/>
  <c r="W165" i="3" s="1"/>
  <c r="W6" i="36"/>
  <c r="AX6" i="36"/>
  <c r="W14" i="36"/>
  <c r="AX14" i="36"/>
  <c r="W7" i="36"/>
  <c r="W9" i="36" s="1"/>
  <c r="AX7" i="36"/>
  <c r="AX9" i="36" s="1"/>
  <c r="W10" i="36"/>
  <c r="W13" i="36" s="1"/>
  <c r="AX10" i="36"/>
  <c r="AX13" i="36" s="1"/>
  <c r="W18" i="36"/>
  <c r="W21" i="36" s="1"/>
  <c r="AX18" i="36"/>
  <c r="AX21" i="36" s="1"/>
  <c r="W6" i="39"/>
  <c r="AX6" i="39"/>
  <c r="W11" i="39"/>
  <c r="W15" i="39" s="1"/>
  <c r="AX11" i="39"/>
  <c r="AX15" i="39" s="1"/>
  <c r="W7" i="39"/>
  <c r="W9" i="39" s="1"/>
  <c r="AX7" i="39"/>
  <c r="AX9" i="39" s="1"/>
  <c r="W10" i="39"/>
  <c r="AX10" i="39"/>
  <c r="W20" i="39"/>
  <c r="W23" i="39" s="1"/>
  <c r="AX20" i="39"/>
  <c r="AX23" i="39" s="1"/>
  <c r="W21" i="21"/>
  <c r="AX25" i="22"/>
  <c r="AX20" i="38"/>
  <c r="AZ110" i="3" s="1"/>
  <c r="AX17" i="21"/>
  <c r="AX14" i="38"/>
  <c r="W23" i="21"/>
  <c r="AX27" i="22"/>
  <c r="AX8" i="38"/>
  <c r="AZ111" i="3" s="1"/>
  <c r="W22" i="21"/>
  <c r="AX22" i="21"/>
  <c r="AX13" i="21"/>
  <c r="AX14" i="21"/>
  <c r="W24" i="22"/>
  <c r="W74" i="3" s="1"/>
  <c r="AX24" i="22"/>
  <c r="AZ86" i="3" s="1"/>
  <c r="W25" i="22"/>
  <c r="W26" i="22"/>
  <c r="W20" i="22"/>
  <c r="AX16" i="22"/>
  <c r="W21" i="22"/>
  <c r="AX21" i="22"/>
  <c r="W8" i="22"/>
  <c r="W77" i="3" s="1"/>
  <c r="AX8" i="22"/>
  <c r="AZ89" i="3" s="1"/>
  <c r="AX17" i="22"/>
  <c r="W7" i="38"/>
  <c r="AX18" i="21"/>
  <c r="W18" i="21"/>
  <c r="W6" i="43"/>
  <c r="W7" i="43"/>
  <c r="W9" i="43" s="1"/>
  <c r="W10" i="43"/>
  <c r="AN11" i="21"/>
  <c r="AN15" i="21" s="1"/>
  <c r="AO14" i="22"/>
  <c r="AO18" i="22" s="1"/>
  <c r="AO11" i="21"/>
  <c r="AO15" i="21" s="1"/>
  <c r="AN23" i="22"/>
  <c r="AN28" i="22" s="1"/>
  <c r="AZ161" i="3" l="1"/>
  <c r="BR174" i="3"/>
  <c r="W161" i="3"/>
  <c r="BR164" i="3"/>
  <c r="W5" i="35"/>
  <c r="W13" i="50"/>
  <c r="AN18" i="43"/>
  <c r="AN20" i="43" s="1"/>
  <c r="AX7" i="43"/>
  <c r="AX8" i="43"/>
  <c r="AZ175" i="3" s="1"/>
  <c r="W28" i="50"/>
  <c r="W15" i="36"/>
  <c r="AX20" i="22"/>
  <c r="W7" i="22"/>
  <c r="W9" i="22" s="1"/>
  <c r="W23" i="22"/>
  <c r="AX8" i="21"/>
  <c r="AX26" i="21"/>
  <c r="W17" i="22"/>
  <c r="W15" i="38"/>
  <c r="W100" i="3" s="1"/>
  <c r="W30" i="22"/>
  <c r="W76" i="3" s="1"/>
  <c r="W20" i="38"/>
  <c r="W98" i="3" s="1"/>
  <c r="AX16" i="43"/>
  <c r="AP117" i="3"/>
  <c r="AN24" i="39"/>
  <c r="AN26" i="39" s="1"/>
  <c r="W8" i="38"/>
  <c r="W99" i="3" s="1"/>
  <c r="AX15" i="22"/>
  <c r="AZ87" i="3" s="1"/>
  <c r="AX12" i="38"/>
  <c r="AZ109" i="3" s="1"/>
  <c r="W11" i="50"/>
  <c r="W5" i="37"/>
  <c r="W5" i="36"/>
  <c r="W12" i="50"/>
  <c r="W56" i="3" s="1"/>
  <c r="AX16" i="39"/>
  <c r="AX26" i="50"/>
  <c r="AN5" i="21"/>
  <c r="AN8" i="50"/>
  <c r="W17" i="21"/>
  <c r="AX30" i="22"/>
  <c r="AZ88" i="3" s="1"/>
  <c r="AX15" i="38"/>
  <c r="AZ112" i="3" s="1"/>
  <c r="W10" i="50"/>
  <c r="W55" i="3" s="1"/>
  <c r="W5" i="39"/>
  <c r="AX5" i="37"/>
  <c r="AX11" i="50"/>
  <c r="AX12" i="50"/>
  <c r="AZ65" i="3" s="1"/>
  <c r="AX5" i="36"/>
  <c r="W13" i="21"/>
  <c r="W13" i="38"/>
  <c r="AX5" i="39"/>
  <c r="AX10" i="50"/>
  <c r="AZ64" i="3" s="1"/>
  <c r="W26" i="50"/>
  <c r="W16" i="39"/>
  <c r="W27" i="22"/>
  <c r="W14" i="38"/>
  <c r="W8" i="21"/>
  <c r="W7" i="21"/>
  <c r="AX13" i="38"/>
  <c r="W15" i="22"/>
  <c r="W75" i="3" s="1"/>
  <c r="W12" i="38"/>
  <c r="W97" i="3" s="1"/>
  <c r="AX28" i="50"/>
  <c r="AX15" i="36"/>
  <c r="AP140" i="3"/>
  <c r="AN22" i="36"/>
  <c r="AQ140" i="3"/>
  <c r="AO22" i="36"/>
  <c r="AO5" i="21"/>
  <c r="AO25" i="21" s="1"/>
  <c r="AO27" i="21" s="1"/>
  <c r="AO8" i="50"/>
  <c r="AQ117" i="3"/>
  <c r="AO24" i="39"/>
  <c r="AO26" i="39" s="1"/>
  <c r="AN14" i="22"/>
  <c r="AN18" i="22" s="1"/>
  <c r="AN20" i="21"/>
  <c r="AN24" i="21" s="1"/>
  <c r="W10" i="38"/>
  <c r="W18" i="38"/>
  <c r="W12" i="21"/>
  <c r="W14" i="21"/>
  <c r="W6" i="38"/>
  <c r="W11" i="38"/>
  <c r="W16" i="22"/>
  <c r="W11" i="21"/>
  <c r="AX12" i="21"/>
  <c r="AX11" i="38"/>
  <c r="AX6" i="43"/>
  <c r="AX18" i="43"/>
  <c r="AX20" i="43" s="1"/>
  <c r="AX10" i="43"/>
  <c r="AN5" i="22"/>
  <c r="AX29" i="50"/>
  <c r="AX7" i="22"/>
  <c r="AX9" i="22" s="1"/>
  <c r="AX11" i="21"/>
  <c r="AX14" i="22"/>
  <c r="AX18" i="22" s="1"/>
  <c r="AX7" i="21"/>
  <c r="AX9" i="21" s="1"/>
  <c r="AX23" i="21"/>
  <c r="AX18" i="38"/>
  <c r="AX7" i="38"/>
  <c r="AX9" i="38" s="1"/>
  <c r="AX6" i="38"/>
  <c r="AX26" i="22"/>
  <c r="AX10" i="38"/>
  <c r="AX21" i="21"/>
  <c r="W26" i="21"/>
  <c r="W10" i="22"/>
  <c r="W13" i="22" s="1"/>
  <c r="W14" i="22"/>
  <c r="W6" i="22"/>
  <c r="W18" i="43"/>
  <c r="W20" i="43" s="1"/>
  <c r="W29" i="50"/>
  <c r="W20" i="21"/>
  <c r="W24" i="21" s="1"/>
  <c r="W10" i="21"/>
  <c r="W6" i="21"/>
  <c r="AX15" i="21" l="1"/>
  <c r="BA161" i="3"/>
  <c r="BS174" i="3"/>
  <c r="X161" i="3"/>
  <c r="BS164" i="3"/>
  <c r="AN25" i="21"/>
  <c r="AN27" i="21" s="1"/>
  <c r="W15" i="21"/>
  <c r="AX9" i="43"/>
  <c r="W18" i="22"/>
  <c r="W28" i="22"/>
  <c r="W9" i="21"/>
  <c r="AX16" i="21"/>
  <c r="AX19" i="21" s="1"/>
  <c r="AN6" i="50"/>
  <c r="W5" i="22"/>
  <c r="W9" i="50"/>
  <c r="W54" i="3" s="1"/>
  <c r="W5" i="38"/>
  <c r="W25" i="50"/>
  <c r="W24" i="50" s="1"/>
  <c r="W17" i="38"/>
  <c r="W96" i="3" s="1"/>
  <c r="AZ117" i="3"/>
  <c r="AX24" i="39"/>
  <c r="AX26" i="39" s="1"/>
  <c r="W16" i="21"/>
  <c r="W19" i="21" s="1"/>
  <c r="W5" i="43"/>
  <c r="W14" i="50"/>
  <c r="W57" i="3" s="1"/>
  <c r="AX19" i="22"/>
  <c r="AX23" i="50"/>
  <c r="BI154" i="3"/>
  <c r="BI152" i="3"/>
  <c r="BI155" i="3"/>
  <c r="BI153" i="3"/>
  <c r="AP156" i="3"/>
  <c r="BI156" i="3" s="1"/>
  <c r="AN5" i="35"/>
  <c r="AN13" i="50"/>
  <c r="W117" i="3"/>
  <c r="W24" i="39"/>
  <c r="W26" i="39" s="1"/>
  <c r="AX5" i="43"/>
  <c r="AX14" i="50"/>
  <c r="AZ66" i="3" s="1"/>
  <c r="AZ152" i="3"/>
  <c r="AX17" i="36"/>
  <c r="AN5" i="43"/>
  <c r="AN14" i="50"/>
  <c r="AP66" i="3" s="1"/>
  <c r="AX5" i="35"/>
  <c r="AX13" i="50"/>
  <c r="AX16" i="38"/>
  <c r="AX5" i="38"/>
  <c r="AX9" i="50"/>
  <c r="AZ63" i="3" s="1"/>
  <c r="AZ131" i="3"/>
  <c r="BS131" i="3" s="1"/>
  <c r="AX19" i="39"/>
  <c r="W142" i="3"/>
  <c r="W17" i="36"/>
  <c r="W14" i="43"/>
  <c r="W30" i="50"/>
  <c r="W119" i="3"/>
  <c r="W19" i="39"/>
  <c r="BI133" i="3"/>
  <c r="AP136" i="3"/>
  <c r="BI136" i="3" s="1"/>
  <c r="BI134" i="3"/>
  <c r="BI131" i="3"/>
  <c r="BI135" i="3"/>
  <c r="BI132" i="3"/>
  <c r="W9" i="38"/>
  <c r="W23" i="50"/>
  <c r="W19" i="22"/>
  <c r="AN7" i="50"/>
  <c r="AP46" i="3" s="1"/>
  <c r="AP71" i="3"/>
  <c r="AN29" i="22"/>
  <c r="AN31" i="22" s="1"/>
  <c r="W16" i="38"/>
  <c r="AZ140" i="3"/>
  <c r="AX22" i="36"/>
  <c r="W140" i="3"/>
  <c r="W22" i="36"/>
  <c r="AX17" i="38"/>
  <c r="AZ108" i="3" s="1"/>
  <c r="AX25" i="50"/>
  <c r="AX24" i="50" s="1"/>
  <c r="AX14" i="43"/>
  <c r="AX30" i="50"/>
  <c r="BJ154" i="3"/>
  <c r="AQ156" i="3"/>
  <c r="BJ156" i="3" s="1"/>
  <c r="BJ152" i="3"/>
  <c r="BJ153" i="3"/>
  <c r="BJ155" i="3"/>
  <c r="AO5" i="43"/>
  <c r="AO14" i="50"/>
  <c r="AQ66" i="3" s="1"/>
  <c r="AO6" i="50"/>
  <c r="AQ52" i="3" s="1"/>
  <c r="BJ133" i="3"/>
  <c r="BJ134" i="3"/>
  <c r="BJ131" i="3"/>
  <c r="BJ132" i="3"/>
  <c r="AQ136" i="3"/>
  <c r="BJ136" i="3" s="1"/>
  <c r="BJ135" i="3"/>
  <c r="AO13" i="50"/>
  <c r="AO5" i="35"/>
  <c r="AX10" i="22"/>
  <c r="AX13" i="22" s="1"/>
  <c r="AX6" i="22"/>
  <c r="AX6" i="21"/>
  <c r="AX23" i="22"/>
  <c r="AX28" i="22" s="1"/>
  <c r="AX20" i="21"/>
  <c r="AX24" i="21" s="1"/>
  <c r="AX10" i="21"/>
  <c r="AX5" i="22"/>
  <c r="AN16" i="50" l="1"/>
  <c r="BS152" i="3"/>
  <c r="BS119" i="3"/>
  <c r="BS144" i="3"/>
  <c r="BS145" i="3"/>
  <c r="BS143" i="3"/>
  <c r="BS154" i="3"/>
  <c r="BS155" i="3"/>
  <c r="BS153" i="3"/>
  <c r="AZ136" i="3"/>
  <c r="BS136" i="3" s="1"/>
  <c r="BS133" i="3"/>
  <c r="BS135" i="3"/>
  <c r="BS134" i="3"/>
  <c r="BS132" i="3"/>
  <c r="Y161" i="3"/>
  <c r="BS120" i="3"/>
  <c r="BS123" i="3"/>
  <c r="BS122" i="3"/>
  <c r="BS121" i="3"/>
  <c r="BS142" i="3"/>
  <c r="BB161" i="3"/>
  <c r="BC161" i="3" s="1"/>
  <c r="AO16" i="50"/>
  <c r="W124" i="3"/>
  <c r="BS124" i="3" s="1"/>
  <c r="AX22" i="50"/>
  <c r="AX32" i="50"/>
  <c r="AZ94" i="3"/>
  <c r="AX19" i="38"/>
  <c r="AX21" i="38" s="1"/>
  <c r="W94" i="3"/>
  <c r="BS96" i="3" s="1"/>
  <c r="W19" i="38"/>
  <c r="W21" i="38" s="1"/>
  <c r="AZ172" i="3"/>
  <c r="AX17" i="43"/>
  <c r="AX5" i="21"/>
  <c r="AX25" i="21" s="1"/>
  <c r="AX27" i="21" s="1"/>
  <c r="AX8" i="50"/>
  <c r="W160" i="3"/>
  <c r="W21" i="43"/>
  <c r="BI89" i="3"/>
  <c r="BI87" i="3"/>
  <c r="BI88" i="3"/>
  <c r="AP90" i="3"/>
  <c r="BI90" i="3" s="1"/>
  <c r="BI86" i="3"/>
  <c r="BI85" i="3"/>
  <c r="W162" i="3"/>
  <c r="W17" i="43"/>
  <c r="AZ160" i="3"/>
  <c r="AX21" i="43"/>
  <c r="W32" i="50"/>
  <c r="W22" i="50"/>
  <c r="W5" i="21"/>
  <c r="W25" i="21" s="1"/>
  <c r="W27" i="21" s="1"/>
  <c r="W8" i="50"/>
  <c r="W7" i="50"/>
  <c r="W41" i="3" s="1"/>
  <c r="W29" i="22"/>
  <c r="W31" i="22" s="1"/>
  <c r="W71" i="3"/>
  <c r="AX7" i="50"/>
  <c r="AZ46" i="3" s="1"/>
  <c r="AZ71" i="3"/>
  <c r="AX29" i="22"/>
  <c r="AX31" i="22" s="1"/>
  <c r="AP52" i="3"/>
  <c r="BI66" i="3" s="1"/>
  <c r="AP47" i="3"/>
  <c r="BI47" i="3" s="1"/>
  <c r="W146" i="3"/>
  <c r="BS146" i="3" s="1"/>
  <c r="W73" i="3"/>
  <c r="W22" i="22"/>
  <c r="AP160" i="3"/>
  <c r="AN21" i="43"/>
  <c r="AZ156" i="3"/>
  <c r="BS156" i="3" s="1"/>
  <c r="AZ85" i="3"/>
  <c r="AX22" i="22"/>
  <c r="BJ63" i="3"/>
  <c r="AQ67" i="3"/>
  <c r="BJ67" i="3" s="1"/>
  <c r="BJ65" i="3"/>
  <c r="BJ64" i="3"/>
  <c r="BJ66" i="3"/>
  <c r="AQ160" i="3"/>
  <c r="AO21" i="43"/>
  <c r="AO5" i="22"/>
  <c r="Z161" i="3" l="1"/>
  <c r="BU164" i="3"/>
  <c r="BD161" i="3"/>
  <c r="BE161" i="3" s="1"/>
  <c r="BV174" i="3"/>
  <c r="BS85" i="3"/>
  <c r="BS162" i="3"/>
  <c r="BS89" i="3"/>
  <c r="BS86" i="3"/>
  <c r="BS87" i="3"/>
  <c r="BS88" i="3"/>
  <c r="BS172" i="3"/>
  <c r="BS77" i="3"/>
  <c r="BS74" i="3"/>
  <c r="BS75" i="3"/>
  <c r="BS76" i="3"/>
  <c r="BS173" i="3"/>
  <c r="BS175" i="3"/>
  <c r="W101" i="3"/>
  <c r="BS101" i="3" s="1"/>
  <c r="BS98" i="3"/>
  <c r="BS97" i="3"/>
  <c r="BS100" i="3"/>
  <c r="BS99" i="3"/>
  <c r="BS73" i="3"/>
  <c r="BS163" i="3"/>
  <c r="BS165" i="3"/>
  <c r="AZ113" i="3"/>
  <c r="BS113" i="3" s="1"/>
  <c r="BS111" i="3"/>
  <c r="BS110" i="3"/>
  <c r="BS112" i="3"/>
  <c r="BS109" i="3"/>
  <c r="BS108" i="3"/>
  <c r="W78" i="3"/>
  <c r="BS78" i="3" s="1"/>
  <c r="AZ176" i="3"/>
  <c r="BS176" i="3" s="1"/>
  <c r="BI46" i="3"/>
  <c r="BI63" i="3"/>
  <c r="AP67" i="3"/>
  <c r="BI67" i="3" s="1"/>
  <c r="BI65" i="3"/>
  <c r="BI64" i="3"/>
  <c r="BI48" i="3"/>
  <c r="W166" i="3"/>
  <c r="BS166" i="3" s="1"/>
  <c r="W16" i="50"/>
  <c r="W6" i="50"/>
  <c r="AX6" i="50"/>
  <c r="AX16" i="50"/>
  <c r="AP176" i="3"/>
  <c r="BI176" i="3" s="1"/>
  <c r="BI175" i="3"/>
  <c r="BI173" i="3"/>
  <c r="BI172" i="3"/>
  <c r="AZ90" i="3"/>
  <c r="BS90" i="3" s="1"/>
  <c r="AQ176" i="3"/>
  <c r="BJ176" i="3" s="1"/>
  <c r="BJ173" i="3"/>
  <c r="BJ172" i="3"/>
  <c r="BJ175" i="3"/>
  <c r="AQ71" i="3"/>
  <c r="AO29" i="22"/>
  <c r="AO31" i="22" s="1"/>
  <c r="AO7" i="50"/>
  <c r="AQ46" i="3" s="1"/>
  <c r="AA161" i="3" l="1"/>
  <c r="AB161" i="3" s="1"/>
  <c r="BV164" i="3"/>
  <c r="AZ47" i="3"/>
  <c r="AZ52" i="3"/>
  <c r="W52" i="3"/>
  <c r="W42" i="3"/>
  <c r="AQ47" i="3"/>
  <c r="BJ47" i="3" s="1"/>
  <c r="BJ87" i="3"/>
  <c r="BJ88" i="3"/>
  <c r="BJ85" i="3"/>
  <c r="BJ86" i="3"/>
  <c r="BJ89" i="3"/>
  <c r="AQ90" i="3"/>
  <c r="BJ90" i="3" s="1"/>
  <c r="BS47" i="3" l="1"/>
  <c r="BS48" i="3"/>
  <c r="BS46" i="3"/>
  <c r="BS42" i="3"/>
  <c r="BS41" i="3"/>
  <c r="BS43" i="3"/>
  <c r="W58" i="3"/>
  <c r="BS58" i="3" s="1"/>
  <c r="BS56" i="3"/>
  <c r="BS55" i="3"/>
  <c r="BS54" i="3"/>
  <c r="BS57" i="3"/>
  <c r="AZ67" i="3"/>
  <c r="BS67" i="3" s="1"/>
  <c r="BS64" i="3"/>
  <c r="BS65" i="3"/>
  <c r="BS63" i="3"/>
  <c r="BS66" i="3"/>
  <c r="BJ46" i="3"/>
  <c r="BJ48" i="3"/>
  <c r="AY16" i="43" l="1"/>
  <c r="AY8" i="36"/>
  <c r="BA155" i="3" s="1"/>
  <c r="AY16" i="36"/>
  <c r="AY20" i="36"/>
  <c r="AY11" i="36"/>
  <c r="BA154" i="3" s="1"/>
  <c r="AY19" i="36"/>
  <c r="BA153" i="3" s="1"/>
  <c r="AY27" i="22"/>
  <c r="AY14" i="39"/>
  <c r="AY8" i="39"/>
  <c r="BA135" i="3" s="1"/>
  <c r="AY18" i="39"/>
  <c r="AY22" i="39"/>
  <c r="AY17" i="39"/>
  <c r="AY25" i="39"/>
  <c r="BA134" i="3" s="1"/>
  <c r="AY12" i="39"/>
  <c r="BA133" i="3" s="1"/>
  <c r="AY23" i="21"/>
  <c r="X16" i="43"/>
  <c r="X8" i="36"/>
  <c r="X145" i="3" s="1"/>
  <c r="X16" i="36"/>
  <c r="X20" i="36"/>
  <c r="X11" i="36"/>
  <c r="X144" i="3" s="1"/>
  <c r="X19" i="36"/>
  <c r="X143" i="3" s="1"/>
  <c r="X14" i="39"/>
  <c r="X8" i="39"/>
  <c r="X123" i="3" s="1"/>
  <c r="X18" i="39"/>
  <c r="X22" i="39"/>
  <c r="X17" i="39"/>
  <c r="X25" i="39"/>
  <c r="X122" i="3" s="1"/>
  <c r="X12" i="39"/>
  <c r="X121" i="3" s="1"/>
  <c r="AZ27" i="50"/>
  <c r="AZ19" i="43"/>
  <c r="BB173" i="3" s="1"/>
  <c r="X15" i="43"/>
  <c r="AY15" i="43"/>
  <c r="AZ15" i="43"/>
  <c r="AY6" i="43"/>
  <c r="AZ16" i="43"/>
  <c r="X8" i="43"/>
  <c r="X165" i="3" s="1"/>
  <c r="AY8" i="43"/>
  <c r="BA175" i="3" s="1"/>
  <c r="AZ8" i="43"/>
  <c r="BB175" i="3" s="1"/>
  <c r="AZ7" i="43"/>
  <c r="X6" i="36"/>
  <c r="AY6" i="36"/>
  <c r="AZ6" i="36"/>
  <c r="X14" i="36"/>
  <c r="AY14" i="36"/>
  <c r="AZ14" i="36"/>
  <c r="AZ7" i="36"/>
  <c r="AZ9" i="36" s="1"/>
  <c r="AZ10" i="36"/>
  <c r="AZ13" i="36" s="1"/>
  <c r="AZ18" i="36"/>
  <c r="AZ21" i="36" s="1"/>
  <c r="X6" i="39"/>
  <c r="AY6" i="39"/>
  <c r="AZ6" i="39"/>
  <c r="X11" i="39"/>
  <c r="AY11" i="39"/>
  <c r="AZ11" i="39"/>
  <c r="AZ15" i="39" s="1"/>
  <c r="AZ7" i="39"/>
  <c r="AZ9" i="39" s="1"/>
  <c r="AZ10" i="39"/>
  <c r="AZ20" i="39"/>
  <c r="AZ23" i="39" s="1"/>
  <c r="X25" i="22"/>
  <c r="X20" i="38"/>
  <c r="X98" i="3" s="1"/>
  <c r="AY20" i="38"/>
  <c r="BA110" i="3" s="1"/>
  <c r="X20" i="22"/>
  <c r="AY17" i="21"/>
  <c r="AZ17" i="21"/>
  <c r="AY6" i="38"/>
  <c r="AY8" i="38"/>
  <c r="BA111" i="3" s="1"/>
  <c r="X15" i="38"/>
  <c r="X100" i="3" s="1"/>
  <c r="AY15" i="38"/>
  <c r="BA112" i="3" s="1"/>
  <c r="AZ21" i="21"/>
  <c r="AZ22" i="21"/>
  <c r="X26" i="21"/>
  <c r="AY26" i="21"/>
  <c r="AZ26" i="21"/>
  <c r="AZ13" i="21"/>
  <c r="AZ14" i="21"/>
  <c r="AY8" i="21"/>
  <c r="AZ24" i="22"/>
  <c r="BB86" i="3" s="1"/>
  <c r="AZ25" i="22"/>
  <c r="AY30" i="22"/>
  <c r="BA88" i="3" s="1"/>
  <c r="AZ30" i="22"/>
  <c r="BB88" i="3" s="1"/>
  <c r="AY26" i="22"/>
  <c r="AZ26" i="22"/>
  <c r="AZ20" i="22"/>
  <c r="AY11" i="22"/>
  <c r="AZ11" i="22"/>
  <c r="AZ16" i="22"/>
  <c r="AZ21" i="22"/>
  <c r="AY8" i="22"/>
  <c r="BA89" i="3" s="1"/>
  <c r="AZ12" i="22"/>
  <c r="AZ18" i="21"/>
  <c r="X17" i="21"/>
  <c r="AI95" i="54"/>
  <c r="AN95" i="54"/>
  <c r="AW95" i="54"/>
  <c r="AT95" i="54"/>
  <c r="BB115" i="54"/>
  <c r="C85" i="54"/>
  <c r="AH95" i="54"/>
  <c r="G85" i="54"/>
  <c r="AJ115" i="54"/>
  <c r="I85" i="54"/>
  <c r="AY95" i="54"/>
  <c r="O85" i="54"/>
  <c r="W85" i="54"/>
  <c r="AR115" i="54"/>
  <c r="BA115" i="54"/>
  <c r="BB95" i="54"/>
  <c r="E105" i="54"/>
  <c r="AJ95" i="54"/>
  <c r="AQ115" i="54"/>
  <c r="L85" i="54"/>
  <c r="BD95" i="54"/>
  <c r="AT115" i="54"/>
  <c r="V105" i="54"/>
  <c r="BD115" i="54"/>
  <c r="AO95" i="54"/>
  <c r="AP95" i="54"/>
  <c r="AQ95" i="54"/>
  <c r="AS115" i="54"/>
  <c r="F105" i="54"/>
  <c r="Z85" i="54"/>
  <c r="W105" i="54"/>
  <c r="Z105" i="54"/>
  <c r="N85" i="54"/>
  <c r="D85" i="54"/>
  <c r="N105" i="54"/>
  <c r="AZ95" i="54"/>
  <c r="AU95" i="54"/>
  <c r="J85" i="54"/>
  <c r="AF115" i="54"/>
  <c r="O105" i="54"/>
  <c r="S85" i="54"/>
  <c r="R85" i="54"/>
  <c r="AV95" i="54"/>
  <c r="AG115" i="54"/>
  <c r="M85" i="54"/>
  <c r="M105" i="54"/>
  <c r="AR95" i="54"/>
  <c r="AS95" i="54"/>
  <c r="J105" i="54"/>
  <c r="AA85" i="54"/>
  <c r="AV115" i="54"/>
  <c r="BC95" i="54"/>
  <c r="AE95" i="54"/>
  <c r="AK95" i="54"/>
  <c r="AM95" i="54"/>
  <c r="AM115" i="54"/>
  <c r="AN115" i="54"/>
  <c r="AO115" i="54"/>
  <c r="AP115" i="54"/>
  <c r="X6" i="38"/>
  <c r="AZ10" i="43"/>
  <c r="AZ11" i="43"/>
  <c r="AZ18" i="43"/>
  <c r="AZ6" i="43"/>
  <c r="X6" i="43"/>
  <c r="K85" i="54"/>
  <c r="Q85" i="54"/>
  <c r="T85" i="54"/>
  <c r="V85" i="54"/>
  <c r="X85" i="54"/>
  <c r="Y85" i="54"/>
  <c r="AB85" i="54"/>
  <c r="AX95" i="54"/>
  <c r="BA95" i="54"/>
  <c r="AF95" i="54"/>
  <c r="AG95" i="54"/>
  <c r="AL95" i="54"/>
  <c r="D65" i="54"/>
  <c r="BB75" i="54"/>
  <c r="X7" i="39"/>
  <c r="X9" i="39" s="1"/>
  <c r="AY7" i="36"/>
  <c r="AY9" i="36" s="1"/>
  <c r="AY7" i="39"/>
  <c r="AY9" i="39" s="1"/>
  <c r="X7" i="36"/>
  <c r="X9" i="36" s="1"/>
  <c r="AY11" i="43"/>
  <c r="AY20" i="22"/>
  <c r="X6" i="22"/>
  <c r="X6" i="21"/>
  <c r="X21" i="39"/>
  <c r="X120" i="3" s="1"/>
  <c r="AY10" i="39"/>
  <c r="AY10" i="36"/>
  <c r="AY13" i="36" s="1"/>
  <c r="AY21" i="39"/>
  <c r="BA132" i="3" s="1"/>
  <c r="X19" i="43"/>
  <c r="X163" i="3" s="1"/>
  <c r="X65" i="54"/>
  <c r="H105" i="54"/>
  <c r="AU115" i="54"/>
  <c r="AX115" i="54"/>
  <c r="U85" i="54"/>
  <c r="AY115" i="54"/>
  <c r="I105" i="54"/>
  <c r="AB105" i="54"/>
  <c r="H85" i="54"/>
  <c r="K105" i="54"/>
  <c r="AE115" i="54"/>
  <c r="AZ115" i="54"/>
  <c r="AA105" i="54"/>
  <c r="D105" i="54"/>
  <c r="E85" i="54"/>
  <c r="G105" i="54"/>
  <c r="Y105" i="54"/>
  <c r="AW115" i="54"/>
  <c r="F85" i="54"/>
  <c r="AH115" i="54"/>
  <c r="AI115" i="54"/>
  <c r="AK115" i="54"/>
  <c r="AL115" i="54"/>
  <c r="X105" i="54"/>
  <c r="BC115" i="54"/>
  <c r="C105" i="54"/>
  <c r="BD75" i="54"/>
  <c r="AY6" i="22"/>
  <c r="AN75" i="54"/>
  <c r="O65" i="54"/>
  <c r="P105" i="54"/>
  <c r="Q105" i="54"/>
  <c r="R105" i="54"/>
  <c r="S105" i="54"/>
  <c r="T105" i="54"/>
  <c r="U105" i="54"/>
  <c r="Y65" i="54"/>
  <c r="I65" i="54"/>
  <c r="P85" i="54"/>
  <c r="L105" i="54"/>
  <c r="AM75" i="54"/>
  <c r="AK75" i="54"/>
  <c r="AT75" i="54"/>
  <c r="AS75" i="54"/>
  <c r="V65" i="54"/>
  <c r="AG75" i="54"/>
  <c r="AZ75" i="54"/>
  <c r="AU75" i="54"/>
  <c r="U65" i="54"/>
  <c r="X15" i="39" l="1"/>
  <c r="AZ20" i="43"/>
  <c r="AZ9" i="43"/>
  <c r="AY15" i="39"/>
  <c r="AH75" i="54"/>
  <c r="AO75" i="54"/>
  <c r="AQ75" i="54"/>
  <c r="E65" i="54"/>
  <c r="C65" i="54"/>
  <c r="K65" i="54"/>
  <c r="AR75" i="54"/>
  <c r="Z65" i="54"/>
  <c r="AV75" i="54"/>
  <c r="AY75" i="54"/>
  <c r="AJ75" i="54"/>
  <c r="AY25" i="22"/>
  <c r="X7" i="43"/>
  <c r="X9" i="43" s="1"/>
  <c r="X11" i="43"/>
  <c r="AY18" i="36"/>
  <c r="AY21" i="36" s="1"/>
  <c r="AY19" i="43"/>
  <c r="BA173" i="3" s="1"/>
  <c r="X17" i="22"/>
  <c r="X30" i="22"/>
  <c r="X76" i="3" s="1"/>
  <c r="X29" i="50"/>
  <c r="X14" i="43"/>
  <c r="X18" i="36"/>
  <c r="X21" i="36" s="1"/>
  <c r="X11" i="22"/>
  <c r="X25" i="50"/>
  <c r="X10" i="36"/>
  <c r="X13" i="36" s="1"/>
  <c r="AY17" i="22"/>
  <c r="AY20" i="39"/>
  <c r="AY23" i="39" s="1"/>
  <c r="X21" i="22"/>
  <c r="AY7" i="43"/>
  <c r="AY9" i="43" s="1"/>
  <c r="AY7" i="22"/>
  <c r="AY9" i="22" s="1"/>
  <c r="AY27" i="50"/>
  <c r="X27" i="50"/>
  <c r="AY6" i="21"/>
  <c r="X10" i="39"/>
  <c r="X10" i="43"/>
  <c r="AY25" i="50"/>
  <c r="AY17" i="38"/>
  <c r="BA108" i="3" s="1"/>
  <c r="AY22" i="21"/>
  <c r="AY18" i="38"/>
  <c r="AY24" i="22"/>
  <c r="BA86" i="3" s="1"/>
  <c r="AY10" i="43"/>
  <c r="X18" i="21"/>
  <c r="X27" i="22"/>
  <c r="X23" i="21"/>
  <c r="AY18" i="21"/>
  <c r="AY21" i="22"/>
  <c r="X28" i="50"/>
  <c r="X15" i="36"/>
  <c r="AY12" i="21"/>
  <c r="X8" i="38"/>
  <c r="X99" i="3" s="1"/>
  <c r="X8" i="21"/>
  <c r="X8" i="22"/>
  <c r="X77" i="3" s="1"/>
  <c r="X26" i="22"/>
  <c r="AY11" i="21"/>
  <c r="AY11" i="38"/>
  <c r="AY14" i="22"/>
  <c r="AY15" i="22"/>
  <c r="BA87" i="3" s="1"/>
  <c r="AY21" i="21"/>
  <c r="AY12" i="38"/>
  <c r="BA109" i="3" s="1"/>
  <c r="AY29" i="50"/>
  <c r="AY12" i="43"/>
  <c r="BA174" i="3" s="1"/>
  <c r="BT174" i="3" s="1"/>
  <c r="X12" i="43"/>
  <c r="AZ29" i="50"/>
  <c r="AZ14" i="43"/>
  <c r="AZ30" i="50"/>
  <c r="AZ5" i="37"/>
  <c r="AZ11" i="50"/>
  <c r="AZ12" i="50"/>
  <c r="BB65" i="3" s="1"/>
  <c r="AZ5" i="36"/>
  <c r="AZ10" i="50"/>
  <c r="BB64" i="3" s="1"/>
  <c r="AZ5" i="39"/>
  <c r="AZ16" i="39"/>
  <c r="AZ26" i="50"/>
  <c r="AZ14" i="50"/>
  <c r="BB66" i="3" s="1"/>
  <c r="AZ5" i="43"/>
  <c r="AZ5" i="35"/>
  <c r="AZ13" i="50"/>
  <c r="AZ12" i="43"/>
  <c r="BB174" i="3" s="1"/>
  <c r="BU174" i="3" s="1"/>
  <c r="AZ28" i="50"/>
  <c r="AZ15" i="36"/>
  <c r="AZ8" i="22"/>
  <c r="BB89" i="3" s="1"/>
  <c r="AZ12" i="21"/>
  <c r="AZ15" i="22"/>
  <c r="BB87" i="3" s="1"/>
  <c r="AZ23" i="21"/>
  <c r="AZ27" i="22"/>
  <c r="AZ7" i="22"/>
  <c r="AZ17" i="22"/>
  <c r="N65" i="54"/>
  <c r="BC75" i="54"/>
  <c r="AI75" i="54"/>
  <c r="AX75" i="54"/>
  <c r="F65" i="54"/>
  <c r="AP75" i="54"/>
  <c r="G65" i="54"/>
  <c r="S65" i="54"/>
  <c r="L65" i="54"/>
  <c r="H65" i="54"/>
  <c r="AA65" i="54"/>
  <c r="J65" i="54"/>
  <c r="AW75" i="54"/>
  <c r="AB65" i="54"/>
  <c r="M65" i="54"/>
  <c r="AL75" i="54"/>
  <c r="AF75" i="54"/>
  <c r="BA75" i="54"/>
  <c r="W65" i="54"/>
  <c r="AE75" i="54"/>
  <c r="AY10" i="21"/>
  <c r="AY10" i="22"/>
  <c r="AY13" i="22" s="1"/>
  <c r="AY10" i="38"/>
  <c r="AY23" i="22"/>
  <c r="AY20" i="21"/>
  <c r="AY7" i="21"/>
  <c r="AY9" i="21" s="1"/>
  <c r="AY7" i="38"/>
  <c r="AY9" i="38" s="1"/>
  <c r="X20" i="39"/>
  <c r="X23" i="39" s="1"/>
  <c r="AY16" i="21"/>
  <c r="P65" i="54"/>
  <c r="Q65" i="54"/>
  <c r="T65" i="54"/>
  <c r="AZ13" i="43" l="1"/>
  <c r="AY15" i="21"/>
  <c r="AY18" i="22"/>
  <c r="AY28" i="22"/>
  <c r="AZ9" i="22"/>
  <c r="AY24" i="21"/>
  <c r="AY19" i="21"/>
  <c r="R65" i="54"/>
  <c r="X18" i="38"/>
  <c r="X17" i="38"/>
  <c r="X96" i="3" s="1"/>
  <c r="X30" i="50"/>
  <c r="X16" i="21"/>
  <c r="X19" i="21" s="1"/>
  <c r="X13" i="50"/>
  <c r="X22" i="21"/>
  <c r="X24" i="22"/>
  <c r="X74" i="3" s="1"/>
  <c r="AY13" i="43"/>
  <c r="AY5" i="38"/>
  <c r="AY9" i="50"/>
  <c r="BA63" i="3" s="1"/>
  <c r="X12" i="50"/>
  <c r="X56" i="3" s="1"/>
  <c r="X5" i="36"/>
  <c r="AY19" i="22"/>
  <c r="AY23" i="50"/>
  <c r="AY26" i="50"/>
  <c r="AY16" i="39"/>
  <c r="AY12" i="50"/>
  <c r="BA65" i="3" s="1"/>
  <c r="AY5" i="36"/>
  <c r="X13" i="43"/>
  <c r="X164" i="3"/>
  <c r="BT164" i="3" s="1"/>
  <c r="AY28" i="50"/>
  <c r="AY15" i="36"/>
  <c r="X11" i="50"/>
  <c r="X5" i="37"/>
  <c r="X23" i="50"/>
  <c r="X19" i="22"/>
  <c r="AY10" i="50"/>
  <c r="BA64" i="3" s="1"/>
  <c r="AY5" i="39"/>
  <c r="X16" i="39"/>
  <c r="X26" i="50"/>
  <c r="X24" i="50" s="1"/>
  <c r="AY18" i="43"/>
  <c r="AY20" i="43" s="1"/>
  <c r="X142" i="3"/>
  <c r="X17" i="36"/>
  <c r="X17" i="43"/>
  <c r="X162" i="3"/>
  <c r="AY11" i="50"/>
  <c r="AY5" i="37"/>
  <c r="AY16" i="38"/>
  <c r="X12" i="38"/>
  <c r="X97" i="3" s="1"/>
  <c r="X11" i="38"/>
  <c r="X12" i="21"/>
  <c r="X21" i="21"/>
  <c r="X20" i="21"/>
  <c r="X5" i="39"/>
  <c r="X10" i="50"/>
  <c r="X55" i="3" s="1"/>
  <c r="AZ20" i="21"/>
  <c r="AZ24" i="21" s="1"/>
  <c r="AZ5" i="21"/>
  <c r="AZ8" i="50"/>
  <c r="BB117" i="3"/>
  <c r="AZ24" i="39"/>
  <c r="AZ26" i="39" s="1"/>
  <c r="BB140" i="3"/>
  <c r="AZ22" i="36"/>
  <c r="AZ19" i="22"/>
  <c r="AZ23" i="50"/>
  <c r="AZ7" i="21"/>
  <c r="AZ8" i="21"/>
  <c r="BB160" i="3"/>
  <c r="AZ21" i="43"/>
  <c r="AZ16" i="21"/>
  <c r="AZ19" i="21" s="1"/>
  <c r="AZ24" i="50"/>
  <c r="BB152" i="3"/>
  <c r="AZ17" i="36"/>
  <c r="BB131" i="3"/>
  <c r="AZ19" i="39"/>
  <c r="BB172" i="3"/>
  <c r="AZ17" i="43"/>
  <c r="AZ11" i="21"/>
  <c r="AZ15" i="21" s="1"/>
  <c r="AZ14" i="22"/>
  <c r="AZ18" i="22" s="1"/>
  <c r="AZ5" i="22"/>
  <c r="AZ23" i="22"/>
  <c r="AZ28" i="22" s="1"/>
  <c r="AZ6" i="22"/>
  <c r="AZ6" i="21"/>
  <c r="AZ10" i="21"/>
  <c r="AZ10" i="22"/>
  <c r="AZ13" i="22" s="1"/>
  <c r="X7" i="38"/>
  <c r="X9" i="38" s="1"/>
  <c r="X7" i="22"/>
  <c r="X9" i="22" s="1"/>
  <c r="X7" i="21"/>
  <c r="X9" i="21" s="1"/>
  <c r="AY5" i="22"/>
  <c r="X10" i="38"/>
  <c r="X18" i="43"/>
  <c r="X20" i="43" s="1"/>
  <c r="X10" i="21"/>
  <c r="BU152" i="3" l="1"/>
  <c r="BU154" i="3"/>
  <c r="BU153" i="3"/>
  <c r="BU155" i="3"/>
  <c r="BB136" i="3"/>
  <c r="BU136" i="3" s="1"/>
  <c r="BU134" i="3"/>
  <c r="BU132" i="3"/>
  <c r="BU135" i="3"/>
  <c r="BU133" i="3"/>
  <c r="BU172" i="3"/>
  <c r="BU131" i="3"/>
  <c r="BU175" i="3"/>
  <c r="BU173" i="3"/>
  <c r="AY24" i="50"/>
  <c r="AY22" i="50" s="1"/>
  <c r="X5" i="35"/>
  <c r="X23" i="22"/>
  <c r="X28" i="22" s="1"/>
  <c r="AY30" i="50"/>
  <c r="AY14" i="43"/>
  <c r="X24" i="21"/>
  <c r="BA152" i="3"/>
  <c r="AY17" i="36"/>
  <c r="AY19" i="39"/>
  <c r="BA131" i="3"/>
  <c r="X9" i="50"/>
  <c r="X54" i="3" s="1"/>
  <c r="X5" i="38"/>
  <c r="X19" i="39"/>
  <c r="X119" i="3"/>
  <c r="X140" i="3"/>
  <c r="X22" i="36"/>
  <c r="X14" i="50"/>
  <c r="X57" i="3" s="1"/>
  <c r="X5" i="43"/>
  <c r="X32" i="50"/>
  <c r="X22" i="50"/>
  <c r="X73" i="3"/>
  <c r="X22" i="22"/>
  <c r="X16" i="38"/>
  <c r="AY22" i="36"/>
  <c r="BA140" i="3"/>
  <c r="AY29" i="22"/>
  <c r="AY31" i="22" s="1"/>
  <c r="BA85" i="3"/>
  <c r="AY22" i="22"/>
  <c r="X15" i="22"/>
  <c r="X75" i="3" s="1"/>
  <c r="X14" i="22"/>
  <c r="BA71" i="3"/>
  <c r="AY7" i="50"/>
  <c r="BA46" i="3" s="1"/>
  <c r="AY8" i="50"/>
  <c r="AY5" i="21"/>
  <c r="AY25" i="21" s="1"/>
  <c r="AY27" i="21" s="1"/>
  <c r="BA94" i="3"/>
  <c r="AY19" i="38"/>
  <c r="AY21" i="38" s="1"/>
  <c r="AY5" i="43"/>
  <c r="AY14" i="50"/>
  <c r="BA66" i="3" s="1"/>
  <c r="BA117" i="3"/>
  <c r="AY24" i="39"/>
  <c r="AY26" i="39" s="1"/>
  <c r="AY5" i="35"/>
  <c r="AY13" i="50"/>
  <c r="X11" i="21"/>
  <c r="X15" i="21" s="1"/>
  <c r="X117" i="3"/>
  <c r="X24" i="39"/>
  <c r="X26" i="39" s="1"/>
  <c r="BB85" i="3"/>
  <c r="AZ22" i="22"/>
  <c r="AZ22" i="50"/>
  <c r="AZ32" i="50"/>
  <c r="BB156" i="3"/>
  <c r="BU156" i="3" s="1"/>
  <c r="BB176" i="3"/>
  <c r="BU176" i="3" s="1"/>
  <c r="AZ6" i="50"/>
  <c r="AZ16" i="50"/>
  <c r="BB71" i="3"/>
  <c r="AZ7" i="50"/>
  <c r="BB46" i="3" s="1"/>
  <c r="AZ29" i="22"/>
  <c r="AZ31" i="22" s="1"/>
  <c r="AZ9" i="21"/>
  <c r="AZ25" i="21"/>
  <c r="AZ27" i="21" s="1"/>
  <c r="X10" i="22"/>
  <c r="X13" i="22" s="1"/>
  <c r="X5" i="22"/>
  <c r="AY32" i="50" l="1"/>
  <c r="BB90" i="3"/>
  <c r="BU90" i="3" s="1"/>
  <c r="BU86" i="3"/>
  <c r="BU88" i="3"/>
  <c r="BU89" i="3"/>
  <c r="BU87" i="3"/>
  <c r="BU85" i="3"/>
  <c r="X18" i="22"/>
  <c r="BT131" i="3"/>
  <c r="BA172" i="3"/>
  <c r="AY17" i="43"/>
  <c r="AY6" i="50"/>
  <c r="AY16" i="50"/>
  <c r="BT119" i="3"/>
  <c r="BA136" i="3"/>
  <c r="BT136" i="3" s="1"/>
  <c r="BT132" i="3"/>
  <c r="BT133" i="3"/>
  <c r="BT134" i="3"/>
  <c r="BT135" i="3"/>
  <c r="BT85" i="3"/>
  <c r="BT152" i="3"/>
  <c r="X29" i="22"/>
  <c r="X31" i="22" s="1"/>
  <c r="X71" i="3"/>
  <c r="BT73" i="3" s="1"/>
  <c r="X7" i="50"/>
  <c r="X41" i="3" s="1"/>
  <c r="BA90" i="3"/>
  <c r="BT90" i="3" s="1"/>
  <c r="BT88" i="3"/>
  <c r="BT89" i="3"/>
  <c r="BT87" i="3"/>
  <c r="BT86" i="3"/>
  <c r="BA160" i="3"/>
  <c r="AY21" i="43"/>
  <c r="BA156" i="3"/>
  <c r="BT156" i="3" s="1"/>
  <c r="BT155" i="3"/>
  <c r="BT153" i="3"/>
  <c r="BT154" i="3"/>
  <c r="X160" i="3"/>
  <c r="X21" i="43"/>
  <c r="X124" i="3"/>
  <c r="BT124" i="3" s="1"/>
  <c r="BT120" i="3"/>
  <c r="BT122" i="3"/>
  <c r="BT123" i="3"/>
  <c r="BT121" i="3"/>
  <c r="X94" i="3"/>
  <c r="X19" i="38"/>
  <c r="X21" i="38" s="1"/>
  <c r="BA113" i="3"/>
  <c r="BT113" i="3" s="1"/>
  <c r="BT112" i="3"/>
  <c r="BT111" i="3"/>
  <c r="BT110" i="3"/>
  <c r="BT108" i="3"/>
  <c r="BT109" i="3"/>
  <c r="X5" i="21"/>
  <c r="X25" i="21" s="1"/>
  <c r="X27" i="21" s="1"/>
  <c r="X8" i="50"/>
  <c r="BT142" i="3"/>
  <c r="X146" i="3"/>
  <c r="BT146" i="3" s="1"/>
  <c r="BT143" i="3"/>
  <c r="BT145" i="3"/>
  <c r="BT144" i="3"/>
  <c r="BB52" i="3"/>
  <c r="BB47" i="3"/>
  <c r="BU47" i="3" s="1"/>
  <c r="BU46" i="3" l="1"/>
  <c r="BU48" i="3"/>
  <c r="BB67" i="3"/>
  <c r="BU67" i="3" s="1"/>
  <c r="BU63" i="3"/>
  <c r="BU65" i="3"/>
  <c r="BU64" i="3"/>
  <c r="BU66" i="3"/>
  <c r="BT75" i="3"/>
  <c r="BT172" i="3"/>
  <c r="BA176" i="3"/>
  <c r="BT176" i="3" s="1"/>
  <c r="BT173" i="3"/>
  <c r="BT175" i="3"/>
  <c r="X78" i="3"/>
  <c r="BT78" i="3" s="1"/>
  <c r="BT74" i="3"/>
  <c r="BT76" i="3"/>
  <c r="BT77" i="3"/>
  <c r="X6" i="50"/>
  <c r="X16" i="50"/>
  <c r="X101" i="3"/>
  <c r="BT101" i="3" s="1"/>
  <c r="BT98" i="3"/>
  <c r="BT100" i="3"/>
  <c r="BT99" i="3"/>
  <c r="BT96" i="3"/>
  <c r="BT97" i="3"/>
  <c r="BT162" i="3"/>
  <c r="X166" i="3"/>
  <c r="BT166" i="3" s="1"/>
  <c r="BT163" i="3"/>
  <c r="BT165" i="3"/>
  <c r="BA47" i="3"/>
  <c r="BA52" i="3"/>
  <c r="X42" i="3" l="1"/>
  <c r="X52" i="3"/>
  <c r="BA67" i="3"/>
  <c r="BT67" i="3" s="1"/>
  <c r="BT65" i="3"/>
  <c r="BT63" i="3"/>
  <c r="BT64" i="3"/>
  <c r="BT66" i="3"/>
  <c r="BT47" i="3"/>
  <c r="BT48" i="3"/>
  <c r="BT46" i="3"/>
  <c r="X58" i="3" l="1"/>
  <c r="BT58" i="3" s="1"/>
  <c r="BT56" i="3"/>
  <c r="BT55" i="3"/>
  <c r="BT57" i="3"/>
  <c r="BT54" i="3"/>
  <c r="BT42" i="3"/>
  <c r="BT43" i="3"/>
  <c r="BT41" i="3"/>
  <c r="BD117" i="54"/>
  <c r="BC117" i="54"/>
  <c r="BB117" i="54"/>
  <c r="BA117" i="54"/>
  <c r="AZ117" i="54"/>
  <c r="AY117" i="54"/>
  <c r="AX117" i="54"/>
  <c r="AW117" i="54"/>
  <c r="AV117" i="54"/>
  <c r="AU117" i="54"/>
  <c r="AT117" i="54"/>
  <c r="AS117" i="54"/>
  <c r="AR117" i="54"/>
  <c r="AQ117" i="54"/>
  <c r="AP117" i="54"/>
  <c r="AO117" i="54"/>
  <c r="AN117" i="54"/>
  <c r="AM117" i="54"/>
  <c r="AL117" i="54"/>
  <c r="AK117" i="54"/>
  <c r="AJ117" i="54"/>
  <c r="AI117" i="54"/>
  <c r="AH117" i="54"/>
  <c r="AG117" i="54"/>
  <c r="AF117" i="54"/>
  <c r="AE117" i="54"/>
  <c r="AB107" i="54"/>
  <c r="AA107" i="54"/>
  <c r="Z107" i="54"/>
  <c r="Y107" i="54"/>
  <c r="X107" i="54"/>
  <c r="W107" i="54"/>
  <c r="V107" i="54"/>
  <c r="U107" i="54"/>
  <c r="T107" i="54"/>
  <c r="S107" i="54"/>
  <c r="R107" i="54"/>
  <c r="Q107" i="54"/>
  <c r="P107" i="54"/>
  <c r="O107" i="54"/>
  <c r="N107" i="54"/>
  <c r="M107" i="54"/>
  <c r="L107" i="54"/>
  <c r="K107" i="54"/>
  <c r="J107" i="54"/>
  <c r="I107" i="54"/>
  <c r="H107" i="54"/>
  <c r="G107" i="54"/>
  <c r="F107" i="54"/>
  <c r="E107" i="54"/>
  <c r="D107" i="54"/>
  <c r="C107" i="54"/>
  <c r="BD97" i="54"/>
  <c r="BC97" i="54"/>
  <c r="BB97" i="54"/>
  <c r="BA97" i="54"/>
  <c r="AZ97" i="54"/>
  <c r="AY97" i="54"/>
  <c r="AX97" i="54"/>
  <c r="AW97" i="54"/>
  <c r="AV97" i="54"/>
  <c r="AU97" i="54"/>
  <c r="AT97" i="54"/>
  <c r="AS97" i="54"/>
  <c r="AR97" i="54"/>
  <c r="AQ97" i="54"/>
  <c r="AP97" i="54"/>
  <c r="AO97" i="54"/>
  <c r="AN97" i="54"/>
  <c r="AM97" i="54"/>
  <c r="AL97" i="54"/>
  <c r="AK97" i="54"/>
  <c r="AJ97" i="54"/>
  <c r="AI97" i="54"/>
  <c r="AH97" i="54"/>
  <c r="AG97" i="54"/>
  <c r="AF97" i="54"/>
  <c r="AE97" i="54"/>
  <c r="AB87" i="54"/>
  <c r="AA87" i="54"/>
  <c r="Z87" i="54"/>
  <c r="Y87" i="54"/>
  <c r="X87" i="54"/>
  <c r="W87" i="54"/>
  <c r="V87" i="54"/>
  <c r="U87" i="54"/>
  <c r="T87" i="54"/>
  <c r="S87" i="54"/>
  <c r="R87" i="54"/>
  <c r="Q87" i="54"/>
  <c r="P87" i="54"/>
  <c r="O87" i="54"/>
  <c r="N87" i="54"/>
  <c r="M87" i="54"/>
  <c r="L87" i="54"/>
  <c r="K87" i="54"/>
  <c r="J87" i="54"/>
  <c r="I87" i="54"/>
  <c r="H87" i="54"/>
  <c r="G87" i="54"/>
  <c r="F87" i="54"/>
  <c r="E87" i="54"/>
  <c r="D87" i="54"/>
  <c r="C87" i="54"/>
  <c r="BD116" i="54"/>
  <c r="BC116" i="54"/>
  <c r="BB116" i="54"/>
  <c r="BA116" i="54"/>
  <c r="AZ116" i="54"/>
  <c r="AY116" i="54"/>
  <c r="AX116" i="54"/>
  <c r="AW116" i="54"/>
  <c r="AK116" i="54"/>
  <c r="AJ116" i="54"/>
  <c r="AH116" i="54"/>
  <c r="AB106" i="54"/>
  <c r="AA106" i="54"/>
  <c r="Z106" i="54"/>
  <c r="Y106" i="54"/>
  <c r="X106" i="54"/>
  <c r="W106" i="54"/>
  <c r="V106" i="54"/>
  <c r="U106" i="54"/>
  <c r="I106" i="54"/>
  <c r="H106" i="54"/>
  <c r="F106" i="54"/>
  <c r="BD96" i="54"/>
  <c r="BC96" i="54"/>
  <c r="BB96" i="54"/>
  <c r="BA96" i="54"/>
  <c r="AZ96" i="54"/>
  <c r="AY96" i="54"/>
  <c r="AX96" i="54"/>
  <c r="AW96" i="54"/>
  <c r="AK96" i="54"/>
  <c r="AJ96" i="54"/>
  <c r="AH96" i="54"/>
  <c r="AB86" i="54"/>
  <c r="AA86" i="54"/>
  <c r="Z86" i="54"/>
  <c r="Y86" i="54"/>
  <c r="X86" i="54"/>
  <c r="W86" i="54"/>
  <c r="V86" i="54"/>
  <c r="U86" i="54"/>
  <c r="I86" i="54"/>
  <c r="H86" i="54"/>
  <c r="F86" i="54"/>
  <c r="BD98" i="54"/>
  <c r="BD118" i="54"/>
  <c r="BC98" i="54"/>
  <c r="BC118" i="54"/>
  <c r="BB98" i="54"/>
  <c r="BB118" i="54"/>
  <c r="BA98" i="54"/>
  <c r="BA118" i="54"/>
  <c r="AZ98" i="54"/>
  <c r="AZ118" i="54"/>
  <c r="AY98" i="54"/>
  <c r="AY118" i="54"/>
  <c r="AX98" i="54"/>
  <c r="AX118" i="54"/>
  <c r="AW98" i="54"/>
  <c r="AW118" i="54"/>
  <c r="AV98" i="54"/>
  <c r="AV118" i="54"/>
  <c r="AU98" i="54"/>
  <c r="AU118" i="54"/>
  <c r="AT98" i="54"/>
  <c r="AT118" i="54"/>
  <c r="AS98" i="54"/>
  <c r="AS118" i="54"/>
  <c r="AR98" i="54"/>
  <c r="AR118" i="54"/>
  <c r="AQ98" i="54"/>
  <c r="AQ118" i="54"/>
  <c r="AP98" i="54"/>
  <c r="AP118" i="54"/>
  <c r="AO98" i="54"/>
  <c r="AO118" i="54"/>
  <c r="AN98" i="54"/>
  <c r="AN118" i="54"/>
  <c r="AM98" i="54"/>
  <c r="AM118" i="54"/>
  <c r="AL98" i="54"/>
  <c r="AL118" i="54"/>
  <c r="AK98" i="54"/>
  <c r="AK118" i="54"/>
  <c r="AJ98" i="54"/>
  <c r="AJ118" i="54"/>
  <c r="AI98" i="54"/>
  <c r="AI118" i="54"/>
  <c r="AH98" i="54"/>
  <c r="AH118" i="54"/>
  <c r="AG98" i="54"/>
  <c r="AG118" i="54"/>
  <c r="AF98" i="54"/>
  <c r="AF118" i="54"/>
  <c r="AE98" i="54"/>
  <c r="AE118" i="54"/>
  <c r="AB88" i="54"/>
  <c r="AB108" i="54"/>
  <c r="AA88" i="54"/>
  <c r="AA108" i="54"/>
  <c r="Z88" i="54"/>
  <c r="Z108" i="54"/>
  <c r="Y88" i="54"/>
  <c r="Y108" i="54"/>
  <c r="X88" i="54"/>
  <c r="X108" i="54"/>
  <c r="W88" i="54"/>
  <c r="W108" i="54"/>
  <c r="V88" i="54"/>
  <c r="V108" i="54"/>
  <c r="U88" i="54"/>
  <c r="U108" i="54"/>
  <c r="T88" i="54"/>
  <c r="T108" i="54"/>
  <c r="S88" i="54"/>
  <c r="S108" i="54"/>
  <c r="R88" i="54"/>
  <c r="R108" i="54"/>
  <c r="Q88" i="54"/>
  <c r="Q108" i="54"/>
  <c r="P88" i="54"/>
  <c r="P108" i="54"/>
  <c r="O88" i="54"/>
  <c r="O108" i="54"/>
  <c r="N88" i="54"/>
  <c r="N108" i="54"/>
  <c r="M88" i="54"/>
  <c r="M108" i="54"/>
  <c r="L88" i="54"/>
  <c r="L108" i="54"/>
  <c r="K88" i="54"/>
  <c r="K108" i="54"/>
  <c r="J88" i="54"/>
  <c r="J108" i="54"/>
  <c r="I88" i="54"/>
  <c r="I108" i="54"/>
  <c r="H88" i="54"/>
  <c r="H108" i="54"/>
  <c r="G88" i="54"/>
  <c r="G108" i="54"/>
  <c r="F88" i="54"/>
  <c r="F108" i="54"/>
  <c r="E88" i="54"/>
  <c r="E108" i="54"/>
  <c r="D88" i="54"/>
  <c r="D108" i="54"/>
  <c r="C88" i="54"/>
  <c r="C108" i="54"/>
  <c r="AY76" i="54"/>
  <c r="BB77" i="54"/>
  <c r="Z66" i="54"/>
  <c r="BC77" i="54"/>
  <c r="F67" i="54"/>
  <c r="AO77" i="54"/>
  <c r="G67" i="54"/>
  <c r="V67" i="54"/>
  <c r="AG77" i="54"/>
  <c r="Y66" i="54"/>
  <c r="W67" i="54"/>
  <c r="AV78" i="54"/>
  <c r="T68" i="54"/>
  <c r="AH78" i="54"/>
  <c r="AF78" i="54"/>
  <c r="AT78" i="54"/>
  <c r="AX78" i="54"/>
  <c r="AZ78" i="54"/>
  <c r="Z83" i="54"/>
  <c r="G68" i="54"/>
  <c r="J68" i="54"/>
  <c r="R68" i="54"/>
  <c r="AJ103" i="54"/>
  <c r="AY83" i="54"/>
  <c r="M68" i="54"/>
  <c r="U68" i="54"/>
  <c r="AK103" i="54"/>
  <c r="AK119" i="54" s="1"/>
  <c r="E68" i="54"/>
  <c r="F68" i="54"/>
  <c r="H68" i="54"/>
  <c r="N68" i="54"/>
  <c r="P68" i="54"/>
  <c r="Z68" i="54"/>
  <c r="AB68" i="54"/>
  <c r="AB83" i="54"/>
  <c r="AB89" i="54" s="1"/>
  <c r="AJ83" i="54"/>
  <c r="AJ99" i="54" s="1"/>
  <c r="AA83" i="54"/>
  <c r="H103" i="54"/>
  <c r="H109" i="54" s="1"/>
  <c r="AJ78" i="54"/>
  <c r="AZ76" i="54"/>
  <c r="AW77" i="54"/>
  <c r="I66" i="54"/>
  <c r="S67" i="54"/>
  <c r="AA67" i="54"/>
  <c r="V66" i="54"/>
  <c r="AY78" i="54"/>
  <c r="N67" i="54"/>
  <c r="AK77" i="54"/>
  <c r="AS77" i="54"/>
  <c r="AV96" i="54"/>
  <c r="AU96" i="54"/>
  <c r="AT96" i="54"/>
  <c r="AS96" i="54"/>
  <c r="AP96" i="54"/>
  <c r="AO96" i="54"/>
  <c r="AM96" i="54"/>
  <c r="AL96" i="54"/>
  <c r="AI96" i="54"/>
  <c r="AI83" i="54"/>
  <c r="AG96" i="54"/>
  <c r="AF96" i="54"/>
  <c r="AE96" i="54"/>
  <c r="T86" i="54"/>
  <c r="R86" i="54"/>
  <c r="Q86" i="54"/>
  <c r="O86" i="54"/>
  <c r="N86" i="54"/>
  <c r="M86" i="54"/>
  <c r="L86" i="54"/>
  <c r="K86" i="54"/>
  <c r="J86" i="54"/>
  <c r="G86" i="54"/>
  <c r="D86" i="54"/>
  <c r="C86" i="54"/>
  <c r="AV116" i="54"/>
  <c r="AS116" i="54"/>
  <c r="AR116" i="54"/>
  <c r="AQ116" i="54"/>
  <c r="AP116" i="54"/>
  <c r="AO116" i="54"/>
  <c r="AN116" i="54"/>
  <c r="AM116" i="54"/>
  <c r="AG116" i="54"/>
  <c r="AF116" i="54"/>
  <c r="AE116" i="54"/>
  <c r="T106" i="54"/>
  <c r="R106" i="54"/>
  <c r="Q106" i="54"/>
  <c r="O106" i="54"/>
  <c r="N106" i="54"/>
  <c r="M106" i="54"/>
  <c r="L106" i="54"/>
  <c r="K106" i="54"/>
  <c r="J106" i="54"/>
  <c r="G106" i="54"/>
  <c r="E106" i="54"/>
  <c r="D106" i="54"/>
  <c r="C106" i="54"/>
  <c r="S86" i="54"/>
  <c r="Z67" i="54"/>
  <c r="AJ77" i="54"/>
  <c r="AR77" i="54"/>
  <c r="AZ77" i="54"/>
  <c r="AE77" i="54"/>
  <c r="AM77" i="54"/>
  <c r="J67" i="54"/>
  <c r="O67" i="54"/>
  <c r="R67" i="54"/>
  <c r="AN77" i="54"/>
  <c r="X66" i="54"/>
  <c r="AK76" i="54"/>
  <c r="AU77" i="54"/>
  <c r="AX76" i="54"/>
  <c r="BA77" i="54"/>
  <c r="F83" i="54"/>
  <c r="F89" i="54" s="1"/>
  <c r="H83" i="54"/>
  <c r="H89" i="54" s="1"/>
  <c r="V103" i="54"/>
  <c r="BD83" i="54"/>
  <c r="BD99" i="54" s="1"/>
  <c r="AH103" i="54"/>
  <c r="AH119" i="54" s="1"/>
  <c r="AK83" i="54"/>
  <c r="BB76" i="54"/>
  <c r="AI77" i="54"/>
  <c r="AA66" i="54"/>
  <c r="AB66" i="54"/>
  <c r="AJ76" i="54"/>
  <c r="AW76" i="54"/>
  <c r="Q67" i="54"/>
  <c r="Y67" i="54"/>
  <c r="AQ77" i="54"/>
  <c r="AY77" i="54"/>
  <c r="K67" i="54"/>
  <c r="AB67" i="54"/>
  <c r="M67" i="54"/>
  <c r="U67" i="54"/>
  <c r="AX77" i="54"/>
  <c r="AH76" i="54"/>
  <c r="H67" i="54"/>
  <c r="AW103" i="54"/>
  <c r="H66" i="54"/>
  <c r="BA76" i="54"/>
  <c r="BC76" i="54"/>
  <c r="AF77" i="54"/>
  <c r="C67" i="54"/>
  <c r="E67" i="54"/>
  <c r="I67" i="54"/>
  <c r="T67" i="54"/>
  <c r="BD77" i="54"/>
  <c r="U66" i="54"/>
  <c r="D67" i="54"/>
  <c r="O68" i="54"/>
  <c r="Q68" i="54"/>
  <c r="S68" i="54"/>
  <c r="W68" i="54"/>
  <c r="BA78" i="54"/>
  <c r="BC78" i="54"/>
  <c r="U83" i="54"/>
  <c r="V83" i="54"/>
  <c r="W83" i="54"/>
  <c r="Y83" i="54"/>
  <c r="BC83" i="54"/>
  <c r="L68" i="54"/>
  <c r="BB78" i="54"/>
  <c r="AZ103" i="54"/>
  <c r="I68" i="54"/>
  <c r="AG78" i="54"/>
  <c r="C68" i="54"/>
  <c r="K68" i="54"/>
  <c r="AA68" i="54"/>
  <c r="AE78" i="54"/>
  <c r="AQ78" i="54"/>
  <c r="AS78" i="54"/>
  <c r="AG76" i="54"/>
  <c r="AV83" i="54"/>
  <c r="AT103" i="54"/>
  <c r="I103" i="54"/>
  <c r="X103" i="54"/>
  <c r="Y103" i="54"/>
  <c r="AA103" i="54"/>
  <c r="AA109" i="54" s="1"/>
  <c r="BA103" i="54"/>
  <c r="BB103" i="54"/>
  <c r="S83" i="54"/>
  <c r="AQ103" i="54"/>
  <c r="AH63" i="54"/>
  <c r="K103" i="54"/>
  <c r="AN83" i="54"/>
  <c r="AL103" i="54"/>
  <c r="AR83" i="54"/>
  <c r="V68" i="54"/>
  <c r="AG103" i="54"/>
  <c r="AL78" i="54"/>
  <c r="N103" i="54"/>
  <c r="AV77" i="54"/>
  <c r="P67" i="54"/>
  <c r="X67" i="54"/>
  <c r="AH77" i="54"/>
  <c r="AP77" i="54"/>
  <c r="L67" i="54"/>
  <c r="AL77" i="54"/>
  <c r="AT77" i="54"/>
  <c r="AX103" i="54"/>
  <c r="I83" i="54"/>
  <c r="I89" i="54" s="1"/>
  <c r="BB83" i="54"/>
  <c r="W103" i="54"/>
  <c r="BC103" i="54"/>
  <c r="BC119" i="54" s="1"/>
  <c r="K83" i="54"/>
  <c r="T83" i="54"/>
  <c r="AR103" i="54"/>
  <c r="AO78" i="54"/>
  <c r="BA83" i="54"/>
  <c r="AX63" i="54"/>
  <c r="BD103" i="54"/>
  <c r="AB103" i="54"/>
  <c r="AB109" i="54" s="1"/>
  <c r="X83" i="54"/>
  <c r="AW83" i="54"/>
  <c r="F103" i="54"/>
  <c r="AV103" i="54"/>
  <c r="Z103" i="54"/>
  <c r="AX83" i="54"/>
  <c r="D68" i="54"/>
  <c r="X68" i="54"/>
  <c r="BS68" i="54" s="1"/>
  <c r="AN78" i="54"/>
  <c r="AP78" i="54"/>
  <c r="AR78" i="54"/>
  <c r="BD78" i="54"/>
  <c r="AI78" i="54"/>
  <c r="AH83" i="54"/>
  <c r="AH99" i="54" s="1"/>
  <c r="AS76" i="54"/>
  <c r="L103" i="54"/>
  <c r="AP103" i="54"/>
  <c r="R83" i="54"/>
  <c r="Q66" i="54"/>
  <c r="D66" i="54"/>
  <c r="D83" i="54"/>
  <c r="D89" i="54" s="1"/>
  <c r="O83" i="54"/>
  <c r="AI76" i="54"/>
  <c r="AS83" i="54"/>
  <c r="L83" i="54"/>
  <c r="N66" i="54"/>
  <c r="Q103" i="54"/>
  <c r="T66" i="54"/>
  <c r="U103" i="54"/>
  <c r="O103" i="54"/>
  <c r="J66" i="54"/>
  <c r="C103" i="54"/>
  <c r="C109" i="54" s="1"/>
  <c r="J83" i="54"/>
  <c r="J89" i="54" s="1"/>
  <c r="AE63" i="54"/>
  <c r="AG63" i="54"/>
  <c r="Y68" i="54"/>
  <c r="AU78" i="54"/>
  <c r="AW78" i="54"/>
  <c r="L66" i="54"/>
  <c r="AO103" i="54"/>
  <c r="M83" i="54"/>
  <c r="AO83" i="54"/>
  <c r="C66" i="54"/>
  <c r="AF103" i="54"/>
  <c r="BD63" i="54"/>
  <c r="X63" i="54"/>
  <c r="G83" i="54"/>
  <c r="G89" i="54" s="1"/>
  <c r="J103" i="54"/>
  <c r="J109" i="54" s="1"/>
  <c r="R103" i="54"/>
  <c r="AM76" i="54"/>
  <c r="AM103" i="54"/>
  <c r="AN76" i="54"/>
  <c r="AV76" i="54"/>
  <c r="AG83" i="54"/>
  <c r="AP83" i="54"/>
  <c r="AP76" i="54"/>
  <c r="BI76" i="54" s="1"/>
  <c r="Q83" i="54"/>
  <c r="C83" i="54"/>
  <c r="AM83" i="54"/>
  <c r="AT83" i="54"/>
  <c r="AI103" i="54"/>
  <c r="AS103" i="54"/>
  <c r="E103" i="54"/>
  <c r="N83" i="54"/>
  <c r="G103" i="54"/>
  <c r="W63" i="54"/>
  <c r="BR65" i="54" s="1"/>
  <c r="AW63" i="54"/>
  <c r="M66" i="54"/>
  <c r="AE76" i="54"/>
  <c r="AE103" i="54"/>
  <c r="S103" i="54"/>
  <c r="D103" i="54"/>
  <c r="D109" i="54" s="1"/>
  <c r="AF83" i="54"/>
  <c r="AF99" i="54" s="1"/>
  <c r="R66" i="54"/>
  <c r="AN103" i="54"/>
  <c r="AA63" i="54"/>
  <c r="AK63" i="54"/>
  <c r="AS63" i="54"/>
  <c r="AN63" i="54"/>
  <c r="N63" i="54"/>
  <c r="BA63" i="54"/>
  <c r="Z63" i="54"/>
  <c r="AP63" i="54"/>
  <c r="AJ63" i="54"/>
  <c r="AJ79" i="54" s="1"/>
  <c r="C63" i="54"/>
  <c r="U63" i="54"/>
  <c r="AZ63" i="54"/>
  <c r="AV63" i="54"/>
  <c r="AU63" i="54"/>
  <c r="BN75" i="54" s="1"/>
  <c r="Q63" i="54"/>
  <c r="R63" i="54"/>
  <c r="BI77" i="54" l="1"/>
  <c r="BP66" i="54"/>
  <c r="BT76" i="54"/>
  <c r="BM67" i="54"/>
  <c r="BU67" i="54"/>
  <c r="BP78" i="54"/>
  <c r="BT78" i="54"/>
  <c r="BT77" i="54"/>
  <c r="BS78" i="54"/>
  <c r="BU108" i="54"/>
  <c r="BU106" i="54"/>
  <c r="C69" i="54"/>
  <c r="AH79" i="54"/>
  <c r="AV79" i="54"/>
  <c r="BO79" i="54" s="1"/>
  <c r="BO75" i="54"/>
  <c r="AZ79" i="54"/>
  <c r="BS79" i="54" s="1"/>
  <c r="BS75" i="54"/>
  <c r="AN79" i="54"/>
  <c r="BG79" i="54" s="1"/>
  <c r="BG75" i="54"/>
  <c r="E109" i="54"/>
  <c r="BL76" i="54"/>
  <c r="BD119" i="54"/>
  <c r="BL78" i="54"/>
  <c r="AI99" i="54"/>
  <c r="Z89" i="54"/>
  <c r="BU89" i="54" s="1"/>
  <c r="BU85" i="54"/>
  <c r="BR67" i="54"/>
  <c r="BU66" i="54"/>
  <c r="BU97" i="54"/>
  <c r="BB119" i="54"/>
  <c r="BU119" i="54" s="1"/>
  <c r="BU115" i="54"/>
  <c r="BO78" i="54"/>
  <c r="AG99" i="54"/>
  <c r="BB99" i="54"/>
  <c r="BU99" i="54" s="1"/>
  <c r="BU95" i="54"/>
  <c r="BO76" i="54"/>
  <c r="BN78" i="54"/>
  <c r="Z109" i="54"/>
  <c r="BU109" i="54" s="1"/>
  <c r="BU105" i="54"/>
  <c r="BR68" i="54"/>
  <c r="BQ76" i="54"/>
  <c r="BL77" i="54"/>
  <c r="BP77" i="54"/>
  <c r="BU68" i="54"/>
  <c r="BQ78" i="54"/>
  <c r="BU88" i="54"/>
  <c r="BU107" i="54"/>
  <c r="AS79" i="54"/>
  <c r="BL79" i="54" s="1"/>
  <c r="BL75" i="54"/>
  <c r="AA69" i="54"/>
  <c r="BG76" i="54"/>
  <c r="AF119" i="54"/>
  <c r="BO77" i="54"/>
  <c r="BC99" i="54"/>
  <c r="AK99" i="54"/>
  <c r="BN77" i="54"/>
  <c r="BS76" i="54"/>
  <c r="BU86" i="54"/>
  <c r="AX79" i="54"/>
  <c r="BQ79" i="54" s="1"/>
  <c r="BQ75" i="54"/>
  <c r="R69" i="54"/>
  <c r="BM69" i="54" s="1"/>
  <c r="BM65" i="54"/>
  <c r="AW79" i="54"/>
  <c r="BP79" i="54" s="1"/>
  <c r="BP75" i="54"/>
  <c r="AG79" i="54"/>
  <c r="BL66" i="54"/>
  <c r="F109" i="54"/>
  <c r="I109" i="54"/>
  <c r="BL68" i="54"/>
  <c r="BQ77" i="54"/>
  <c r="BL67" i="54"/>
  <c r="BS77" i="54"/>
  <c r="BI67" i="54"/>
  <c r="BI68" i="54"/>
  <c r="AJ119" i="54"/>
  <c r="BU116" i="54"/>
  <c r="BU117" i="54"/>
  <c r="N69" i="54"/>
  <c r="BI69" i="54" s="1"/>
  <c r="BI65" i="54"/>
  <c r="AE119" i="54"/>
  <c r="BS67" i="54"/>
  <c r="AP79" i="54"/>
  <c r="BI79" i="54" s="1"/>
  <c r="BI75" i="54"/>
  <c r="Z69" i="54"/>
  <c r="BU69" i="54" s="1"/>
  <c r="BU65" i="54"/>
  <c r="BM66" i="54"/>
  <c r="C89" i="54"/>
  <c r="BF76" i="54"/>
  <c r="BI66" i="54"/>
  <c r="BI78" i="54"/>
  <c r="BP67" i="54"/>
  <c r="BP76" i="54"/>
  <c r="BS66" i="54"/>
  <c r="BM68" i="54"/>
  <c r="BU118" i="54"/>
  <c r="U69" i="54"/>
  <c r="BP69" i="54" s="1"/>
  <c r="BP65" i="54"/>
  <c r="X69" i="54"/>
  <c r="BS69" i="54" s="1"/>
  <c r="BS65" i="54"/>
  <c r="BP68" i="54"/>
  <c r="Q69" i="54"/>
  <c r="BL69" i="54" s="1"/>
  <c r="BL65" i="54"/>
  <c r="BA79" i="54"/>
  <c r="BT79" i="54" s="1"/>
  <c r="BT75" i="54"/>
  <c r="G109" i="54"/>
  <c r="BG78" i="54"/>
  <c r="AG119" i="54"/>
  <c r="BG77" i="54"/>
  <c r="AA89" i="54"/>
  <c r="BO68" i="54"/>
  <c r="BU98" i="54"/>
  <c r="BU96" i="54"/>
  <c r="BU87" i="54"/>
  <c r="AF76" i="54"/>
  <c r="AF63" i="54"/>
  <c r="AR76" i="54"/>
  <c r="AR63" i="54"/>
  <c r="BK77" i="54" s="1"/>
  <c r="AU76" i="54"/>
  <c r="BN76" i="54" s="1"/>
  <c r="BJ85" i="54"/>
  <c r="O89" i="54"/>
  <c r="BJ89" i="54" s="1"/>
  <c r="BM86" i="54"/>
  <c r="BM85" i="54"/>
  <c r="R89" i="54"/>
  <c r="BM89" i="54" s="1"/>
  <c r="N109" i="54"/>
  <c r="BI109" i="54" s="1"/>
  <c r="BI105" i="54"/>
  <c r="AM78" i="54"/>
  <c r="BF78" i="54" s="1"/>
  <c r="AM63" i="54"/>
  <c r="AU103" i="54"/>
  <c r="BN117" i="54" s="1"/>
  <c r="BA99" i="54"/>
  <c r="BT99" i="54" s="1"/>
  <c r="BT95" i="54"/>
  <c r="AT99" i="54"/>
  <c r="BM99" i="54" s="1"/>
  <c r="BM95" i="54"/>
  <c r="BF96" i="54"/>
  <c r="AM99" i="54"/>
  <c r="BF99" i="54" s="1"/>
  <c r="BF95" i="54"/>
  <c r="M103" i="54"/>
  <c r="P106" i="54"/>
  <c r="BK106" i="54" s="1"/>
  <c r="P103" i="54"/>
  <c r="AL116" i="54"/>
  <c r="AL119" i="54" s="1"/>
  <c r="AT116" i="54"/>
  <c r="BM116" i="54" s="1"/>
  <c r="BL115" i="54"/>
  <c r="AS119" i="54"/>
  <c r="BL119" i="54" s="1"/>
  <c r="AQ96" i="54"/>
  <c r="AQ83" i="54"/>
  <c r="AZ83" i="54"/>
  <c r="AL83" i="54"/>
  <c r="AL99" i="54" s="1"/>
  <c r="BM115" i="54"/>
  <c r="E86" i="54"/>
  <c r="P86" i="54"/>
  <c r="AT76" i="54"/>
  <c r="G66" i="54"/>
  <c r="G63" i="54"/>
  <c r="G69" i="54" s="1"/>
  <c r="F66" i="54"/>
  <c r="BP115" i="54"/>
  <c r="AW119" i="54"/>
  <c r="BP119" i="54" s="1"/>
  <c r="BD76" i="54"/>
  <c r="BD79" i="54" s="1"/>
  <c r="BK95" i="54"/>
  <c r="BG95" i="54"/>
  <c r="BL106" i="54"/>
  <c r="BF116" i="54"/>
  <c r="AU116" i="54"/>
  <c r="AR96" i="54"/>
  <c r="BK96" i="54" s="1"/>
  <c r="AM119" i="54"/>
  <c r="BF119" i="54" s="1"/>
  <c r="BF115" i="54"/>
  <c r="AO99" i="54"/>
  <c r="BH99" i="54" s="1"/>
  <c r="BH95" i="54"/>
  <c r="BH85" i="54"/>
  <c r="M89" i="54"/>
  <c r="BH89" i="54" s="1"/>
  <c r="U109" i="54"/>
  <c r="BP109" i="54" s="1"/>
  <c r="BP105" i="54"/>
  <c r="BG85" i="54"/>
  <c r="L89" i="54"/>
  <c r="BG89" i="54" s="1"/>
  <c r="BI115" i="54"/>
  <c r="AP119" i="54"/>
  <c r="BI119" i="54" s="1"/>
  <c r="X89" i="54"/>
  <c r="BS89" i="54" s="1"/>
  <c r="BS85" i="54"/>
  <c r="BS105" i="54"/>
  <c r="X109" i="54"/>
  <c r="BS109" i="54" s="1"/>
  <c r="BM106" i="54"/>
  <c r="AE79" i="54"/>
  <c r="BL86" i="54"/>
  <c r="Q89" i="54"/>
  <c r="BL89" i="54" s="1"/>
  <c r="BL85" i="54"/>
  <c r="T103" i="54"/>
  <c r="BL107" i="54"/>
  <c r="Q109" i="54"/>
  <c r="BL109" i="54" s="1"/>
  <c r="BL105" i="54"/>
  <c r="BL95" i="54"/>
  <c r="AS99" i="54"/>
  <c r="BL99" i="54" s="1"/>
  <c r="V89" i="54"/>
  <c r="BQ89" i="54" s="1"/>
  <c r="BQ85" i="54"/>
  <c r="BH116" i="54"/>
  <c r="T63" i="54"/>
  <c r="BO66" i="54" s="1"/>
  <c r="AO63" i="54"/>
  <c r="BH78" i="54" s="1"/>
  <c r="AO76" i="54"/>
  <c r="BN105" i="54"/>
  <c r="BH115" i="54"/>
  <c r="AO119" i="54"/>
  <c r="BH119" i="54" s="1"/>
  <c r="I63" i="54"/>
  <c r="I69" i="54" s="1"/>
  <c r="BQ115" i="54"/>
  <c r="AX119" i="54"/>
  <c r="BQ119" i="54" s="1"/>
  <c r="BN85" i="54"/>
  <c r="S89" i="54"/>
  <c r="BN89" i="54" s="1"/>
  <c r="AZ119" i="54"/>
  <c r="BS119" i="54" s="1"/>
  <c r="BS115" i="54"/>
  <c r="BG106" i="54"/>
  <c r="BI116" i="54"/>
  <c r="BG86" i="54"/>
  <c r="AE83" i="54"/>
  <c r="AN96" i="54"/>
  <c r="BG96" i="54" s="1"/>
  <c r="AU83" i="54"/>
  <c r="BN98" i="54" s="1"/>
  <c r="M63" i="54"/>
  <c r="L109" i="54"/>
  <c r="BG109" i="54" s="1"/>
  <c r="BG105" i="54"/>
  <c r="BQ95" i="54"/>
  <c r="AX99" i="54"/>
  <c r="BQ99" i="54" s="1"/>
  <c r="AY103" i="54"/>
  <c r="BR117" i="54" s="1"/>
  <c r="BH106" i="54"/>
  <c r="BH86" i="54"/>
  <c r="AE99" i="54"/>
  <c r="BH96" i="54"/>
  <c r="BN96" i="54"/>
  <c r="AN119" i="54"/>
  <c r="BG119" i="54" s="1"/>
  <c r="BG115" i="54"/>
  <c r="N89" i="54"/>
  <c r="BI89" i="54" s="1"/>
  <c r="BI85" i="54"/>
  <c r="BI97" i="54"/>
  <c r="AP99" i="54"/>
  <c r="BI99" i="54" s="1"/>
  <c r="BI95" i="54"/>
  <c r="BM105" i="54"/>
  <c r="R109" i="54"/>
  <c r="BM109" i="54" s="1"/>
  <c r="V63" i="54"/>
  <c r="BQ66" i="54" s="1"/>
  <c r="BJ105" i="54"/>
  <c r="O109" i="54"/>
  <c r="BJ109" i="54" s="1"/>
  <c r="AQ119" i="54"/>
  <c r="BJ119" i="54" s="1"/>
  <c r="BJ115" i="54"/>
  <c r="BT115" i="54"/>
  <c r="BA119" i="54"/>
  <c r="BT119" i="54" s="1"/>
  <c r="Y109" i="54"/>
  <c r="BT109" i="54" s="1"/>
  <c r="BT105" i="54"/>
  <c r="AV99" i="54"/>
  <c r="BO99" i="54" s="1"/>
  <c r="BO95" i="54"/>
  <c r="S106" i="54"/>
  <c r="BN106" i="54" s="1"/>
  <c r="BI86" i="54"/>
  <c r="BO96" i="54"/>
  <c r="L63" i="54"/>
  <c r="BG68" i="54" s="1"/>
  <c r="BO115" i="54"/>
  <c r="AV119" i="54"/>
  <c r="BO119" i="54" s="1"/>
  <c r="BP95" i="54"/>
  <c r="AW99" i="54"/>
  <c r="BP99" i="54" s="1"/>
  <c r="W109" i="54"/>
  <c r="BR109" i="54" s="1"/>
  <c r="BR105" i="54"/>
  <c r="Y89" i="54"/>
  <c r="BT89" i="54" s="1"/>
  <c r="BT85" i="54"/>
  <c r="U89" i="54"/>
  <c r="BP89" i="54" s="1"/>
  <c r="BP85" i="54"/>
  <c r="W66" i="54"/>
  <c r="BR66" i="54" s="1"/>
  <c r="V109" i="54"/>
  <c r="BQ109" i="54" s="1"/>
  <c r="BQ105" i="54"/>
  <c r="AI116" i="54"/>
  <c r="AI119" i="54" s="1"/>
  <c r="BL116" i="54"/>
  <c r="BF88" i="54"/>
  <c r="BH88" i="54"/>
  <c r="BJ88" i="54"/>
  <c r="BL88" i="54"/>
  <c r="BN88" i="54"/>
  <c r="BP88" i="54"/>
  <c r="BR88" i="54"/>
  <c r="BT88" i="54"/>
  <c r="BF98" i="54"/>
  <c r="BH98" i="54"/>
  <c r="BJ98" i="54"/>
  <c r="BL98" i="54"/>
  <c r="BP98" i="54"/>
  <c r="BR98" i="54"/>
  <c r="BT98" i="54"/>
  <c r="BP86" i="54"/>
  <c r="BR106" i="54"/>
  <c r="BS87" i="54"/>
  <c r="BQ97" i="54"/>
  <c r="BG107" i="54"/>
  <c r="BO107" i="54"/>
  <c r="BM117" i="54"/>
  <c r="BQ86" i="54"/>
  <c r="BS106" i="54"/>
  <c r="BP116" i="54"/>
  <c r="BL87" i="54"/>
  <c r="BT87" i="54"/>
  <c r="BJ97" i="54"/>
  <c r="BR97" i="54"/>
  <c r="BH107" i="54"/>
  <c r="BP107" i="54"/>
  <c r="BF117" i="54"/>
  <c r="AR119" i="54"/>
  <c r="BK119" i="54" s="1"/>
  <c r="BK115" i="54"/>
  <c r="BF105" i="54"/>
  <c r="K109" i="54"/>
  <c r="BF109" i="54" s="1"/>
  <c r="BI106" i="54"/>
  <c r="BJ116" i="54"/>
  <c r="BL96" i="54"/>
  <c r="BR95" i="54"/>
  <c r="AY99" i="54"/>
  <c r="BR99" i="54" s="1"/>
  <c r="BR86" i="54"/>
  <c r="BT106" i="54"/>
  <c r="BQ116" i="54"/>
  <c r="BM87" i="54"/>
  <c r="BK97" i="54"/>
  <c r="BS97" i="54"/>
  <c r="BI107" i="54"/>
  <c r="BQ107" i="54"/>
  <c r="BG117" i="54"/>
  <c r="BO117" i="54"/>
  <c r="BN86" i="54"/>
  <c r="BJ106" i="54"/>
  <c r="BK116" i="54"/>
  <c r="BF86" i="54"/>
  <c r="BO86" i="54"/>
  <c r="BM96" i="54"/>
  <c r="BG108" i="54"/>
  <c r="BI108" i="54"/>
  <c r="BK108" i="54"/>
  <c r="BM108" i="54"/>
  <c r="BO108" i="54"/>
  <c r="BQ108" i="54"/>
  <c r="BS108" i="54"/>
  <c r="BG118" i="54"/>
  <c r="BI118" i="54"/>
  <c r="BK118" i="54"/>
  <c r="BM118" i="54"/>
  <c r="BO118" i="54"/>
  <c r="BQ118" i="54"/>
  <c r="BS118" i="54"/>
  <c r="BS86" i="54"/>
  <c r="BP96" i="54"/>
  <c r="BR116" i="54"/>
  <c r="BF87" i="54"/>
  <c r="BN87" i="54"/>
  <c r="BL97" i="54"/>
  <c r="BT97" i="54"/>
  <c r="BJ107" i="54"/>
  <c r="BR107" i="54"/>
  <c r="BH117" i="54"/>
  <c r="BP117" i="54"/>
  <c r="BG88" i="54"/>
  <c r="BI88" i="54"/>
  <c r="BM88" i="54"/>
  <c r="BO88" i="54"/>
  <c r="BQ88" i="54"/>
  <c r="BS88" i="54"/>
  <c r="BG98" i="54"/>
  <c r="BI98" i="54"/>
  <c r="BK98" i="54"/>
  <c r="BM98" i="54"/>
  <c r="BO98" i="54"/>
  <c r="BQ98" i="54"/>
  <c r="BS98" i="54"/>
  <c r="BT86" i="54"/>
  <c r="BQ96" i="54"/>
  <c r="BS116" i="54"/>
  <c r="BG87" i="54"/>
  <c r="BO87" i="54"/>
  <c r="BM97" i="54"/>
  <c r="BK107" i="54"/>
  <c r="BS107" i="54"/>
  <c r="BI117" i="54"/>
  <c r="BQ117" i="54"/>
  <c r="BR96" i="54"/>
  <c r="BT116" i="54"/>
  <c r="BH87" i="54"/>
  <c r="BP87" i="54"/>
  <c r="BF97" i="54"/>
  <c r="BN97" i="54"/>
  <c r="BT107" i="54"/>
  <c r="BJ117" i="54"/>
  <c r="BS96" i="54"/>
  <c r="BP106" i="54"/>
  <c r="BI87" i="54"/>
  <c r="BQ87" i="54"/>
  <c r="BG97" i="54"/>
  <c r="BO97" i="54"/>
  <c r="BM107" i="54"/>
  <c r="BK117" i="54"/>
  <c r="BS117" i="54"/>
  <c r="T89" i="54"/>
  <c r="BO89" i="54" s="1"/>
  <c r="BO85" i="54"/>
  <c r="K89" i="54"/>
  <c r="BF89" i="54" s="1"/>
  <c r="BF85" i="54"/>
  <c r="AK78" i="54"/>
  <c r="AK79" i="54" s="1"/>
  <c r="BR85" i="54"/>
  <c r="W89" i="54"/>
  <c r="BR89" i="54" s="1"/>
  <c r="BF106" i="54"/>
  <c r="BO106" i="54"/>
  <c r="BG116" i="54"/>
  <c r="BO116" i="54"/>
  <c r="BJ86" i="54"/>
  <c r="BI96" i="54"/>
  <c r="BF108" i="54"/>
  <c r="BJ108" i="54"/>
  <c r="BL108" i="54"/>
  <c r="BN108" i="54"/>
  <c r="BP108" i="54"/>
  <c r="BR108" i="54"/>
  <c r="BT108" i="54"/>
  <c r="BF118" i="54"/>
  <c r="BH118" i="54"/>
  <c r="BJ118" i="54"/>
  <c r="BL118" i="54"/>
  <c r="BP118" i="54"/>
  <c r="BR118" i="54"/>
  <c r="BT118" i="54"/>
  <c r="BT96" i="54"/>
  <c r="BQ106" i="54"/>
  <c r="BJ87" i="54"/>
  <c r="BR87" i="54"/>
  <c r="BH97" i="54"/>
  <c r="BP97" i="54"/>
  <c r="BF107" i="54"/>
  <c r="BN107" i="54"/>
  <c r="BL117" i="54"/>
  <c r="BT117" i="54"/>
  <c r="BB63" i="54"/>
  <c r="BU76" i="54" s="1"/>
  <c r="Y63" i="54"/>
  <c r="BT66" i="54" s="1"/>
  <c r="AB63" i="54"/>
  <c r="AB69" i="54" s="1"/>
  <c r="AL63" i="54"/>
  <c r="H63" i="54"/>
  <c r="H69" i="54" s="1"/>
  <c r="E63" i="54"/>
  <c r="D63" i="54"/>
  <c r="D69" i="54" s="1"/>
  <c r="AT63" i="54"/>
  <c r="BM77" i="54" s="1"/>
  <c r="AI63" i="54"/>
  <c r="AI79" i="54" s="1"/>
  <c r="BC63" i="54"/>
  <c r="BC79" i="54" s="1"/>
  <c r="J63" i="54"/>
  <c r="J69" i="54" s="1"/>
  <c r="AY63" i="54"/>
  <c r="BR76" i="54" s="1"/>
  <c r="F63" i="54"/>
  <c r="F69" i="54" s="1"/>
  <c r="BM76" i="54" l="1"/>
  <c r="BK76" i="54"/>
  <c r="BR78" i="54"/>
  <c r="BQ68" i="54"/>
  <c r="BK78" i="54"/>
  <c r="BO67" i="54"/>
  <c r="BU78" i="54"/>
  <c r="AM79" i="54"/>
  <c r="BF79" i="54" s="1"/>
  <c r="BF75" i="54"/>
  <c r="L69" i="54"/>
  <c r="BG69" i="54" s="1"/>
  <c r="BG65" i="54"/>
  <c r="AU79" i="54"/>
  <c r="BN79" i="54" s="1"/>
  <c r="BH76" i="54"/>
  <c r="AR79" i="54"/>
  <c r="BK79" i="54" s="1"/>
  <c r="BK75" i="54"/>
  <c r="BF77" i="54"/>
  <c r="Y69" i="54"/>
  <c r="BT69" i="54" s="1"/>
  <c r="BT65" i="54"/>
  <c r="BG67" i="54"/>
  <c r="AT79" i="54"/>
  <c r="BM79" i="54" s="1"/>
  <c r="BM75" i="54"/>
  <c r="AO79" i="54"/>
  <c r="BH79" i="54" s="1"/>
  <c r="BH75" i="54"/>
  <c r="BT67" i="54"/>
  <c r="BG66" i="54"/>
  <c r="M69" i="54"/>
  <c r="BH69" i="54" s="1"/>
  <c r="BH65" i="54"/>
  <c r="T69" i="54"/>
  <c r="BO69" i="54" s="1"/>
  <c r="BO65" i="54"/>
  <c r="BH66" i="54"/>
  <c r="BT68" i="54"/>
  <c r="V69" i="54"/>
  <c r="BQ69" i="54" s="1"/>
  <c r="BQ65" i="54"/>
  <c r="BH67" i="54"/>
  <c r="BH77" i="54"/>
  <c r="BQ67" i="54"/>
  <c r="BB79" i="54"/>
  <c r="BU79" i="54" s="1"/>
  <c r="BU75" i="54"/>
  <c r="AY79" i="54"/>
  <c r="BR79" i="54" s="1"/>
  <c r="BR75" i="54"/>
  <c r="BR77" i="54"/>
  <c r="BM78" i="54"/>
  <c r="BU77" i="54"/>
  <c r="BH68" i="54"/>
  <c r="T109" i="54"/>
  <c r="BO109" i="54" s="1"/>
  <c r="BO105" i="54"/>
  <c r="P66" i="54"/>
  <c r="P63" i="54"/>
  <c r="AT119" i="54"/>
  <c r="BM119" i="54" s="1"/>
  <c r="AQ99" i="54"/>
  <c r="BJ99" i="54" s="1"/>
  <c r="BJ95" i="54"/>
  <c r="AL76" i="54"/>
  <c r="AL79" i="54" s="1"/>
  <c r="BH108" i="54"/>
  <c r="M109" i="54"/>
  <c r="BH109" i="54" s="1"/>
  <c r="BH105" i="54"/>
  <c r="O66" i="54"/>
  <c r="BJ66" i="54" s="1"/>
  <c r="O63" i="54"/>
  <c r="W69" i="54"/>
  <c r="BR69" i="54" s="1"/>
  <c r="S66" i="54"/>
  <c r="S63" i="54"/>
  <c r="BJ96" i="54"/>
  <c r="P109" i="54"/>
  <c r="BK109" i="54" s="1"/>
  <c r="BK105" i="54"/>
  <c r="K66" i="54"/>
  <c r="K63" i="54"/>
  <c r="AQ76" i="54"/>
  <c r="AQ63" i="54"/>
  <c r="BN95" i="54"/>
  <c r="AU99" i="54"/>
  <c r="BN99" i="54" s="1"/>
  <c r="AN99" i="54"/>
  <c r="BG99" i="54" s="1"/>
  <c r="E66" i="54"/>
  <c r="E69" i="54" s="1"/>
  <c r="BS95" i="54"/>
  <c r="AZ99" i="54"/>
  <c r="BS99" i="54" s="1"/>
  <c r="BR115" i="54"/>
  <c r="AY119" i="54"/>
  <c r="BR119" i="54" s="1"/>
  <c r="S109" i="54"/>
  <c r="BN109" i="54" s="1"/>
  <c r="BN116" i="54"/>
  <c r="E83" i="54"/>
  <c r="E89" i="54" s="1"/>
  <c r="P83" i="54"/>
  <c r="BK86" i="54" s="1"/>
  <c r="BN118" i="54"/>
  <c r="BN115" i="54"/>
  <c r="AU119" i="54"/>
  <c r="BN119" i="54" s="1"/>
  <c r="AR99" i="54"/>
  <c r="BK99" i="54" s="1"/>
  <c r="AF79" i="54"/>
  <c r="BK66" i="54" l="1"/>
  <c r="AQ79" i="54"/>
  <c r="BJ79" i="54" s="1"/>
  <c r="BJ75" i="54"/>
  <c r="BJ77" i="54"/>
  <c r="BJ78" i="54"/>
  <c r="BJ76" i="54"/>
  <c r="S69" i="54"/>
  <c r="BN69" i="54" s="1"/>
  <c r="BN65" i="54"/>
  <c r="BN68" i="54"/>
  <c r="BN67" i="54"/>
  <c r="BN66" i="54"/>
  <c r="K69" i="54"/>
  <c r="BF69" i="54" s="1"/>
  <c r="BF65" i="54"/>
  <c r="BF68" i="54"/>
  <c r="BF67" i="54"/>
  <c r="BF66" i="54"/>
  <c r="O69" i="54"/>
  <c r="BJ69" i="54" s="1"/>
  <c r="BJ65" i="54"/>
  <c r="BJ68" i="54"/>
  <c r="BJ67" i="54"/>
  <c r="P69" i="54"/>
  <c r="BK69" i="54" s="1"/>
  <c r="BK65" i="54"/>
  <c r="BK68" i="54"/>
  <c r="BK67" i="54"/>
  <c r="BK88" i="54"/>
  <c r="P89" i="54"/>
  <c r="BK89" i="54" s="1"/>
  <c r="BK85" i="54"/>
  <c r="BK87" i="54"/>
</calcChain>
</file>

<file path=xl/sharedStrings.xml><?xml version="1.0" encoding="utf-8"?>
<sst xmlns="http://schemas.openxmlformats.org/spreadsheetml/2006/main" count="460" uniqueCount="142">
  <si>
    <t>Sawn wood</t>
  </si>
  <si>
    <t>Plywood</t>
  </si>
  <si>
    <t>Other wood</t>
  </si>
  <si>
    <t>Total</t>
  </si>
  <si>
    <t>(million cubic metres)</t>
  </si>
  <si>
    <t xml:space="preserve">Logs </t>
  </si>
  <si>
    <t xml:space="preserve">Sawn wood </t>
  </si>
  <si>
    <t xml:space="preserve">Veneer </t>
  </si>
  <si>
    <t xml:space="preserve">Plywood </t>
  </si>
  <si>
    <t xml:space="preserve">Other wood </t>
  </si>
  <si>
    <t xml:space="preserve">Wood-based pulp </t>
  </si>
  <si>
    <t xml:space="preserve"> Paper sector:</t>
  </si>
  <si>
    <t xml:space="preserve"> Timber sector:</t>
  </si>
  <si>
    <t xml:space="preserve"> Total</t>
  </si>
  <si>
    <t xml:space="preserve">Paper </t>
  </si>
  <si>
    <t xml:space="preserve">Others </t>
  </si>
  <si>
    <t>Volume</t>
  </si>
  <si>
    <t xml:space="preserve">Vietnam </t>
  </si>
  <si>
    <t xml:space="preserve">Taiwan </t>
  </si>
  <si>
    <t>Others</t>
  </si>
  <si>
    <t xml:space="preserve">Singapore </t>
  </si>
  <si>
    <t xml:space="preserve">China </t>
  </si>
  <si>
    <t xml:space="preserve"> Product group</t>
  </si>
  <si>
    <t>Other Timber Sector</t>
  </si>
  <si>
    <t xml:space="preserve">VPA core products </t>
  </si>
  <si>
    <t>Presenting the data to more than two significant figures or to more than two decimal places would not be warranted.</t>
  </si>
  <si>
    <t>RWE volume for the main products groups traded has been estimated by multiplying</t>
  </si>
  <si>
    <t>China</t>
  </si>
  <si>
    <t xml:space="preserve">Other panels </t>
  </si>
  <si>
    <t xml:space="preserve">Mouldings &amp; Joinery </t>
  </si>
  <si>
    <t xml:space="preserve">Netherlands </t>
  </si>
  <si>
    <t>Vietnam</t>
  </si>
  <si>
    <t>Wood volume (million cubic metres)</t>
  </si>
  <si>
    <t>RWE volume (million cubic metres)</t>
  </si>
  <si>
    <t>Source</t>
  </si>
  <si>
    <t xml:space="preserve">Venezuela </t>
  </si>
  <si>
    <t xml:space="preserve">UK </t>
  </si>
  <si>
    <t xml:space="preserve">India </t>
  </si>
  <si>
    <t>Mouldings&amp;Joinery</t>
  </si>
  <si>
    <t xml:space="preserve"> South America: </t>
  </si>
  <si>
    <t xml:space="preserve"> North America: </t>
  </si>
  <si>
    <t xml:space="preserve">USA </t>
  </si>
  <si>
    <t xml:space="preserve">Jamaica </t>
  </si>
  <si>
    <t xml:space="preserve">Trinidad &amp; Tobago </t>
  </si>
  <si>
    <t xml:space="preserve">Barbados </t>
  </si>
  <si>
    <t xml:space="preserve">Grenada </t>
  </si>
  <si>
    <t xml:space="preserve">Suriname </t>
  </si>
  <si>
    <t xml:space="preserve">Antigua &amp; Barbuda </t>
  </si>
  <si>
    <t xml:space="preserve"> East Asia: </t>
  </si>
  <si>
    <t xml:space="preserve"> Caribbean Islands:</t>
  </si>
  <si>
    <t xml:space="preserve"> Rest of World:</t>
  </si>
  <si>
    <t xml:space="preserve">Others  </t>
  </si>
  <si>
    <t>Export value</t>
  </si>
  <si>
    <t>Exports to all countries</t>
  </si>
  <si>
    <t>(US$ million, fob, nominal)</t>
  </si>
  <si>
    <t xml:space="preserve"> South America </t>
  </si>
  <si>
    <t xml:space="preserve"> Africa </t>
  </si>
  <si>
    <t xml:space="preserve"> Caribbean Islands </t>
  </si>
  <si>
    <t xml:space="preserve"> East Asia </t>
  </si>
  <si>
    <t xml:space="preserve"> Rest of World </t>
  </si>
  <si>
    <t xml:space="preserve"> South America  </t>
  </si>
  <si>
    <t xml:space="preserve"> Africa  </t>
  </si>
  <si>
    <t>Export value (US$ million, fob, nominal)</t>
  </si>
  <si>
    <t>Logs</t>
  </si>
  <si>
    <t>India</t>
  </si>
  <si>
    <t>USA</t>
  </si>
  <si>
    <t>Barbados</t>
  </si>
  <si>
    <t>Jamaica</t>
  </si>
  <si>
    <t>Suriname</t>
  </si>
  <si>
    <t>It does so in total (by product group) and for selected product groups (by country and region), including on charts.</t>
  </si>
  <si>
    <t>Timber Sector products include those which have the following commodity codes as designated in the UN's Harmonised System:  4403 (logs),  4407 (sawn wood),  4408 (veneer),  4412 (plywood),  4411 (fibreboard),  4409 (mouldings),  4418 (joinery);  and   940161, 940169, 940330, 940340, 940350, 940360 (wooden furniture).</t>
  </si>
  <si>
    <t>Guyana's exports of logs, sawn wood and plywood</t>
  </si>
  <si>
    <t>Source:  based on Guyana Forestry Commission publications, including "Forest Sector Information Report" and "Forestry in Guyana Market Report", also "Law Compliance And Prevention And Control Of Illegal Activities In The Forest Sector In Guyana" G Clarke for World Bank (2006)</t>
  </si>
  <si>
    <t>Note 2:  "Logs" are defined herein to include what source documents describe as "logs" and "roundwood".</t>
  </si>
  <si>
    <t>Note 1:  estimates have been made herein for data not found in source documents, mosty notably for 2004.</t>
  </si>
  <si>
    <t>Logs are defined here to include all quantities which the source classifies under the commodity code 4404 (hoopwood) - partly because the quantities reported under code 4404 as exports to a number of East Asian countries tends to exceed those reported under code 4403 and partly also because there would otherwise be a substantial mismatch between Guyana's exports of logs and those importing countries' imports of logs from Guyana.</t>
  </si>
  <si>
    <t>-</t>
  </si>
  <si>
    <t>Roundwood</t>
  </si>
  <si>
    <t>Splitwood</t>
  </si>
  <si>
    <t>Imports of VPA core products from Guyana</t>
  </si>
  <si>
    <t>Imports of logs from Guyana</t>
  </si>
  <si>
    <t>Paper Sector</t>
  </si>
  <si>
    <t>volume by 1.4 (particleboard),  1.8 (sawn wood and fibre board), 1.9 (veneer and mouldings),  2.0 (wooden furniture),  2.3 (plywood),  2.5 (joinery and not elsewhere specified) and -</t>
  </si>
  <si>
    <t>in units of cubic metres per tonne - weight by 1.6 (wood chips and wood residues),  4.5 (wood-based pulp),  3.5 (paper).</t>
  </si>
  <si>
    <t>For Timber Sector products, volume has been determined by multiplying weight by 1.4 m3/tonne if volume is not reported by the source</t>
  </si>
  <si>
    <t>Anomalies in the source data have been identified by comparing unit value for each statistic of bilateral trade.  Anomalous data have then been revised by assuming that the trade value is correct and the weight or volume is wrong, and then dividing trade value by the unit value.</t>
  </si>
  <si>
    <t xml:space="preserve">Wood chips &amp; residues </t>
  </si>
  <si>
    <t xml:space="preserve">Wooden furniture </t>
  </si>
  <si>
    <t xml:space="preserve"> Destination</t>
  </si>
  <si>
    <t>Guyana's exports of VPA core products  (by destination country)</t>
  </si>
  <si>
    <t>Guyana's exports of logs  (by destination country)</t>
  </si>
  <si>
    <t>Guyana's exports of sawn wood  (by destination country)</t>
  </si>
  <si>
    <t>Guyana's exports of plywood  (by destination country)</t>
  </si>
  <si>
    <t>Guyana's exports of mouldings &amp; joinery  (by destination country)</t>
  </si>
  <si>
    <t>Guyana's exports of Timber Sector products  (by product)</t>
  </si>
  <si>
    <t>Guyana's exports of Timber Sector products  (overview)</t>
  </si>
  <si>
    <t>Import value (US$ million, cif, nominal)</t>
  </si>
  <si>
    <t>Estimated RWE volume (million cubic metres)</t>
  </si>
  <si>
    <t>Imports of sawn wood from Guyana</t>
  </si>
  <si>
    <t>Imports of VPA core products from Guyana  (by importing country - other than in the Caribbean and Vietnam)</t>
  </si>
  <si>
    <t>Imports of logs from Guyana  (by importing country - other than in the Caribbean and Vietnam)</t>
  </si>
  <si>
    <t>Imports of sawn wood from Guyana  (by importing country - other than in the Caribbean and Vietnam)</t>
  </si>
  <si>
    <r>
      <t>Estimated</t>
    </r>
    <r>
      <rPr>
        <b/>
        <sz val="12"/>
        <rFont val="Arial"/>
        <family val="2"/>
      </rPr>
      <t xml:space="preserve"> weight</t>
    </r>
  </si>
  <si>
    <r>
      <t>Estimated</t>
    </r>
    <r>
      <rPr>
        <b/>
        <sz val="12"/>
        <rFont val="Arial"/>
        <family val="2"/>
      </rPr>
      <t xml:space="preserve"> RWE Volume</t>
    </r>
  </si>
  <si>
    <r>
      <t>Estimated</t>
    </r>
    <r>
      <rPr>
        <b/>
        <sz val="12"/>
        <rFont val="Arial"/>
        <family val="2"/>
      </rPr>
      <t xml:space="preserve"> roundwood equivalent volume</t>
    </r>
  </si>
  <si>
    <r>
      <t xml:space="preserve">This workbook summarises the RWE volume and export value for </t>
    </r>
    <r>
      <rPr>
        <b/>
        <sz val="10"/>
        <rFont val="Arial"/>
        <family val="2"/>
      </rPr>
      <t>Guyana</t>
    </r>
    <r>
      <rPr>
        <sz val="10"/>
        <rFont val="Arial"/>
        <family val="2"/>
      </rPr>
      <t>'s exports of wood-based products.</t>
    </r>
  </si>
  <si>
    <r>
      <t xml:space="preserve">The source of trade statistics on which this analysis is made is UN Comtrade, for example:  </t>
    </r>
    <r>
      <rPr>
        <sz val="10"/>
        <rFont val="Arial"/>
        <family val="2"/>
      </rPr>
      <t>http://comtrade.un.org/db/dqQuickQuery.aspx?cc=4407*,-4407&amp;px=H2&amp;r=328&amp;y=2008&amp;p=ALL&amp;rg=2&amp;so=8</t>
    </r>
  </si>
  <si>
    <r>
      <t>Paper Sector products</t>
    </r>
    <r>
      <rPr>
        <sz val="10"/>
        <rFont val="Arial"/>
        <family val="2"/>
      </rPr>
      <t xml:space="preserve"> are here defined as wood chips, wood residues, wood-based pulp, and paper.  They exclude waste paper and pulp based on this, and pulwood logs.</t>
    </r>
  </si>
  <si>
    <r>
      <t>Timber Sector products</t>
    </r>
    <r>
      <rPr>
        <sz val="10"/>
        <rFont val="Arial"/>
        <family val="2"/>
      </rPr>
      <t xml:space="preserve"> are here defined as all wood-based products (including wooden furniture) other than fuel wood and Paper Sector products.</t>
    </r>
  </si>
  <si>
    <r>
      <t>VPA core products</t>
    </r>
    <r>
      <rPr>
        <sz val="10"/>
        <rFont val="Arial"/>
        <family val="2"/>
      </rPr>
      <t xml:space="preserve"> are here defined as those which must as a minimum be covered by a VPA under the EC's FLEGT initiative, namely logs, sawn wood, veneer and plywood.</t>
    </r>
  </si>
  <si>
    <r>
      <t>Other panels</t>
    </r>
    <r>
      <rPr>
        <sz val="10"/>
        <rFont val="Arial"/>
        <family val="2"/>
      </rPr>
      <t xml:space="preserve"> are here defined as wood-based panels (including plywood).</t>
    </r>
  </si>
  <si>
    <r>
      <t xml:space="preserve">For the Paper Sector, the codes are:  440121, 440122, 440130 (wood chips and residues);  4701, 4702, 4703, 4704, 4705 (wood-based pulp);  and 48 (paper).  However, this sector is not considered in this analysis because </t>
    </r>
    <r>
      <rPr>
        <sz val="10"/>
        <rFont val="Arial"/>
        <family val="2"/>
      </rPr>
      <t>Guyana does not have an export-oriented pulp or paper industry.</t>
    </r>
  </si>
  <si>
    <r>
      <t xml:space="preserve">Roundwood equivalent ("RWE") volume </t>
    </r>
    <r>
      <rPr>
        <sz val="10"/>
        <rFont val="Arial"/>
        <family val="2"/>
      </rPr>
      <t>(- a measure of the volume of logs used in making a given quantity of product)</t>
    </r>
  </si>
  <si>
    <t xml:space="preserve">EU </t>
  </si>
  <si>
    <t>(thousand cubic metres)</t>
  </si>
  <si>
    <t>(US$ million, cif, nominal)</t>
  </si>
  <si>
    <t>Import value</t>
  </si>
  <si>
    <t>Imports from Guyana by selected countries:</t>
  </si>
  <si>
    <t xml:space="preserve"> Importing country </t>
  </si>
  <si>
    <t>(thousand tonnes)</t>
  </si>
  <si>
    <r>
      <t xml:space="preserve">Volume </t>
    </r>
    <r>
      <rPr>
        <b/>
        <i/>
        <sz val="10"/>
        <rFont val="Arial"/>
        <family val="2"/>
      </rPr>
      <t>(estimated)</t>
    </r>
  </si>
  <si>
    <t xml:space="preserve">   </t>
  </si>
  <si>
    <t xml:space="preserve">  </t>
  </si>
  <si>
    <t xml:space="preserve">    </t>
  </si>
  <si>
    <r>
      <t xml:space="preserve">Source:  based on declarations of importing countries </t>
    </r>
    <r>
      <rPr>
        <i/>
        <sz val="10"/>
        <rFont val="Arial"/>
        <family val="2"/>
      </rPr>
      <t>other than those in the Caribbean</t>
    </r>
  </si>
  <si>
    <t>`</t>
  </si>
  <si>
    <t>Wood volume (thousand cubic metres)</t>
  </si>
  <si>
    <t>GMSA</t>
  </si>
  <si>
    <t xml:space="preserve"> EU-27 plus UK:</t>
  </si>
  <si>
    <t xml:space="preserve">EU-27 plus UK </t>
  </si>
  <si>
    <t xml:space="preserve"> EU-27 plus UK </t>
  </si>
  <si>
    <t>EU-27 plus UK</t>
  </si>
  <si>
    <t>Exports to all 27 EU member states plus UK</t>
  </si>
  <si>
    <t>Sawnwood</t>
  </si>
  <si>
    <t>Other timber</t>
  </si>
  <si>
    <t>Other Caribbean</t>
  </si>
  <si>
    <t>Singapore &amp; Taiwan</t>
  </si>
  <si>
    <t>Rest of world</t>
  </si>
  <si>
    <t xml:space="preserve"> </t>
  </si>
  <si>
    <t>Guyana's exports of timber, by product and destination</t>
  </si>
  <si>
    <t>Much of that source data is unusable and conflicts with that published by the Guyana Forest Products Development &amp; Marketing Council (the most recent publically available edition relate to 2018)</t>
  </si>
  <si>
    <t>EU27 plus UK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</si>
</sst>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8">
    <font>
      <sz val="10"/>
      <name val="Arial"/>
    </font>
    <font>
      <sz val="8"/>
      <name val="Arial"/>
      <family val="2"/>
    </font>
    <font>
      <sz val="10"/>
      <color indexed="9"/>
      <name val="Arial"/>
      <family val="2"/>
    </font>
    <font>
      <b/>
      <sz val="10"/>
      <name val="Arial"/>
      <family val="2"/>
    </font>
    <font>
      <sz val="10"/>
      <name val="Arial"/>
      <family val="2"/>
    </font>
    <font>
      <b/>
      <i/>
      <sz val="12"/>
      <name val="Arial"/>
      <family val="2"/>
    </font>
    <font>
      <b/>
      <sz val="12"/>
      <name val="Arial"/>
      <family val="2"/>
    </font>
    <font>
      <sz val="10"/>
      <name val="Arial"/>
      <family val="2"/>
    </font>
    <font>
      <b/>
      <sz val="11"/>
      <name val="Arial"/>
      <family val="2"/>
    </font>
    <font>
      <sz val="11"/>
      <name val="Arial"/>
      <family val="2"/>
    </font>
    <font>
      <sz val="10"/>
      <name val="Arial"/>
      <family val="2"/>
    </font>
    <font>
      <i/>
      <sz val="10"/>
      <name val="Arial"/>
      <family val="2"/>
    </font>
    <font>
      <sz val="10"/>
      <name val="Arial"/>
      <family val="2"/>
    </font>
    <font>
      <b/>
      <sz val="12"/>
      <color indexed="17"/>
      <name val="Arial"/>
      <family val="2"/>
    </font>
    <font>
      <sz val="10"/>
      <color indexed="17"/>
      <name val="Arial"/>
      <family val="2"/>
    </font>
    <font>
      <b/>
      <sz val="11"/>
      <color indexed="17"/>
      <name val="Arial"/>
      <family val="2"/>
    </font>
    <font>
      <sz val="11"/>
      <color indexed="17"/>
      <name val="Arial"/>
      <family val="2"/>
    </font>
    <font>
      <b/>
      <u/>
      <sz val="12"/>
      <color indexed="17"/>
      <name val="Arial"/>
      <family val="2"/>
    </font>
    <font>
      <b/>
      <sz val="10"/>
      <color indexed="17"/>
      <name val="Arial"/>
      <family val="2"/>
    </font>
    <font>
      <b/>
      <i/>
      <sz val="10"/>
      <name val="Arial"/>
      <family val="2"/>
    </font>
    <font>
      <sz val="10"/>
      <color indexed="10"/>
      <name val="Arial"/>
      <family val="2"/>
    </font>
    <font>
      <b/>
      <sz val="10"/>
      <color theme="0"/>
      <name val="Arial"/>
      <family val="2"/>
    </font>
    <font>
      <sz val="10"/>
      <color theme="0"/>
      <name val="Arial"/>
      <family val="2"/>
    </font>
    <font>
      <sz val="10"/>
      <color rgb="FF009900"/>
      <name val="Arial"/>
      <family val="2"/>
    </font>
    <font>
      <b/>
      <sz val="11"/>
      <color rgb="FF009900"/>
      <name val="Arial"/>
      <family val="2"/>
    </font>
    <font>
      <sz val="11"/>
      <color rgb="FF009900"/>
      <name val="Arial"/>
      <family val="2"/>
    </font>
    <font>
      <i/>
      <u/>
      <sz val="10"/>
      <color theme="0"/>
      <name val="Arial"/>
      <family val="2"/>
    </font>
    <font>
      <i/>
      <sz val="10"/>
      <color theme="0"/>
      <name val="Arial"/>
      <family val="2"/>
    </font>
  </fonts>
  <fills count="2">
    <fill>
      <patternFill patternType="none"/>
    </fill>
    <fill>
      <patternFill patternType="gray125"/>
    </fill>
  </fills>
  <borders count="60">
    <border>
      <left/>
      <right/>
      <top/>
      <bottom/>
      <diagonal/>
    </border>
    <border>
      <left style="double">
        <color indexed="64"/>
      </left>
      <right style="double">
        <color indexed="64"/>
      </right>
      <top style="double">
        <color indexed="64"/>
      </top>
      <bottom/>
      <diagonal/>
    </border>
    <border>
      <left style="double">
        <color indexed="64"/>
      </left>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thin">
        <color indexed="64"/>
      </right>
      <top style="double">
        <color indexed="64"/>
      </top>
      <bottom/>
      <diagonal/>
    </border>
    <border>
      <left style="double">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double">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double">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double">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bottom/>
      <diagonal/>
    </border>
    <border>
      <left style="double">
        <color indexed="64"/>
      </left>
      <right style="thin">
        <color indexed="64"/>
      </right>
      <top style="thin">
        <color indexed="64"/>
      </top>
      <bottom style="dotted">
        <color indexed="64"/>
      </bottom>
      <diagonal/>
    </border>
    <border>
      <left style="thin">
        <color indexed="64"/>
      </left>
      <right/>
      <top/>
      <bottom style="double">
        <color indexed="64"/>
      </bottom>
      <diagonal/>
    </border>
    <border>
      <left style="double">
        <color indexed="64"/>
      </left>
      <right style="double">
        <color indexed="64"/>
      </right>
      <top style="dotted">
        <color indexed="64"/>
      </top>
      <bottom style="thin">
        <color indexed="64"/>
      </bottom>
      <diagonal/>
    </border>
    <border>
      <left style="thin">
        <color indexed="64"/>
      </left>
      <right style="double">
        <color indexed="64"/>
      </right>
      <top style="thin">
        <color indexed="64"/>
      </top>
      <bottom style="dotted">
        <color indexed="64"/>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tted">
        <color indexed="64"/>
      </bottom>
      <diagonal/>
    </border>
    <border>
      <left/>
      <right/>
      <top style="thin">
        <color indexed="64"/>
      </top>
      <bottom style="dotted">
        <color indexed="64"/>
      </bottom>
      <diagonal/>
    </border>
    <border>
      <left/>
      <right/>
      <top/>
      <bottom style="double">
        <color indexed="64"/>
      </bottom>
      <diagonal/>
    </border>
    <border>
      <left/>
      <right/>
      <top style="double">
        <color indexed="64"/>
      </top>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1">
    <xf numFmtId="0" fontId="0" fillId="0" borderId="0"/>
  </cellStyleXfs>
  <cellXfs count="306">
    <xf numFmtId="0" fontId="0" fillId="0" borderId="0" xfId="0"/>
    <xf numFmtId="0" fontId="2" fillId="0" borderId="0" xfId="0" applyFont="1"/>
    <xf numFmtId="0" fontId="4" fillId="0" borderId="0" xfId="0" applyFont="1"/>
    <xf numFmtId="0" fontId="3" fillId="0" borderId="0" xfId="0" applyFont="1"/>
    <xf numFmtId="0" fontId="7" fillId="0" borderId="1" xfId="0" applyFont="1" applyBorder="1"/>
    <xf numFmtId="0" fontId="7" fillId="0" borderId="2" xfId="0" applyFont="1" applyBorder="1"/>
    <xf numFmtId="0" fontId="7" fillId="0" borderId="0" xfId="0" applyFont="1"/>
    <xf numFmtId="0" fontId="4" fillId="0" borderId="2" xfId="0" applyFont="1" applyBorder="1"/>
    <xf numFmtId="0" fontId="8" fillId="0" borderId="3" xfId="0" applyFont="1" applyBorder="1" applyAlignment="1">
      <alignment horizontal="center"/>
    </xf>
    <xf numFmtId="0" fontId="8" fillId="0" borderId="4" xfId="0" applyFont="1" applyBorder="1" applyAlignment="1">
      <alignment horizontal="center"/>
    </xf>
    <xf numFmtId="4" fontId="9" fillId="0" borderId="5" xfId="0" applyNumberFormat="1" applyFont="1" applyBorder="1"/>
    <xf numFmtId="0" fontId="10" fillId="0" borderId="2" xfId="0" applyFont="1" applyBorder="1"/>
    <xf numFmtId="0" fontId="10" fillId="0" borderId="0" xfId="0" applyFont="1"/>
    <xf numFmtId="0" fontId="3" fillId="0" borderId="6" xfId="0" applyFont="1" applyBorder="1" applyAlignment="1">
      <alignment vertical="center"/>
    </xf>
    <xf numFmtId="3" fontId="4" fillId="0" borderId="7" xfId="0" applyNumberFormat="1" applyFont="1" applyBorder="1"/>
    <xf numFmtId="3" fontId="3" fillId="0" borderId="8" xfId="0" applyNumberFormat="1" applyFont="1" applyBorder="1" applyAlignment="1">
      <alignment horizontal="center" vertical="center"/>
    </xf>
    <xf numFmtId="3" fontId="3" fillId="0" borderId="9" xfId="0" applyNumberFormat="1" applyFont="1" applyBorder="1" applyAlignment="1">
      <alignment horizontal="center" vertical="center"/>
    </xf>
    <xf numFmtId="3" fontId="4" fillId="0" borderId="0" xfId="0" applyNumberFormat="1" applyFont="1" applyAlignment="1">
      <alignment horizontal="center"/>
    </xf>
    <xf numFmtId="0" fontId="4" fillId="0" borderId="0" xfId="0" applyFont="1" applyAlignment="1">
      <alignment horizontal="right"/>
    </xf>
    <xf numFmtId="0" fontId="3" fillId="0" borderId="1" xfId="0" applyFont="1" applyBorder="1" applyAlignment="1">
      <alignment vertical="center"/>
    </xf>
    <xf numFmtId="2" fontId="3" fillId="0" borderId="10" xfId="0" applyNumberFormat="1" applyFont="1" applyBorder="1" applyAlignment="1">
      <alignment horizontal="center" vertical="center"/>
    </xf>
    <xf numFmtId="2" fontId="3" fillId="0" borderId="11" xfId="0" applyNumberFormat="1" applyFont="1" applyBorder="1" applyAlignment="1">
      <alignment horizontal="center" vertical="center"/>
    </xf>
    <xf numFmtId="2" fontId="3" fillId="0" borderId="12" xfId="0" applyNumberFormat="1" applyFont="1" applyBorder="1" applyAlignment="1">
      <alignment horizontal="center" vertical="center"/>
    </xf>
    <xf numFmtId="3" fontId="4" fillId="0" borderId="5" xfId="0" applyNumberFormat="1" applyFont="1" applyBorder="1"/>
    <xf numFmtId="3" fontId="3" fillId="0" borderId="13"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horizontal="left" vertical="center"/>
    </xf>
    <xf numFmtId="4" fontId="3" fillId="0" borderId="15" xfId="0" applyNumberFormat="1" applyFont="1" applyBorder="1" applyAlignment="1">
      <alignment horizontal="center" vertical="center"/>
    </xf>
    <xf numFmtId="4" fontId="3" fillId="0" borderId="16" xfId="0" applyNumberFormat="1" applyFont="1" applyBorder="1" applyAlignment="1">
      <alignment horizontal="center" vertical="center"/>
    </xf>
    <xf numFmtId="4" fontId="3" fillId="0" borderId="17" xfId="0" applyNumberFormat="1" applyFont="1" applyBorder="1" applyAlignment="1">
      <alignment horizontal="center" vertical="center"/>
    </xf>
    <xf numFmtId="0" fontId="4" fillId="0" borderId="5" xfId="0" applyFont="1" applyBorder="1"/>
    <xf numFmtId="3" fontId="3" fillId="0" borderId="18"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9" xfId="0" applyFont="1" applyBorder="1" applyAlignment="1">
      <alignment horizontal="left"/>
    </xf>
    <xf numFmtId="4" fontId="3" fillId="0" borderId="20" xfId="0" applyNumberFormat="1" applyFont="1" applyBorder="1" applyAlignment="1">
      <alignment horizontal="center"/>
    </xf>
    <xf numFmtId="4" fontId="3" fillId="0" borderId="21" xfId="0" applyNumberFormat="1" applyFont="1" applyBorder="1" applyAlignment="1">
      <alignment horizontal="center"/>
    </xf>
    <xf numFmtId="4" fontId="3" fillId="0" borderId="22" xfId="0" applyNumberFormat="1" applyFont="1" applyBorder="1" applyAlignment="1">
      <alignment horizontal="center"/>
    </xf>
    <xf numFmtId="3" fontId="3" fillId="0" borderId="20" xfId="0" applyNumberFormat="1" applyFont="1" applyBorder="1" applyAlignment="1">
      <alignment horizontal="center"/>
    </xf>
    <xf numFmtId="3" fontId="3" fillId="0" borderId="21" xfId="0" applyNumberFormat="1" applyFont="1" applyBorder="1" applyAlignment="1">
      <alignment horizontal="center"/>
    </xf>
    <xf numFmtId="0" fontId="4" fillId="0" borderId="5" xfId="0" applyFont="1" applyBorder="1" applyAlignment="1">
      <alignment horizontal="right"/>
    </xf>
    <xf numFmtId="4" fontId="4" fillId="0" borderId="23" xfId="0" applyNumberFormat="1" applyFont="1" applyBorder="1" applyAlignment="1">
      <alignment horizontal="center"/>
    </xf>
    <xf numFmtId="4" fontId="4" fillId="0" borderId="24" xfId="0" applyNumberFormat="1" applyFont="1" applyBorder="1" applyAlignment="1">
      <alignment horizontal="center"/>
    </xf>
    <xf numFmtId="4" fontId="4" fillId="0" borderId="25" xfId="0" applyNumberFormat="1" applyFont="1" applyBorder="1" applyAlignment="1">
      <alignment horizontal="center"/>
    </xf>
    <xf numFmtId="3" fontId="4" fillId="0" borderId="23" xfId="0" applyNumberFormat="1" applyFont="1" applyBorder="1" applyAlignment="1">
      <alignment horizontal="center"/>
    </xf>
    <xf numFmtId="3" fontId="4" fillId="0" borderId="24" xfId="0" applyNumberFormat="1" applyFont="1" applyBorder="1" applyAlignment="1">
      <alignment horizontal="center"/>
    </xf>
    <xf numFmtId="0" fontId="4" fillId="0" borderId="26" xfId="0" applyFont="1" applyBorder="1" applyAlignment="1">
      <alignment horizontal="right"/>
    </xf>
    <xf numFmtId="2" fontId="4" fillId="0" borderId="27" xfId="0" applyNumberFormat="1" applyFont="1" applyBorder="1" applyAlignment="1">
      <alignment horizontal="center"/>
    </xf>
    <xf numFmtId="2" fontId="4" fillId="0" borderId="28" xfId="0" applyNumberFormat="1" applyFont="1" applyBorder="1" applyAlignment="1">
      <alignment horizontal="center"/>
    </xf>
    <xf numFmtId="2" fontId="4" fillId="0" borderId="29" xfId="0" applyNumberFormat="1" applyFont="1" applyBorder="1" applyAlignment="1">
      <alignment horizontal="center"/>
    </xf>
    <xf numFmtId="3" fontId="4" fillId="0" borderId="27" xfId="0" applyNumberFormat="1" applyFont="1" applyBorder="1" applyAlignment="1">
      <alignment horizontal="center"/>
    </xf>
    <xf numFmtId="3" fontId="4" fillId="0" borderId="28" xfId="0" applyNumberFormat="1" applyFont="1" applyBorder="1" applyAlignment="1">
      <alignment horizontal="center"/>
    </xf>
    <xf numFmtId="0" fontId="3" fillId="0" borderId="26" xfId="0" applyFont="1" applyBorder="1" applyAlignment="1">
      <alignment horizontal="left" vertical="center"/>
    </xf>
    <xf numFmtId="4" fontId="3" fillId="0" borderId="30" xfId="0" applyNumberFormat="1" applyFont="1" applyBorder="1" applyAlignment="1">
      <alignment horizontal="center" vertical="center"/>
    </xf>
    <xf numFmtId="4" fontId="3" fillId="0" borderId="28" xfId="0" applyNumberFormat="1" applyFont="1" applyBorder="1" applyAlignment="1">
      <alignment horizontal="center" vertical="center"/>
    </xf>
    <xf numFmtId="4" fontId="3" fillId="0" borderId="29" xfId="0" applyNumberFormat="1" applyFont="1" applyBorder="1" applyAlignment="1">
      <alignment horizontal="center" vertical="center"/>
    </xf>
    <xf numFmtId="3" fontId="3" fillId="0" borderId="30" xfId="0" applyNumberFormat="1" applyFont="1" applyBorder="1" applyAlignment="1">
      <alignment horizontal="center" vertical="center"/>
    </xf>
    <xf numFmtId="3" fontId="3" fillId="0" borderId="28" xfId="0" applyNumberFormat="1" applyFont="1" applyBorder="1" applyAlignment="1">
      <alignment horizontal="center" vertical="center"/>
    </xf>
    <xf numFmtId="2" fontId="4" fillId="0" borderId="23" xfId="0" applyNumberFormat="1" applyFont="1" applyBorder="1" applyAlignment="1">
      <alignment horizontal="center"/>
    </xf>
    <xf numFmtId="2" fontId="4" fillId="0" borderId="24" xfId="0" applyNumberFormat="1" applyFont="1" applyBorder="1" applyAlignment="1">
      <alignment horizontal="center"/>
    </xf>
    <xf numFmtId="2" fontId="4" fillId="0" borderId="25" xfId="0" applyNumberFormat="1" applyFont="1" applyBorder="1" applyAlignment="1">
      <alignment horizontal="center"/>
    </xf>
    <xf numFmtId="0" fontId="3" fillId="0" borderId="31" xfId="0" applyFont="1" applyBorder="1" applyAlignment="1">
      <alignment horizontal="left"/>
    </xf>
    <xf numFmtId="4" fontId="3" fillId="0" borderId="32" xfId="0" applyNumberFormat="1" applyFont="1" applyBorder="1" applyAlignment="1">
      <alignment horizontal="center"/>
    </xf>
    <xf numFmtId="4" fontId="3" fillId="0" borderId="33" xfId="0" applyNumberFormat="1" applyFont="1" applyBorder="1" applyAlignment="1">
      <alignment horizontal="center"/>
    </xf>
    <xf numFmtId="4" fontId="3" fillId="0" borderId="34" xfId="0" applyNumberFormat="1" applyFont="1" applyBorder="1" applyAlignment="1">
      <alignment horizontal="center"/>
    </xf>
    <xf numFmtId="0" fontId="3" fillId="0" borderId="5" xfId="0" applyFont="1" applyBorder="1"/>
    <xf numFmtId="3" fontId="3" fillId="0" borderId="32" xfId="0" applyNumberFormat="1" applyFont="1" applyBorder="1" applyAlignment="1">
      <alignment horizontal="center"/>
    </xf>
    <xf numFmtId="3" fontId="3" fillId="0" borderId="33" xfId="0" applyNumberFormat="1" applyFont="1" applyBorder="1" applyAlignment="1">
      <alignment horizontal="center"/>
    </xf>
    <xf numFmtId="0" fontId="3" fillId="0" borderId="35" xfId="0" applyFont="1" applyBorder="1" applyAlignment="1">
      <alignment horizontal="left" vertical="center"/>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10" fillId="0" borderId="5" xfId="0" applyFont="1" applyBorder="1"/>
    <xf numFmtId="2" fontId="4" fillId="0" borderId="30" xfId="0" applyNumberFormat="1" applyFont="1" applyBorder="1" applyAlignment="1">
      <alignment horizontal="center"/>
    </xf>
    <xf numFmtId="3" fontId="4" fillId="0" borderId="30" xfId="0" applyNumberFormat="1" applyFont="1" applyBorder="1" applyAlignment="1">
      <alignment horizontal="center"/>
    </xf>
    <xf numFmtId="4" fontId="4" fillId="0" borderId="38" xfId="0" applyNumberFormat="1" applyFont="1" applyBorder="1" applyAlignment="1">
      <alignment horizontal="center"/>
    </xf>
    <xf numFmtId="3" fontId="4" fillId="0" borderId="38" xfId="0" applyNumberFormat="1" applyFont="1" applyBorder="1" applyAlignment="1">
      <alignment horizontal="center"/>
    </xf>
    <xf numFmtId="4" fontId="4" fillId="0" borderId="5" xfId="0" applyNumberFormat="1" applyFont="1" applyBorder="1"/>
    <xf numFmtId="4" fontId="3" fillId="0" borderId="39" xfId="0" applyNumberFormat="1" applyFont="1" applyBorder="1" applyAlignment="1">
      <alignment horizontal="center"/>
    </xf>
    <xf numFmtId="3" fontId="3" fillId="0" borderId="39" xfId="0" applyNumberFormat="1" applyFont="1" applyBorder="1" applyAlignment="1">
      <alignment horizontal="center"/>
    </xf>
    <xf numFmtId="0" fontId="4" fillId="0" borderId="7" xfId="0" applyFont="1" applyBorder="1" applyAlignment="1">
      <alignment horizontal="right"/>
    </xf>
    <xf numFmtId="2" fontId="4" fillId="0" borderId="3" xfId="0" applyNumberFormat="1" applyFont="1" applyBorder="1" applyAlignment="1">
      <alignment horizontal="center"/>
    </xf>
    <xf numFmtId="2" fontId="4" fillId="0" borderId="4" xfId="0" applyNumberFormat="1" applyFont="1" applyBorder="1" applyAlignment="1">
      <alignment horizontal="center"/>
    </xf>
    <xf numFmtId="2" fontId="4" fillId="0" borderId="40" xfId="0" applyNumberFormat="1" applyFont="1" applyBorder="1" applyAlignment="1">
      <alignment horizontal="center"/>
    </xf>
    <xf numFmtId="0" fontId="4" fillId="0" borderId="7" xfId="0" applyFont="1" applyBorder="1"/>
    <xf numFmtId="3" fontId="4" fillId="0" borderId="3" xfId="0" applyNumberFormat="1" applyFont="1" applyBorder="1" applyAlignment="1">
      <alignment horizontal="center"/>
    </xf>
    <xf numFmtId="3" fontId="4" fillId="0" borderId="4" xfId="0" applyNumberFormat="1" applyFont="1" applyBorder="1" applyAlignment="1">
      <alignment horizontal="center"/>
    </xf>
    <xf numFmtId="0" fontId="3" fillId="0" borderId="19" xfId="0" applyFont="1" applyBorder="1" applyAlignment="1">
      <alignment horizontal="left"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31" xfId="0" applyFont="1" applyBorder="1" applyAlignment="1">
      <alignment horizontal="left" vertical="center"/>
    </xf>
    <xf numFmtId="3" fontId="3" fillId="0" borderId="32" xfId="0" applyNumberFormat="1" applyFont="1" applyBorder="1" applyAlignment="1">
      <alignment horizontal="center" vertical="center"/>
    </xf>
    <xf numFmtId="3" fontId="3" fillId="0" borderId="33" xfId="0" applyNumberFormat="1" applyFont="1" applyBorder="1" applyAlignment="1">
      <alignment horizontal="center" vertical="center"/>
    </xf>
    <xf numFmtId="2" fontId="3" fillId="0" borderId="22" xfId="0" applyNumberFormat="1" applyFont="1" applyBorder="1" applyAlignment="1">
      <alignment horizontal="center"/>
    </xf>
    <xf numFmtId="2" fontId="3" fillId="0" borderId="21" xfId="0" applyNumberFormat="1" applyFont="1" applyBorder="1" applyAlignment="1">
      <alignment horizontal="center"/>
    </xf>
    <xf numFmtId="2" fontId="3" fillId="0" borderId="34" xfId="0" applyNumberFormat="1" applyFont="1" applyBorder="1" applyAlignment="1">
      <alignment horizontal="center"/>
    </xf>
    <xf numFmtId="2" fontId="3" fillId="0" borderId="33" xfId="0" applyNumberFormat="1" applyFont="1" applyBorder="1" applyAlignment="1">
      <alignment horizontal="center"/>
    </xf>
    <xf numFmtId="4" fontId="4" fillId="0" borderId="2" xfId="0" applyNumberFormat="1" applyFont="1" applyBorder="1"/>
    <xf numFmtId="4" fontId="4" fillId="0" borderId="0" xfId="0" applyNumberFormat="1" applyFont="1"/>
    <xf numFmtId="0" fontId="7" fillId="0" borderId="5" xfId="0" applyFont="1" applyBorder="1"/>
    <xf numFmtId="0" fontId="9" fillId="0" borderId="5" xfId="0" applyFont="1" applyBorder="1"/>
    <xf numFmtId="0" fontId="10" fillId="0" borderId="14" xfId="0" applyFont="1" applyBorder="1"/>
    <xf numFmtId="0" fontId="3" fillId="0" borderId="19" xfId="0" applyFont="1" applyBorder="1"/>
    <xf numFmtId="4" fontId="11" fillId="0" borderId="5" xfId="0" applyNumberFormat="1" applyFont="1" applyBorder="1" applyAlignment="1">
      <alignment vertical="center"/>
    </xf>
    <xf numFmtId="0" fontId="11" fillId="0" borderId="41" xfId="0" applyFont="1" applyBorder="1" applyAlignment="1">
      <alignment horizontal="right" vertical="center"/>
    </xf>
    <xf numFmtId="4" fontId="11" fillId="0" borderId="23" xfId="0" applyNumberFormat="1" applyFont="1" applyBorder="1" applyAlignment="1">
      <alignment horizontal="center" vertical="center"/>
    </xf>
    <xf numFmtId="4" fontId="11" fillId="0" borderId="0" xfId="0" applyNumberFormat="1" applyFont="1" applyAlignment="1">
      <alignment horizontal="center" vertical="center"/>
    </xf>
    <xf numFmtId="4" fontId="11" fillId="0" borderId="25" xfId="0" applyNumberFormat="1" applyFont="1" applyBorder="1" applyAlignment="1">
      <alignment horizontal="center" vertical="center"/>
    </xf>
    <xf numFmtId="4" fontId="11" fillId="0" borderId="24" xfId="0" applyNumberFormat="1" applyFont="1" applyBorder="1" applyAlignment="1">
      <alignment horizontal="center" vertical="center"/>
    </xf>
    <xf numFmtId="3" fontId="11" fillId="0" borderId="23" xfId="0" applyNumberFormat="1" applyFont="1" applyBorder="1" applyAlignment="1">
      <alignment horizontal="center" vertical="center"/>
    </xf>
    <xf numFmtId="0" fontId="12" fillId="0" borderId="2" xfId="0" applyFont="1" applyBorder="1"/>
    <xf numFmtId="0" fontId="12" fillId="0" borderId="0" xfId="0" applyFont="1"/>
    <xf numFmtId="3" fontId="12" fillId="0" borderId="38" xfId="0" applyNumberFormat="1" applyFont="1" applyBorder="1" applyAlignment="1">
      <alignment horizontal="center"/>
    </xf>
    <xf numFmtId="3" fontId="12" fillId="0" borderId="24" xfId="0" applyNumberFormat="1" applyFont="1" applyBorder="1" applyAlignment="1">
      <alignment horizontal="center"/>
    </xf>
    <xf numFmtId="0" fontId="12" fillId="0" borderId="5" xfId="0" applyFont="1" applyBorder="1" applyAlignment="1">
      <alignment horizontal="right"/>
    </xf>
    <xf numFmtId="4" fontId="12" fillId="0" borderId="38" xfId="0" applyNumberFormat="1" applyFont="1" applyBorder="1" applyAlignment="1">
      <alignment horizontal="center"/>
    </xf>
    <xf numFmtId="4" fontId="12" fillId="0" borderId="24" xfId="0" applyNumberFormat="1" applyFont="1" applyBorder="1" applyAlignment="1">
      <alignment horizontal="center"/>
    </xf>
    <xf numFmtId="4" fontId="12" fillId="0" borderId="25" xfId="0" applyNumberFormat="1" applyFont="1" applyBorder="1" applyAlignment="1">
      <alignment horizontal="center"/>
    </xf>
    <xf numFmtId="0" fontId="12" fillId="0" borderId="26" xfId="0" applyFont="1" applyBorder="1" applyAlignment="1">
      <alignment horizontal="right"/>
    </xf>
    <xf numFmtId="4" fontId="12" fillId="0" borderId="27" xfId="0" applyNumberFormat="1" applyFont="1" applyBorder="1" applyAlignment="1">
      <alignment horizontal="center"/>
    </xf>
    <xf numFmtId="4" fontId="12" fillId="0" borderId="28" xfId="0" applyNumberFormat="1" applyFont="1" applyBorder="1" applyAlignment="1">
      <alignment horizontal="center"/>
    </xf>
    <xf numFmtId="4" fontId="12" fillId="0" borderId="29" xfId="0" applyNumberFormat="1" applyFont="1" applyBorder="1" applyAlignment="1">
      <alignment horizontal="center"/>
    </xf>
    <xf numFmtId="3" fontId="12" fillId="0" borderId="27" xfId="0" applyNumberFormat="1" applyFont="1" applyBorder="1" applyAlignment="1">
      <alignment horizontal="center"/>
    </xf>
    <xf numFmtId="3" fontId="12" fillId="0" borderId="28" xfId="0" applyNumberFormat="1" applyFont="1" applyBorder="1" applyAlignment="1">
      <alignment horizontal="center"/>
    </xf>
    <xf numFmtId="4" fontId="3" fillId="0" borderId="42" xfId="0" applyNumberFormat="1" applyFont="1" applyBorder="1" applyAlignment="1">
      <alignment horizontal="center"/>
    </xf>
    <xf numFmtId="4" fontId="4" fillId="0" borderId="43" xfId="0" applyNumberFormat="1" applyFont="1" applyBorder="1" applyAlignment="1">
      <alignment horizontal="center"/>
    </xf>
    <xf numFmtId="4" fontId="12" fillId="0" borderId="43" xfId="0" applyNumberFormat="1" applyFont="1" applyBorder="1" applyAlignment="1">
      <alignment horizontal="center"/>
    </xf>
    <xf numFmtId="0" fontId="12" fillId="0" borderId="7" xfId="0" applyFont="1" applyBorder="1" applyAlignment="1">
      <alignment horizontal="right"/>
    </xf>
    <xf numFmtId="4" fontId="12" fillId="0" borderId="44" xfId="0" applyNumberFormat="1" applyFont="1" applyBorder="1" applyAlignment="1">
      <alignment horizontal="center"/>
    </xf>
    <xf numFmtId="4" fontId="12" fillId="0" borderId="4" xfId="0" applyNumberFormat="1" applyFont="1" applyBorder="1" applyAlignment="1">
      <alignment horizontal="center"/>
    </xf>
    <xf numFmtId="4" fontId="12" fillId="0" borderId="40" xfId="0" applyNumberFormat="1" applyFont="1" applyBorder="1" applyAlignment="1">
      <alignment horizontal="center"/>
    </xf>
    <xf numFmtId="4" fontId="12" fillId="0" borderId="45" xfId="0" applyNumberFormat="1" applyFont="1" applyBorder="1" applyAlignment="1">
      <alignment horizontal="center"/>
    </xf>
    <xf numFmtId="3" fontId="12" fillId="0" borderId="44" xfId="0" applyNumberFormat="1" applyFont="1" applyBorder="1" applyAlignment="1">
      <alignment horizontal="center"/>
    </xf>
    <xf numFmtId="3" fontId="12" fillId="0" borderId="4" xfId="0" applyNumberFormat="1" applyFont="1" applyBorder="1" applyAlignment="1">
      <alignment horizontal="center"/>
    </xf>
    <xf numFmtId="0" fontId="12" fillId="0" borderId="14" xfId="0" applyFont="1" applyBorder="1"/>
    <xf numFmtId="0" fontId="3" fillId="0" borderId="31" xfId="0" applyFont="1" applyBorder="1"/>
    <xf numFmtId="0" fontId="11" fillId="0" borderId="26" xfId="0" applyFont="1" applyBorder="1" applyAlignment="1">
      <alignment horizontal="right" vertical="center"/>
    </xf>
    <xf numFmtId="4" fontId="11" fillId="0" borderId="38" xfId="0" applyNumberFormat="1" applyFont="1" applyBorder="1" applyAlignment="1">
      <alignment horizontal="center" vertical="center"/>
    </xf>
    <xf numFmtId="4" fontId="4" fillId="0" borderId="0" xfId="0" applyNumberFormat="1" applyFont="1" applyAlignment="1">
      <alignment horizontal="center"/>
    </xf>
    <xf numFmtId="3" fontId="12" fillId="0" borderId="23" xfId="0" applyNumberFormat="1" applyFont="1" applyBorder="1" applyAlignment="1">
      <alignment horizontal="center"/>
    </xf>
    <xf numFmtId="4" fontId="12" fillId="0" borderId="23" xfId="0" applyNumberFormat="1" applyFont="1" applyBorder="1" applyAlignment="1">
      <alignment horizontal="center"/>
    </xf>
    <xf numFmtId="4" fontId="12" fillId="0" borderId="0" xfId="0" applyNumberFormat="1" applyFont="1" applyAlignment="1">
      <alignment horizontal="center"/>
    </xf>
    <xf numFmtId="4" fontId="3" fillId="0" borderId="46" xfId="0" applyNumberFormat="1" applyFont="1" applyBorder="1" applyAlignment="1">
      <alignment horizontal="center"/>
    </xf>
    <xf numFmtId="4" fontId="3" fillId="0" borderId="47" xfId="0" applyNumberFormat="1" applyFont="1" applyBorder="1" applyAlignment="1">
      <alignment horizontal="center"/>
    </xf>
    <xf numFmtId="4" fontId="12" fillId="0" borderId="3" xfId="0" applyNumberFormat="1" applyFont="1" applyBorder="1" applyAlignment="1">
      <alignment horizontal="center"/>
    </xf>
    <xf numFmtId="4" fontId="12" fillId="0" borderId="48" xfId="0" applyNumberFormat="1" applyFont="1" applyBorder="1" applyAlignment="1">
      <alignment horizontal="center"/>
    </xf>
    <xf numFmtId="4" fontId="12" fillId="0" borderId="7" xfId="0" applyNumberFormat="1" applyFont="1" applyBorder="1"/>
    <xf numFmtId="3" fontId="12" fillId="0" borderId="3" xfId="0" applyNumberFormat="1" applyFont="1" applyBorder="1" applyAlignment="1">
      <alignment horizontal="center"/>
    </xf>
    <xf numFmtId="0" fontId="12" fillId="0" borderId="49" xfId="0" applyFont="1" applyBorder="1"/>
    <xf numFmtId="0" fontId="6" fillId="0" borderId="0" xfId="0" applyFont="1"/>
    <xf numFmtId="0" fontId="4" fillId="0" borderId="0" xfId="0" applyFont="1" applyAlignment="1">
      <alignment wrapText="1"/>
    </xf>
    <xf numFmtId="3" fontId="4" fillId="0" borderId="0" xfId="0" applyNumberFormat="1" applyFont="1"/>
    <xf numFmtId="0" fontId="4" fillId="0" borderId="0" xfId="0" applyFont="1" applyAlignment="1">
      <alignment vertical="center" wrapText="1"/>
    </xf>
    <xf numFmtId="1" fontId="3" fillId="0" borderId="10" xfId="0" applyNumberFormat="1" applyFont="1" applyBorder="1" applyAlignment="1">
      <alignment horizontal="center" vertical="center"/>
    </xf>
    <xf numFmtId="1" fontId="3" fillId="0" borderId="11" xfId="0" applyNumberFormat="1" applyFont="1" applyBorder="1" applyAlignment="1">
      <alignment horizontal="center" vertical="center"/>
    </xf>
    <xf numFmtId="1" fontId="3" fillId="0" borderId="12" xfId="0" applyNumberFormat="1" applyFont="1" applyBorder="1" applyAlignment="1">
      <alignment horizontal="center" vertical="center"/>
    </xf>
    <xf numFmtId="1" fontId="4" fillId="0" borderId="5" xfId="0" applyNumberFormat="1" applyFont="1" applyBorder="1"/>
    <xf numFmtId="1" fontId="3" fillId="0" borderId="15" xfId="0" applyNumberFormat="1" applyFont="1" applyBorder="1" applyAlignment="1">
      <alignment horizontal="center" vertical="center"/>
    </xf>
    <xf numFmtId="1" fontId="3" fillId="0" borderId="16" xfId="0" applyNumberFormat="1" applyFont="1" applyBorder="1" applyAlignment="1">
      <alignment horizontal="center" vertical="center"/>
    </xf>
    <xf numFmtId="1" fontId="3" fillId="0" borderId="17" xfId="0" applyNumberFormat="1" applyFont="1" applyBorder="1" applyAlignment="1">
      <alignment horizontal="center" vertical="center"/>
    </xf>
    <xf numFmtId="1" fontId="3" fillId="0" borderId="20" xfId="0" applyNumberFormat="1" applyFont="1" applyBorder="1" applyAlignment="1">
      <alignment horizontal="center"/>
    </xf>
    <xf numFmtId="1" fontId="3" fillId="0" borderId="21" xfId="0" applyNumberFormat="1" applyFont="1" applyBorder="1" applyAlignment="1">
      <alignment horizontal="center"/>
    </xf>
    <xf numFmtId="1" fontId="3" fillId="0" borderId="22" xfId="0" applyNumberFormat="1" applyFont="1" applyBorder="1" applyAlignment="1">
      <alignment horizontal="center"/>
    </xf>
    <xf numFmtId="1" fontId="4" fillId="0" borderId="23" xfId="0" applyNumberFormat="1" applyFont="1" applyBorder="1" applyAlignment="1">
      <alignment horizontal="center"/>
    </xf>
    <xf numFmtId="1" fontId="4" fillId="0" borderId="24" xfId="0" applyNumberFormat="1" applyFont="1" applyBorder="1" applyAlignment="1">
      <alignment horizontal="center"/>
    </xf>
    <xf numFmtId="1" fontId="4" fillId="0" borderId="25" xfId="0" applyNumberFormat="1" applyFont="1" applyBorder="1" applyAlignment="1">
      <alignment horizontal="center"/>
    </xf>
    <xf numFmtId="1" fontId="4" fillId="0" borderId="27" xfId="0" applyNumberFormat="1" applyFont="1" applyBorder="1" applyAlignment="1">
      <alignment horizontal="center"/>
    </xf>
    <xf numFmtId="1" fontId="4" fillId="0" borderId="28" xfId="0" applyNumberFormat="1" applyFont="1" applyBorder="1" applyAlignment="1">
      <alignment horizontal="center"/>
    </xf>
    <xf numFmtId="1" fontId="4" fillId="0" borderId="29" xfId="0" applyNumberFormat="1" applyFont="1" applyBorder="1" applyAlignment="1">
      <alignment horizontal="center"/>
    </xf>
    <xf numFmtId="1" fontId="3" fillId="0" borderId="30" xfId="0" applyNumberFormat="1" applyFont="1" applyBorder="1" applyAlignment="1">
      <alignment horizontal="center" vertical="center"/>
    </xf>
    <xf numFmtId="1" fontId="3" fillId="0" borderId="28" xfId="0" applyNumberFormat="1" applyFont="1" applyBorder="1" applyAlignment="1">
      <alignment horizontal="center" vertical="center"/>
    </xf>
    <xf numFmtId="1" fontId="3" fillId="0" borderId="29" xfId="0" applyNumberFormat="1" applyFont="1" applyBorder="1" applyAlignment="1">
      <alignment horizontal="center" vertical="center"/>
    </xf>
    <xf numFmtId="1" fontId="4" fillId="0" borderId="38" xfId="0" applyNumberFormat="1" applyFont="1" applyBorder="1" applyAlignment="1">
      <alignment horizontal="center"/>
    </xf>
    <xf numFmtId="1" fontId="4" fillId="0" borderId="30" xfId="0" applyNumberFormat="1" applyFont="1" applyBorder="1" applyAlignment="1">
      <alignment horizontal="center"/>
    </xf>
    <xf numFmtId="1" fontId="3" fillId="0" borderId="20" xfId="0" applyNumberFormat="1" applyFont="1" applyBorder="1" applyAlignment="1">
      <alignment horizontal="center" vertical="center"/>
    </xf>
    <xf numFmtId="1" fontId="3" fillId="0" borderId="21" xfId="0" applyNumberFormat="1" applyFont="1" applyBorder="1" applyAlignment="1">
      <alignment horizontal="center" vertical="center"/>
    </xf>
    <xf numFmtId="1" fontId="3" fillId="0" borderId="22" xfId="0" applyNumberFormat="1" applyFont="1" applyBorder="1" applyAlignment="1">
      <alignment horizontal="center" vertical="center"/>
    </xf>
    <xf numFmtId="1" fontId="4" fillId="0" borderId="5" xfId="0" applyNumberFormat="1" applyFont="1" applyBorder="1" applyAlignment="1">
      <alignment vertical="center"/>
    </xf>
    <xf numFmtId="1" fontId="3" fillId="0" borderId="32" xfId="0" applyNumberFormat="1" applyFont="1" applyBorder="1" applyAlignment="1">
      <alignment horizontal="center" vertical="center"/>
    </xf>
    <xf numFmtId="1" fontId="3" fillId="0" borderId="33" xfId="0" applyNumberFormat="1" applyFont="1" applyBorder="1" applyAlignment="1">
      <alignment horizontal="center" vertical="center"/>
    </xf>
    <xf numFmtId="1" fontId="3" fillId="0" borderId="34" xfId="0" applyNumberFormat="1" applyFont="1" applyBorder="1" applyAlignment="1">
      <alignment horizontal="center" vertical="center"/>
    </xf>
    <xf numFmtId="1" fontId="3" fillId="0" borderId="5" xfId="0" applyNumberFormat="1" applyFont="1" applyBorder="1" applyAlignment="1">
      <alignment vertical="center"/>
    </xf>
    <xf numFmtId="1" fontId="3" fillId="0" borderId="39" xfId="0" applyNumberFormat="1" applyFont="1" applyBorder="1" applyAlignment="1">
      <alignment horizontal="center"/>
    </xf>
    <xf numFmtId="1" fontId="3" fillId="0" borderId="33" xfId="0" applyNumberFormat="1" applyFont="1" applyBorder="1" applyAlignment="1">
      <alignment horizontal="center"/>
    </xf>
    <xf numFmtId="1" fontId="3" fillId="0" borderId="34" xfId="0" applyNumberFormat="1" applyFont="1" applyBorder="1" applyAlignment="1">
      <alignment horizontal="center"/>
    </xf>
    <xf numFmtId="1" fontId="4" fillId="0" borderId="3" xfId="0" applyNumberFormat="1" applyFont="1" applyBorder="1" applyAlignment="1">
      <alignment horizontal="center"/>
    </xf>
    <xf numFmtId="1" fontId="4" fillId="0" borderId="4" xfId="0" applyNumberFormat="1" applyFont="1" applyBorder="1" applyAlignment="1">
      <alignment horizontal="center"/>
    </xf>
    <xf numFmtId="1" fontId="4" fillId="0" borderId="40" xfId="0" applyNumberFormat="1" applyFont="1" applyBorder="1" applyAlignment="1">
      <alignment horizontal="center"/>
    </xf>
    <xf numFmtId="1" fontId="4" fillId="0" borderId="7" xfId="0" applyNumberFormat="1" applyFont="1" applyBorder="1"/>
    <xf numFmtId="3" fontId="4" fillId="0" borderId="25" xfId="0" applyNumberFormat="1" applyFont="1" applyBorder="1" applyAlignment="1">
      <alignment horizontal="center"/>
    </xf>
    <xf numFmtId="3" fontId="4" fillId="0" borderId="40" xfId="0" applyNumberFormat="1" applyFont="1" applyBorder="1" applyAlignment="1">
      <alignment horizontal="center"/>
    </xf>
    <xf numFmtId="0" fontId="14" fillId="0" borderId="1" xfId="0" applyFont="1" applyBorder="1"/>
    <xf numFmtId="0" fontId="14" fillId="0" borderId="2" xfId="0" applyFont="1" applyBorder="1"/>
    <xf numFmtId="0" fontId="15" fillId="0" borderId="3" xfId="0" applyFont="1" applyBorder="1" applyAlignment="1">
      <alignment horizontal="center"/>
    </xf>
    <xf numFmtId="0" fontId="15" fillId="0" borderId="4" xfId="0" applyFont="1" applyBorder="1" applyAlignment="1">
      <alignment horizontal="center"/>
    </xf>
    <xf numFmtId="4" fontId="16" fillId="0" borderId="5" xfId="0" applyNumberFormat="1" applyFont="1" applyBorder="1"/>
    <xf numFmtId="0" fontId="15" fillId="0" borderId="45" xfId="0" applyFont="1" applyBorder="1" applyAlignment="1">
      <alignment horizontal="center"/>
    </xf>
    <xf numFmtId="0" fontId="14" fillId="0" borderId="5" xfId="0" applyFont="1" applyBorder="1" applyAlignment="1">
      <alignment horizontal="right"/>
    </xf>
    <xf numFmtId="3" fontId="14" fillId="0" borderId="23" xfId="0" applyNumberFormat="1" applyFont="1" applyBorder="1" applyAlignment="1">
      <alignment horizontal="center"/>
    </xf>
    <xf numFmtId="3" fontId="14" fillId="0" borderId="24" xfId="0" applyNumberFormat="1" applyFont="1" applyBorder="1" applyAlignment="1">
      <alignment horizontal="center"/>
    </xf>
    <xf numFmtId="3" fontId="14" fillId="0" borderId="25" xfId="0" applyNumberFormat="1" applyFont="1" applyBorder="1" applyAlignment="1">
      <alignment horizontal="center"/>
    </xf>
    <xf numFmtId="3" fontId="14" fillId="0" borderId="5" xfId="0" applyNumberFormat="1" applyFont="1" applyBorder="1"/>
    <xf numFmtId="3" fontId="14" fillId="0" borderId="43" xfId="0" applyNumberFormat="1" applyFont="1" applyBorder="1" applyAlignment="1">
      <alignment horizontal="center"/>
    </xf>
    <xf numFmtId="0" fontId="14" fillId="0" borderId="7" xfId="0" applyFont="1" applyBorder="1" applyAlignment="1">
      <alignment horizontal="right"/>
    </xf>
    <xf numFmtId="3" fontId="14" fillId="0" borderId="3" xfId="0" applyNumberFormat="1" applyFont="1" applyBorder="1" applyAlignment="1">
      <alignment horizontal="center"/>
    </xf>
    <xf numFmtId="3" fontId="14" fillId="0" borderId="4" xfId="0" applyNumberFormat="1" applyFont="1" applyBorder="1" applyAlignment="1">
      <alignment horizontal="center"/>
    </xf>
    <xf numFmtId="3" fontId="14" fillId="0" borderId="40" xfId="0" applyNumberFormat="1" applyFont="1" applyBorder="1" applyAlignment="1">
      <alignment horizontal="center"/>
    </xf>
    <xf numFmtId="3" fontId="14" fillId="0" borderId="7" xfId="0" applyNumberFormat="1" applyFont="1" applyBorder="1"/>
    <xf numFmtId="3" fontId="14" fillId="0" borderId="45" xfId="0" applyNumberFormat="1" applyFont="1" applyBorder="1" applyAlignment="1">
      <alignment horizontal="center"/>
    </xf>
    <xf numFmtId="0" fontId="17" fillId="0" borderId="0" xfId="0" applyFont="1"/>
    <xf numFmtId="3" fontId="3" fillId="0" borderId="10" xfId="0" applyNumberFormat="1" applyFont="1" applyBorder="1" applyAlignment="1">
      <alignment horizontal="center" vertical="center"/>
    </xf>
    <xf numFmtId="3" fontId="3" fillId="0" borderId="12" xfId="0" applyNumberFormat="1" applyFont="1" applyBorder="1" applyAlignment="1">
      <alignment horizontal="center" vertical="center"/>
    </xf>
    <xf numFmtId="3" fontId="3" fillId="0" borderId="15" xfId="0" applyNumberFormat="1" applyFont="1" applyBorder="1" applyAlignment="1">
      <alignment horizontal="center" vertical="center"/>
    </xf>
    <xf numFmtId="3" fontId="3" fillId="0" borderId="17" xfId="0" applyNumberFormat="1" applyFont="1" applyBorder="1" applyAlignment="1">
      <alignment horizontal="center" vertical="center"/>
    </xf>
    <xf numFmtId="3" fontId="3" fillId="0" borderId="22" xfId="0" applyNumberFormat="1" applyFont="1" applyBorder="1" applyAlignment="1">
      <alignment horizontal="center"/>
    </xf>
    <xf numFmtId="3" fontId="4" fillId="0" borderId="29" xfId="0" applyNumberFormat="1" applyFont="1" applyBorder="1" applyAlignment="1">
      <alignment horizontal="center"/>
    </xf>
    <xf numFmtId="3" fontId="3" fillId="0" borderId="29" xfId="0" applyNumberFormat="1" applyFont="1" applyBorder="1" applyAlignment="1">
      <alignment horizontal="center" vertical="center"/>
    </xf>
    <xf numFmtId="3" fontId="3" fillId="0" borderId="34" xfId="0" applyNumberFormat="1" applyFont="1" applyBorder="1" applyAlignment="1">
      <alignment horizontal="center"/>
    </xf>
    <xf numFmtId="3" fontId="3" fillId="0" borderId="5" xfId="0" applyNumberFormat="1" applyFont="1" applyBorder="1"/>
    <xf numFmtId="3" fontId="3" fillId="0" borderId="50" xfId="0" applyNumberFormat="1" applyFont="1" applyBorder="1" applyAlignment="1">
      <alignment horizontal="center" vertical="center"/>
    </xf>
    <xf numFmtId="3" fontId="3" fillId="0" borderId="51" xfId="0" applyNumberFormat="1" applyFont="1" applyBorder="1" applyAlignment="1">
      <alignment horizontal="center" vertical="center"/>
    </xf>
    <xf numFmtId="3" fontId="3" fillId="0" borderId="52" xfId="0" applyNumberFormat="1" applyFont="1" applyBorder="1" applyAlignment="1">
      <alignment horizontal="center" vertical="center"/>
    </xf>
    <xf numFmtId="3" fontId="4" fillId="0" borderId="7" xfId="0" applyNumberFormat="1" applyFont="1" applyBorder="1" applyAlignment="1">
      <alignment vertical="center"/>
    </xf>
    <xf numFmtId="0" fontId="0" fillId="0" borderId="5" xfId="0" applyBorder="1" applyAlignment="1">
      <alignment horizontal="right"/>
    </xf>
    <xf numFmtId="0" fontId="23" fillId="0" borderId="0" xfId="0" applyFont="1"/>
    <xf numFmtId="0" fontId="24" fillId="0" borderId="3" xfId="0" applyFont="1" applyBorder="1" applyAlignment="1">
      <alignment horizontal="center"/>
    </xf>
    <xf numFmtId="0" fontId="24" fillId="0" borderId="4" xfId="0" applyFont="1" applyBorder="1" applyAlignment="1">
      <alignment horizontal="center"/>
    </xf>
    <xf numFmtId="4" fontId="25" fillId="0" borderId="5" xfId="0" applyNumberFormat="1" applyFont="1" applyBorder="1"/>
    <xf numFmtId="0" fontId="24" fillId="0" borderId="45" xfId="0" applyFont="1" applyBorder="1" applyAlignment="1">
      <alignment horizontal="center"/>
    </xf>
    <xf numFmtId="0" fontId="23" fillId="0" borderId="2" xfId="0" applyFont="1" applyBorder="1"/>
    <xf numFmtId="0" fontId="23" fillId="0" borderId="5" xfId="0" applyFont="1" applyBorder="1" applyAlignment="1">
      <alignment horizontal="right"/>
    </xf>
    <xf numFmtId="3" fontId="23" fillId="0" borderId="23" xfId="0" applyNumberFormat="1" applyFont="1" applyBorder="1" applyAlignment="1">
      <alignment horizontal="center"/>
    </xf>
    <xf numFmtId="3" fontId="23" fillId="0" borderId="24" xfId="0" applyNumberFormat="1" applyFont="1" applyBorder="1" applyAlignment="1">
      <alignment horizontal="center"/>
    </xf>
    <xf numFmtId="3" fontId="23" fillId="0" borderId="25" xfId="0" applyNumberFormat="1" applyFont="1" applyBorder="1" applyAlignment="1">
      <alignment horizontal="center"/>
    </xf>
    <xf numFmtId="3" fontId="23" fillId="0" borderId="5" xfId="0" applyNumberFormat="1" applyFont="1" applyBorder="1"/>
    <xf numFmtId="3" fontId="23" fillId="0" borderId="43" xfId="0" applyNumberFormat="1" applyFont="1" applyBorder="1" applyAlignment="1">
      <alignment horizontal="center"/>
    </xf>
    <xf numFmtId="0" fontId="23" fillId="0" borderId="7" xfId="0" applyFont="1" applyBorder="1" applyAlignment="1">
      <alignment horizontal="right"/>
    </xf>
    <xf numFmtId="3" fontId="23" fillId="0" borderId="3" xfId="0" applyNumberFormat="1" applyFont="1" applyBorder="1" applyAlignment="1">
      <alignment horizontal="center"/>
    </xf>
    <xf numFmtId="3" fontId="23" fillId="0" borderId="4" xfId="0" applyNumberFormat="1" applyFont="1" applyBorder="1" applyAlignment="1">
      <alignment horizontal="center"/>
    </xf>
    <xf numFmtId="3" fontId="23" fillId="0" borderId="40" xfId="0" applyNumberFormat="1" applyFont="1" applyBorder="1" applyAlignment="1">
      <alignment horizontal="center"/>
    </xf>
    <xf numFmtId="3" fontId="23" fillId="0" borderId="7" xfId="0" applyNumberFormat="1" applyFont="1" applyBorder="1"/>
    <xf numFmtId="3" fontId="23" fillId="0" borderId="45" xfId="0" applyNumberFormat="1" applyFont="1" applyBorder="1" applyAlignment="1">
      <alignment horizontal="center"/>
    </xf>
    <xf numFmtId="0" fontId="22" fillId="0" borderId="0" xfId="0" applyFont="1"/>
    <xf numFmtId="4" fontId="26" fillId="0" borderId="0" xfId="0" applyNumberFormat="1" applyFont="1"/>
    <xf numFmtId="3" fontId="22" fillId="0" borderId="0" xfId="0" applyNumberFormat="1" applyFont="1" applyAlignment="1">
      <alignment horizontal="left"/>
    </xf>
    <xf numFmtId="4" fontId="22" fillId="0" borderId="0" xfId="0" applyNumberFormat="1" applyFont="1"/>
    <xf numFmtId="3" fontId="22" fillId="0" borderId="0" xfId="0" applyNumberFormat="1" applyFont="1"/>
    <xf numFmtId="3" fontId="22" fillId="0" borderId="0" xfId="0" applyNumberFormat="1" applyFont="1" applyAlignment="1">
      <alignment horizontal="right"/>
    </xf>
    <xf numFmtId="165" fontId="22" fillId="0" borderId="0" xfId="0" applyNumberFormat="1" applyFont="1" applyAlignment="1">
      <alignment horizontal="right"/>
    </xf>
    <xf numFmtId="165" fontId="22" fillId="0" borderId="0" xfId="0" applyNumberFormat="1" applyFont="1"/>
    <xf numFmtId="0" fontId="21" fillId="0" borderId="0" xfId="0" applyFont="1"/>
    <xf numFmtId="9" fontId="22" fillId="0" borderId="0" xfId="0" applyNumberFormat="1" applyFont="1"/>
    <xf numFmtId="164" fontId="22" fillId="0" borderId="0" xfId="0" applyNumberFormat="1" applyFont="1"/>
    <xf numFmtId="2" fontId="22" fillId="0" borderId="0" xfId="0" applyNumberFormat="1" applyFont="1"/>
    <xf numFmtId="3" fontId="22" fillId="0" borderId="0" xfId="0" applyNumberFormat="1" applyFont="1" applyAlignment="1">
      <alignment horizontal="center"/>
    </xf>
    <xf numFmtId="4" fontId="12" fillId="0" borderId="5" xfId="0" applyNumberFormat="1" applyFont="1" applyBorder="1"/>
    <xf numFmtId="0" fontId="4" fillId="0" borderId="0" xfId="0" applyFont="1" applyAlignment="1">
      <alignment horizontal="center"/>
    </xf>
    <xf numFmtId="3" fontId="4" fillId="0" borderId="0" xfId="0" applyNumberFormat="1" applyFont="1" applyAlignment="1">
      <alignment horizontal="left"/>
    </xf>
    <xf numFmtId="164" fontId="4" fillId="0" borderId="0" xfId="0" applyNumberFormat="1" applyFont="1"/>
    <xf numFmtId="9" fontId="4" fillId="0" borderId="0" xfId="0" applyNumberFormat="1" applyFont="1"/>
    <xf numFmtId="2" fontId="4" fillId="0" borderId="0" xfId="0" applyNumberFormat="1" applyFont="1"/>
    <xf numFmtId="0" fontId="4" fillId="0" borderId="0" xfId="0" applyFont="1" applyAlignment="1">
      <alignment horizontal="left" wrapText="1"/>
    </xf>
    <xf numFmtId="0" fontId="4" fillId="0" borderId="0" xfId="0" applyFont="1" applyAlignment="1">
      <alignment vertical="center" wrapText="1"/>
    </xf>
    <xf numFmtId="0" fontId="3" fillId="0" borderId="0" xfId="0" applyFont="1" applyAlignment="1">
      <alignment horizontal="left" vertical="center" wrapText="1"/>
    </xf>
    <xf numFmtId="0" fontId="4" fillId="0" borderId="0" xfId="0" applyFont="1" applyAlignment="1">
      <alignment wrapText="1"/>
    </xf>
    <xf numFmtId="0" fontId="20" fillId="0" borderId="0" xfId="0" applyFont="1" applyAlignment="1">
      <alignment horizontal="left"/>
    </xf>
    <xf numFmtId="0" fontId="3" fillId="0" borderId="53" xfId="0" applyFont="1" applyBorder="1" applyAlignment="1">
      <alignment horizontal="center"/>
    </xf>
    <xf numFmtId="0" fontId="3" fillId="0" borderId="54" xfId="0" applyFont="1" applyBorder="1" applyAlignment="1">
      <alignment horizontal="center"/>
    </xf>
    <xf numFmtId="0" fontId="3" fillId="0" borderId="55" xfId="0" applyFont="1" applyBorder="1" applyAlignment="1">
      <alignment horizontal="center"/>
    </xf>
    <xf numFmtId="3" fontId="3" fillId="0" borderId="53" xfId="0" applyNumberFormat="1" applyFont="1" applyBorder="1" applyAlignment="1">
      <alignment horizontal="center"/>
    </xf>
    <xf numFmtId="3" fontId="3" fillId="0" borderId="54" xfId="0" applyNumberFormat="1" applyFont="1" applyBorder="1" applyAlignment="1">
      <alignment horizontal="center"/>
    </xf>
    <xf numFmtId="3" fontId="3" fillId="0" borderId="55" xfId="0" applyNumberFormat="1" applyFont="1" applyBorder="1" applyAlignment="1">
      <alignment horizontal="center"/>
    </xf>
    <xf numFmtId="4" fontId="3" fillId="0" borderId="53" xfId="0" applyNumberFormat="1" applyFont="1" applyBorder="1" applyAlignment="1">
      <alignment horizontal="center"/>
    </xf>
    <xf numFmtId="4" fontId="3" fillId="0" borderId="54" xfId="0" applyNumberFormat="1" applyFont="1" applyBorder="1" applyAlignment="1">
      <alignment horizontal="center"/>
    </xf>
    <xf numFmtId="4" fontId="3" fillId="0" borderId="55" xfId="0" applyNumberFormat="1" applyFont="1" applyBorder="1" applyAlignment="1">
      <alignment horizontal="center"/>
    </xf>
    <xf numFmtId="0" fontId="3" fillId="0" borderId="1" xfId="0" applyFont="1" applyBorder="1" applyAlignment="1">
      <alignment vertical="center"/>
    </xf>
    <xf numFmtId="0" fontId="7" fillId="0" borderId="7" xfId="0" applyFont="1" applyBorder="1" applyAlignment="1">
      <alignment vertical="center"/>
    </xf>
    <xf numFmtId="0" fontId="5" fillId="0" borderId="56" xfId="0" applyFont="1" applyBorder="1" applyAlignment="1">
      <alignment horizontal="center"/>
    </xf>
    <xf numFmtId="0" fontId="5" fillId="0" borderId="49" xfId="0" applyFont="1" applyBorder="1" applyAlignment="1">
      <alignment horizontal="center"/>
    </xf>
    <xf numFmtId="0" fontId="5" fillId="0" borderId="57" xfId="0" applyFont="1" applyBorder="1" applyAlignment="1">
      <alignment horizontal="center"/>
    </xf>
    <xf numFmtId="0" fontId="7" fillId="0" borderId="58" xfId="0" applyFont="1" applyBorder="1" applyAlignment="1">
      <alignment horizontal="center"/>
    </xf>
    <xf numFmtId="0" fontId="7" fillId="0" borderId="48" xfId="0" applyFont="1" applyBorder="1" applyAlignment="1">
      <alignment horizontal="center"/>
    </xf>
    <xf numFmtId="0" fontId="7" fillId="0" borderId="59" xfId="0" applyFont="1" applyBorder="1" applyAlignment="1">
      <alignment horizontal="center"/>
    </xf>
    <xf numFmtId="0" fontId="6" fillId="0" borderId="56" xfId="0" applyFont="1" applyBorder="1" applyAlignment="1">
      <alignment horizontal="center"/>
    </xf>
    <xf numFmtId="0" fontId="6" fillId="0" borderId="49" xfId="0" applyFont="1" applyBorder="1" applyAlignment="1">
      <alignment horizontal="center"/>
    </xf>
    <xf numFmtId="0" fontId="6" fillId="0" borderId="57" xfId="0" applyFont="1" applyBorder="1" applyAlignment="1">
      <alignment horizont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4" fillId="0" borderId="58" xfId="0" applyFont="1" applyBorder="1" applyAlignment="1">
      <alignment horizontal="center"/>
    </xf>
    <xf numFmtId="0" fontId="4" fillId="0" borderId="48" xfId="0" applyFont="1" applyBorder="1" applyAlignment="1">
      <alignment horizontal="center"/>
    </xf>
    <xf numFmtId="0" fontId="4" fillId="0" borderId="59" xfId="0" applyFont="1" applyBorder="1" applyAlignment="1">
      <alignment horizontal="center"/>
    </xf>
    <xf numFmtId="0" fontId="18" fillId="0" borderId="1" xfId="0" applyFont="1" applyBorder="1" applyAlignment="1">
      <alignment horizontal="left" vertical="center"/>
    </xf>
    <xf numFmtId="0" fontId="18" fillId="0" borderId="5" xfId="0" applyFont="1" applyBorder="1" applyAlignment="1">
      <alignment horizontal="left" vertical="center"/>
    </xf>
    <xf numFmtId="0" fontId="18" fillId="0" borderId="7" xfId="0" applyFont="1" applyBorder="1" applyAlignment="1">
      <alignment horizontal="left" vertical="center"/>
    </xf>
    <xf numFmtId="0" fontId="13" fillId="0" borderId="56" xfId="0" applyFont="1" applyBorder="1" applyAlignment="1">
      <alignment horizontal="center"/>
    </xf>
    <xf numFmtId="0" fontId="13" fillId="0" borderId="49" xfId="0" applyFont="1" applyBorder="1" applyAlignment="1">
      <alignment horizontal="center"/>
    </xf>
    <xf numFmtId="0" fontId="13" fillId="0" borderId="57" xfId="0" applyFont="1" applyBorder="1" applyAlignment="1">
      <alignment horizontal="center"/>
    </xf>
    <xf numFmtId="0" fontId="14" fillId="0" borderId="58" xfId="0" applyFont="1" applyBorder="1" applyAlignment="1">
      <alignment horizontal="center"/>
    </xf>
    <xf numFmtId="0" fontId="14" fillId="0" borderId="48" xfId="0" applyFont="1" applyBorder="1" applyAlignment="1">
      <alignment horizontal="center"/>
    </xf>
    <xf numFmtId="0" fontId="14" fillId="0" borderId="59" xfId="0" applyFont="1" applyBorder="1" applyAlignment="1">
      <alignment horizontal="center"/>
    </xf>
    <xf numFmtId="0" fontId="22" fillId="0" borderId="0" xfId="0" applyFont="1" applyAlignment="1">
      <alignment horizontal="center"/>
    </xf>
    <xf numFmtId="0" fontId="4" fillId="0" borderId="0" xfId="0" applyFont="1" applyAlignment="1">
      <alignment horizontal="center"/>
    </xf>
    <xf numFmtId="1" fontId="4" fillId="0" borderId="0" xfId="0" applyNumberFormat="1" applyFont="1"/>
    <xf numFmtId="0" fontId="22" fillId="0" borderId="0" xfId="0" applyFont="1" applyFill="1"/>
    <xf numFmtId="0" fontId="21" fillId="0" borderId="0" xfId="0" applyFont="1" applyFill="1" applyAlignment="1">
      <alignment horizontal="center"/>
    </xf>
    <xf numFmtId="4" fontId="22" fillId="0" borderId="0" xfId="0" applyNumberFormat="1" applyFont="1" applyFill="1"/>
    <xf numFmtId="4" fontId="27" fillId="0" borderId="0" xfId="0" applyNumberFormat="1" applyFont="1" applyFill="1"/>
  </cellXfs>
  <cellStyles count="1">
    <cellStyle name="Normal" xfId="0" builtinId="0"/>
  </cellStyles>
  <dxfs count="0"/>
  <tableStyles count="0" defaultTableStyle="TableStyleMedium2" defaultPivotStyle="PivotStyleLight16"/>
  <colors>
    <mruColors>
      <color rgb="FF993300"/>
      <color rgb="FF3333FF"/>
      <color rgb="FF009900"/>
      <color rgb="FF66FF33"/>
      <color rgb="FFCC9900"/>
      <color rgb="FF333399"/>
      <color rgb="FF66FFFF"/>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465158077335301"/>
          <c:y val="7.4547853657399757E-2"/>
          <c:w val="0.68082923583582788"/>
          <c:h val="0.61820171325648576"/>
        </c:manualLayout>
      </c:layout>
      <c:barChart>
        <c:barDir val="col"/>
        <c:grouping val="stacked"/>
        <c:varyColors val="0"/>
        <c:ser>
          <c:idx val="4"/>
          <c:order val="0"/>
          <c:tx>
            <c:strRef>
              <c:f>'   '!$A$65</c:f>
              <c:strCache>
                <c:ptCount val="1"/>
                <c:pt idx="0">
                  <c:v>EU-27 plus UK</c:v>
                </c:pt>
              </c:strCache>
            </c:strRef>
          </c:tx>
          <c:spPr>
            <a:pattFill prst="smCheck">
              <a:fgClr>
                <a:srgbClr val="66FF33"/>
              </a:fgClr>
              <a:bgClr>
                <a:schemeClr val="bg1"/>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'!$B$65:$BD$65</c:f>
              <c:numCache>
                <c:formatCode>#,##0.00</c:formatCode>
                <c:ptCount val="53"/>
                <c:pt idx="0">
                  <c:v>0</c:v>
                </c:pt>
                <c:pt idx="1">
                  <c:v>4.5931114680000003E-2</c:v>
                </c:pt>
                <c:pt idx="2">
                  <c:v>4.2209872799999992E-2</c:v>
                </c:pt>
                <c:pt idx="3">
                  <c:v>3.5813951000000004E-2</c:v>
                </c:pt>
                <c:pt idx="4">
                  <c:v>3.2437664800000002E-2</c:v>
                </c:pt>
                <c:pt idx="5">
                  <c:v>3.4080155200000004E-2</c:v>
                </c:pt>
                <c:pt idx="6">
                  <c:v>3.4246912800000001E-2</c:v>
                </c:pt>
                <c:pt idx="7">
                  <c:v>4.4843862800000002E-2</c:v>
                </c:pt>
                <c:pt idx="8">
                  <c:v>4.0984285600000003E-2</c:v>
                </c:pt>
                <c:pt idx="9">
                  <c:v>3.6310750000000003E-2</c:v>
                </c:pt>
                <c:pt idx="10">
                  <c:v>1.1717104400000001E-2</c:v>
                </c:pt>
                <c:pt idx="11">
                  <c:v>1.2025895999999999E-2</c:v>
                </c:pt>
                <c:pt idx="12">
                  <c:v>6.6081239999999999E-3</c:v>
                </c:pt>
                <c:pt idx="13">
                  <c:v>6.9976489333333338E-3</c:v>
                </c:pt>
                <c:pt idx="14">
                  <c:v>4.3516739999999998E-3</c:v>
                </c:pt>
                <c:pt idx="15">
                  <c:v>4.6412164000000002E-3</c:v>
                </c:pt>
                <c:pt idx="16">
                  <c:v>9.9937836000000002E-3</c:v>
                </c:pt>
                <c:pt idx="17">
                  <c:v>3.7455139999999997E-3</c:v>
                </c:pt>
                <c:pt idx="18">
                  <c:v>6.0930944749999997E-3</c:v>
                </c:pt>
                <c:pt idx="19">
                  <c:v>6.8059399999999999E-3</c:v>
                </c:pt>
                <c:pt idx="20">
                  <c:v>7.6796344000000004E-3</c:v>
                </c:pt>
                <c:pt idx="21">
                  <c:v>3.0780054000000001E-3</c:v>
                </c:pt>
                <c:pt idx="22">
                  <c:v>3.5228157880000006E-3</c:v>
                </c:pt>
                <c:pt idx="23">
                  <c:v>3.5507818439999999E-3</c:v>
                </c:pt>
                <c:pt idx="24">
                  <c:v>3.5507818439999999E-3</c:v>
                </c:pt>
                <c:pt idx="25">
                  <c:v>3.5507818439999999E-3</c:v>
                </c:pt>
              </c:numCache>
            </c:numRef>
          </c:val>
          <c:extLst>
            <c:ext xmlns:c16="http://schemas.microsoft.com/office/drawing/2014/chart" uri="{C3380CC4-5D6E-409C-BE32-E72D297353CC}">
              <c16:uniqueId val="{00000000-869A-4680-84A8-FA63705CF6F9}"/>
            </c:ext>
          </c:extLst>
        </c:ser>
        <c:ser>
          <c:idx val="15"/>
          <c:order val="1"/>
          <c:tx>
            <c:strRef>
              <c:f>'   '!$A$66</c:f>
              <c:strCache>
                <c:ptCount val="1"/>
                <c:pt idx="0">
                  <c:v>China</c:v>
                </c:pt>
              </c:strCache>
            </c:strRef>
          </c:tx>
          <c:spPr>
            <a:pattFill prst="smConfetti">
              <a:fgClr>
                <a:srgbClr val="FFFF00"/>
              </a:fgClr>
              <a:bgClr>
                <a:srgbClr val="FF0000"/>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'!$B$66:$BD$66</c:f>
              <c:numCache>
                <c:formatCode>#,##0.00</c:formatCode>
                <c:ptCount val="53"/>
                <c:pt idx="0">
                  <c:v>0</c:v>
                </c:pt>
                <c:pt idx="1">
                  <c:v>2.0054119999999998E-2</c:v>
                </c:pt>
                <c:pt idx="2">
                  <c:v>1.396E-2</c:v>
                </c:pt>
                <c:pt idx="3">
                  <c:v>2.7625499999999997E-2</c:v>
                </c:pt>
                <c:pt idx="4">
                  <c:v>1.3140999999999999E-3</c:v>
                </c:pt>
                <c:pt idx="5">
                  <c:v>3.8769E-3</c:v>
                </c:pt>
                <c:pt idx="6">
                  <c:v>3.2171959999999999E-2</c:v>
                </c:pt>
                <c:pt idx="7">
                  <c:v>7.1156935959999987E-2</c:v>
                </c:pt>
                <c:pt idx="8">
                  <c:v>6.9750693900000008E-2</c:v>
                </c:pt>
                <c:pt idx="9">
                  <c:v>6.1302079999999995E-2</c:v>
                </c:pt>
                <c:pt idx="10">
                  <c:v>4.0413017199999998E-2</c:v>
                </c:pt>
                <c:pt idx="11">
                  <c:v>6.0669104933333336E-2</c:v>
                </c:pt>
                <c:pt idx="12">
                  <c:v>5.221758E-2</c:v>
                </c:pt>
                <c:pt idx="13">
                  <c:v>4.0469379999999999E-2</c:v>
                </c:pt>
                <c:pt idx="14">
                  <c:v>4.5646980000000004E-2</c:v>
                </c:pt>
                <c:pt idx="15">
                  <c:v>8.9014891127436019E-2</c:v>
                </c:pt>
                <c:pt idx="16">
                  <c:v>0.10029384816001727</c:v>
                </c:pt>
                <c:pt idx="17">
                  <c:v>4.5432968054848859E-2</c:v>
                </c:pt>
                <c:pt idx="18">
                  <c:v>7.5690818459117348E-2</c:v>
                </c:pt>
                <c:pt idx="19">
                  <c:v>8.118214251030903E-2</c:v>
                </c:pt>
                <c:pt idx="20">
                  <c:v>4.1880146291325401E-2</c:v>
                </c:pt>
                <c:pt idx="21">
                  <c:v>4.0708000000000001E-2</c:v>
                </c:pt>
                <c:pt idx="22">
                  <c:v>3.9419999999999997E-2</c:v>
                </c:pt>
                <c:pt idx="23">
                  <c:v>4.8168399999999993E-2</c:v>
                </c:pt>
                <c:pt idx="24">
                  <c:v>1.3791999999999999E-2</c:v>
                </c:pt>
                <c:pt idx="25">
                  <c:v>1.890228E-2</c:v>
                </c:pt>
              </c:numCache>
            </c:numRef>
          </c:val>
          <c:extLst>
            <c:ext xmlns:c16="http://schemas.microsoft.com/office/drawing/2014/chart" uri="{C3380CC4-5D6E-409C-BE32-E72D297353CC}">
              <c16:uniqueId val="{00000001-869A-4680-84A8-FA63705CF6F9}"/>
            </c:ext>
          </c:extLst>
        </c:ser>
        <c:ser>
          <c:idx val="16"/>
          <c:order val="2"/>
          <c:tx>
            <c:strRef>
              <c:f>'   '!$A$67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'!$B$67:$BD$67</c:f>
              <c:numCache>
                <c:formatCode>#,##0.00</c:formatCode>
                <c:ptCount val="53"/>
                <c:pt idx="0">
                  <c:v>0</c:v>
                </c:pt>
                <c:pt idx="1">
                  <c:v>6.6885E-3</c:v>
                </c:pt>
                <c:pt idx="2">
                  <c:v>1.1261739999999999E-2</c:v>
                </c:pt>
                <c:pt idx="3">
                  <c:v>1.234275E-2</c:v>
                </c:pt>
                <c:pt idx="4">
                  <c:v>6.0288999999999995E-2</c:v>
                </c:pt>
                <c:pt idx="5">
                  <c:v>2.8268999999999996E-2</c:v>
                </c:pt>
                <c:pt idx="6">
                  <c:v>2.8962000000000002E-2</c:v>
                </c:pt>
                <c:pt idx="7">
                  <c:v>5.3205000000000002E-2</c:v>
                </c:pt>
                <c:pt idx="8">
                  <c:v>5.0652000000000003E-2</c:v>
                </c:pt>
                <c:pt idx="9">
                  <c:v>3.1552699999999996E-2</c:v>
                </c:pt>
                <c:pt idx="10">
                  <c:v>1.8061000000000001E-2</c:v>
                </c:pt>
                <c:pt idx="11">
                  <c:v>3.28788E-2</c:v>
                </c:pt>
                <c:pt idx="12">
                  <c:v>2.8838548939999997E-2</c:v>
                </c:pt>
                <c:pt idx="13">
                  <c:v>1.4704159999999999E-2</c:v>
                </c:pt>
                <c:pt idx="14">
                  <c:v>1.5519579999999998E-2</c:v>
                </c:pt>
                <c:pt idx="15">
                  <c:v>2.1537000000000001E-2</c:v>
                </c:pt>
                <c:pt idx="16">
                  <c:v>4.3045019999999996E-2</c:v>
                </c:pt>
                <c:pt idx="17">
                  <c:v>4.3159799999999998E-2</c:v>
                </c:pt>
                <c:pt idx="18">
                  <c:v>3.3519158666666667E-2</c:v>
                </c:pt>
                <c:pt idx="19">
                  <c:v>1.6466999999999999E-2</c:v>
                </c:pt>
                <c:pt idx="20">
                  <c:v>1.51494E-2</c:v>
                </c:pt>
                <c:pt idx="21">
                  <c:v>7.9634800000000002E-3</c:v>
                </c:pt>
                <c:pt idx="22">
                  <c:v>7.234E-3</c:v>
                </c:pt>
                <c:pt idx="23">
                  <c:v>4.2429999999999994E-3</c:v>
                </c:pt>
                <c:pt idx="24">
                  <c:v>3.4530199999999998E-3</c:v>
                </c:pt>
                <c:pt idx="25">
                  <c:v>0</c:v>
                </c:pt>
              </c:numCache>
            </c:numRef>
          </c:val>
          <c:extLst>
            <c:ext xmlns:c16="http://schemas.microsoft.com/office/drawing/2014/chart" uri="{C3380CC4-5D6E-409C-BE32-E72D297353CC}">
              <c16:uniqueId val="{00000002-869A-4680-84A8-FA63705CF6F9}"/>
            </c:ext>
          </c:extLst>
        </c:ser>
        <c:ser>
          <c:idx val="19"/>
          <c:order val="3"/>
          <c:tx>
            <c:strRef>
              <c:f>'   '!$A$68</c:f>
              <c:strCache>
                <c:ptCount val="1"/>
                <c:pt idx="0">
                  <c:v>USA</c:v>
                </c:pt>
              </c:strCache>
            </c:strRef>
          </c:tx>
          <c:spPr>
            <a:pattFill prst="smGrid">
              <a:fgClr>
                <a:schemeClr val="bg1"/>
              </a:fgClr>
              <a:bgClr>
                <a:srgbClr val="333399"/>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'!$B$68:$BD$68</c:f>
              <c:numCache>
                <c:formatCode>#,##0.00</c:formatCode>
                <c:ptCount val="53"/>
                <c:pt idx="0">
                  <c:v>0</c:v>
                </c:pt>
                <c:pt idx="1">
                  <c:v>0.109523392</c:v>
                </c:pt>
                <c:pt idx="2">
                  <c:v>0.10698604999999999</c:v>
                </c:pt>
                <c:pt idx="3">
                  <c:v>8.3609179999999977E-2</c:v>
                </c:pt>
                <c:pt idx="4">
                  <c:v>5.9271459999999998E-2</c:v>
                </c:pt>
                <c:pt idx="5">
                  <c:v>7.6457259999999999E-2</c:v>
                </c:pt>
                <c:pt idx="6">
                  <c:v>5.8056799999999992E-2</c:v>
                </c:pt>
                <c:pt idx="7">
                  <c:v>3.6926559999999997E-2</c:v>
                </c:pt>
                <c:pt idx="8">
                  <c:v>4.81275221E-2</c:v>
                </c:pt>
                <c:pt idx="9">
                  <c:v>3.8531963299999999E-2</c:v>
                </c:pt>
                <c:pt idx="10">
                  <c:v>1.95724E-2</c:v>
                </c:pt>
                <c:pt idx="11">
                  <c:v>2.154068E-2</c:v>
                </c:pt>
                <c:pt idx="12">
                  <c:v>1.2518130000000001E-2</c:v>
                </c:pt>
                <c:pt idx="13">
                  <c:v>2.46099475E-2</c:v>
                </c:pt>
                <c:pt idx="14">
                  <c:v>1.5066863599999997E-2</c:v>
                </c:pt>
                <c:pt idx="15">
                  <c:v>2.3395736899999995E-2</c:v>
                </c:pt>
                <c:pt idx="16">
                  <c:v>1.0045046899999998E-2</c:v>
                </c:pt>
                <c:pt idx="17">
                  <c:v>1.6104803800000001E-2</c:v>
                </c:pt>
                <c:pt idx="18">
                  <c:v>1.0826880000000001E-2</c:v>
                </c:pt>
                <c:pt idx="19">
                  <c:v>2.0295459999999998E-2</c:v>
                </c:pt>
                <c:pt idx="20">
                  <c:v>2.165911756E-2</c:v>
                </c:pt>
                <c:pt idx="21">
                  <c:v>1.4757876812000002E-2</c:v>
                </c:pt>
                <c:pt idx="22">
                  <c:v>1.2550757400000001E-2</c:v>
                </c:pt>
                <c:pt idx="23">
                  <c:v>1.2616133832400001E-2</c:v>
                </c:pt>
                <c:pt idx="24">
                  <c:v>6.3959999999999998E-3</c:v>
                </c:pt>
                <c:pt idx="25">
                  <c:v>0</c:v>
                </c:pt>
              </c:numCache>
            </c:numRef>
          </c:val>
          <c:extLst>
            <c:ext xmlns:c16="http://schemas.microsoft.com/office/drawing/2014/chart" uri="{C3380CC4-5D6E-409C-BE32-E72D297353CC}">
              <c16:uniqueId val="{00000003-869A-4680-84A8-FA63705CF6F9}"/>
            </c:ext>
          </c:extLst>
        </c:ser>
        <c:ser>
          <c:idx val="2"/>
          <c:order val="4"/>
          <c:tx>
            <c:strRef>
              <c:f>'   '!$A$69</c:f>
              <c:strCache>
                <c:ptCount val="1"/>
                <c:pt idx="0">
                  <c:v>Others</c:v>
                </c:pt>
              </c:strCache>
            </c:strRef>
          </c:tx>
          <c:spPr>
            <a:pattFill prst="trellis">
              <a:fgClr>
                <a:srgbClr val="993300"/>
              </a:fgClr>
              <a:bgClr>
                <a:schemeClr val="bg1"/>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'!$B$69:$BD$69</c:f>
              <c:numCache>
                <c:formatCode>0.00</c:formatCode>
                <c:ptCount val="53"/>
                <c:pt idx="0">
                  <c:v>0</c:v>
                </c:pt>
                <c:pt idx="1">
                  <c:v>6.3154864024000001E-2</c:v>
                </c:pt>
                <c:pt idx="2">
                  <c:v>5.3480890159999794E-3</c:v>
                </c:pt>
                <c:pt idx="3">
                  <c:v>1.0916338506999967E-2</c:v>
                </c:pt>
                <c:pt idx="4">
                  <c:v>6.376974320047607E-3</c:v>
                </c:pt>
                <c:pt idx="5">
                  <c:v>4.1427863177999985E-2</c:v>
                </c:pt>
                <c:pt idx="6">
                  <c:v>3.5369129104000002E-2</c:v>
                </c:pt>
                <c:pt idx="7">
                  <c:v>2.5497127106000023E-2</c:v>
                </c:pt>
                <c:pt idx="8">
                  <c:v>2.0202775634333037E-2</c:v>
                </c:pt>
                <c:pt idx="9">
                  <c:v>8.2846189271999771E-3</c:v>
                </c:pt>
                <c:pt idx="10">
                  <c:v>7.2736578720000028E-3</c:v>
                </c:pt>
                <c:pt idx="11">
                  <c:v>8.1418309133333422E-3</c:v>
                </c:pt>
                <c:pt idx="12">
                  <c:v>4.1363203920000285E-3</c:v>
                </c:pt>
                <c:pt idx="13">
                  <c:v>9.0725483519999844E-3</c:v>
                </c:pt>
                <c:pt idx="14">
                  <c:v>8.4689957546666694E-3</c:v>
                </c:pt>
                <c:pt idx="15">
                  <c:v>7.8187357573333283E-3</c:v>
                </c:pt>
                <c:pt idx="16">
                  <c:v>9.3273737890000041E-3</c:v>
                </c:pt>
                <c:pt idx="17">
                  <c:v>7.2963520000000059E-3</c:v>
                </c:pt>
                <c:pt idx="18">
                  <c:v>6.6981580719999989E-3</c:v>
                </c:pt>
                <c:pt idx="19">
                  <c:v>3.8796850399999833E-3</c:v>
                </c:pt>
                <c:pt idx="20">
                  <c:v>1.536825017333332E-2</c:v>
                </c:pt>
                <c:pt idx="21">
                  <c:v>6.2834265719999977E-3</c:v>
                </c:pt>
                <c:pt idx="22">
                  <c:v>4.1783253640000073E-3</c:v>
                </c:pt>
                <c:pt idx="23">
                  <c:v>4.9839708325079973E-3</c:v>
                </c:pt>
                <c:pt idx="24">
                  <c:v>3.2498435400000018E-3</c:v>
                </c:pt>
                <c:pt idx="25">
                  <c:v>7.8897200000000584E-5</c:v>
                </c:pt>
              </c:numCache>
            </c:numRef>
          </c:val>
          <c:extLst>
            <c:ext xmlns:c16="http://schemas.microsoft.com/office/drawing/2014/chart" uri="{C3380CC4-5D6E-409C-BE32-E72D297353CC}">
              <c16:uniqueId val="{00000004-869A-4680-84A8-FA63705CF6F9}"/>
            </c:ext>
          </c:extLst>
        </c:ser>
        <c:ser>
          <c:idx val="5"/>
          <c:order val="5"/>
          <c:tx>
            <c:strRef>
              <c:f>'   '!$A$70</c:f>
              <c:strCache>
                <c:ptCount val="1"/>
              </c:strCache>
            </c:strRef>
          </c:tx>
          <c:spPr>
            <a:no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'!$B$70:$BD$70</c:f>
              <c:numCache>
                <c:formatCode>#,##0</c:formatCode>
                <c:ptCount val="53"/>
              </c:numCache>
            </c:numRef>
          </c:val>
          <c:extLst>
            <c:ext xmlns:c16="http://schemas.microsoft.com/office/drawing/2014/chart" uri="{C3380CC4-5D6E-409C-BE32-E72D297353CC}">
              <c16:uniqueId val="{00000005-869A-4680-84A8-FA63705CF6F9}"/>
            </c:ext>
          </c:extLst>
        </c:ser>
        <c:dLbls>
          <c:showLegendKey val="0"/>
          <c:showVal val="0"/>
          <c:showCatName val="0"/>
          <c:showSerName val="0"/>
          <c:showPercent val="0"/>
          <c:showBubbleSize val="0"/>
        </c:dLbls>
        <c:gapWidth val="0"/>
        <c:overlap val="100"/>
        <c:axId val="1840073456"/>
        <c:axId val="1"/>
      </c:barChart>
      <c:barChart>
        <c:barDir val="col"/>
        <c:grouping val="stacked"/>
        <c:varyColors val="0"/>
        <c:ser>
          <c:idx val="7"/>
          <c:order val="6"/>
          <c:tx>
            <c:strRef>
              <c:f>'   '!$A$71</c:f>
              <c:strCache>
                <c:ptCount val="1"/>
              </c:strCache>
            </c:strRef>
          </c:tx>
          <c:spPr>
            <a:no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'!$B$71:$BD$71</c:f>
              <c:numCache>
                <c:formatCode>#,##0</c:formatCode>
                <c:ptCount val="53"/>
              </c:numCache>
            </c:numRef>
          </c:val>
          <c:extLst>
            <c:ext xmlns:c16="http://schemas.microsoft.com/office/drawing/2014/chart" uri="{C3380CC4-5D6E-409C-BE32-E72D297353CC}">
              <c16:uniqueId val="{00000006-869A-4680-84A8-FA63705CF6F9}"/>
            </c:ext>
          </c:extLst>
        </c:ser>
        <c:ser>
          <c:idx val="17"/>
          <c:order val="7"/>
          <c:tx>
            <c:strRef>
              <c:f>'   '!$A$72</c:f>
              <c:strCache>
                <c:ptCount val="1"/>
              </c:strCache>
            </c:strRef>
          </c:tx>
          <c:spPr>
            <a:no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'!$B$72:$BD$72</c:f>
              <c:numCache>
                <c:formatCode>#,##0</c:formatCode>
                <c:ptCount val="53"/>
              </c:numCache>
            </c:numRef>
          </c:val>
          <c:extLst>
            <c:ext xmlns:c16="http://schemas.microsoft.com/office/drawing/2014/chart" uri="{C3380CC4-5D6E-409C-BE32-E72D297353CC}">
              <c16:uniqueId val="{00000007-869A-4680-84A8-FA63705CF6F9}"/>
            </c:ext>
          </c:extLst>
        </c:ser>
        <c:ser>
          <c:idx val="20"/>
          <c:order val="8"/>
          <c:tx>
            <c:strRef>
              <c:f>'   '!$A$73</c:f>
              <c:strCache>
                <c:ptCount val="1"/>
              </c:strCache>
            </c:strRef>
          </c:tx>
          <c:spPr>
            <a:no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'!$B$73:$BD$73</c:f>
              <c:numCache>
                <c:formatCode>General</c:formatCode>
                <c:ptCount val="53"/>
              </c:numCache>
            </c:numRef>
          </c:val>
          <c:extLst>
            <c:ext xmlns:c16="http://schemas.microsoft.com/office/drawing/2014/chart" uri="{C3380CC4-5D6E-409C-BE32-E72D297353CC}">
              <c16:uniqueId val="{00000008-869A-4680-84A8-FA63705CF6F9}"/>
            </c:ext>
          </c:extLst>
        </c:ser>
        <c:ser>
          <c:idx val="3"/>
          <c:order val="9"/>
          <c:tx>
            <c:strRef>
              <c:f>'   '!$A$74</c:f>
              <c:strCache>
                <c:ptCount val="1"/>
              </c:strCache>
            </c:strRef>
          </c:tx>
          <c:spPr>
            <a:no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'!$B$74:$BD$74</c:f>
              <c:numCache>
                <c:formatCode>General</c:formatCode>
                <c:ptCount val="53"/>
              </c:numCache>
            </c:numRef>
          </c:val>
          <c:extLst>
            <c:ext xmlns:c16="http://schemas.microsoft.com/office/drawing/2014/chart" uri="{C3380CC4-5D6E-409C-BE32-E72D297353CC}">
              <c16:uniqueId val="{00000009-869A-4680-84A8-FA63705CF6F9}"/>
            </c:ext>
          </c:extLst>
        </c:ser>
        <c:ser>
          <c:idx val="0"/>
          <c:order val="10"/>
          <c:tx>
            <c:strRef>
              <c:f>'   '!$A$75</c:f>
              <c:strCache>
                <c:ptCount val="1"/>
                <c:pt idx="0">
                  <c:v>EU-27 plus UK</c:v>
                </c:pt>
              </c:strCache>
            </c:strRef>
          </c:tx>
          <c:spPr>
            <a:pattFill prst="smCheck">
              <a:fgClr>
                <a:srgbClr val="66FF33"/>
              </a:fgClr>
              <a:bgClr>
                <a:schemeClr val="bg1"/>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'!$B$75:$BD$75</c:f>
              <c:numCache>
                <c:formatCode>General</c:formatCode>
                <c:ptCount val="53"/>
                <c:pt idx="28" formatCode="#,##0">
                  <c:v>7.1504631443070004</c:v>
                </c:pt>
                <c:pt idx="29" formatCode="#,##0">
                  <c:v>6.763781665999999</c:v>
                </c:pt>
                <c:pt idx="30" formatCode="#,##0">
                  <c:v>6.0626727936000009</c:v>
                </c:pt>
                <c:pt idx="31" formatCode="#,##0">
                  <c:v>4.7701697232000004</c:v>
                </c:pt>
                <c:pt idx="32" formatCode="#,##0">
                  <c:v>6.9486418386000004</c:v>
                </c:pt>
                <c:pt idx="33" formatCode="#,##0">
                  <c:v>7.8182366691000009</c:v>
                </c:pt>
                <c:pt idx="34" formatCode="#,##0">
                  <c:v>9.1698150504000004</c:v>
                </c:pt>
                <c:pt idx="35" formatCode="#,##0">
                  <c:v>10.667843173000001</c:v>
                </c:pt>
                <c:pt idx="36" formatCode="#,##0">
                  <c:v>8.0652509348000017</c:v>
                </c:pt>
                <c:pt idx="37" formatCode="#,##0">
                  <c:v>4.0494796011999998</c:v>
                </c:pt>
                <c:pt idx="38" formatCode="#,##0">
                  <c:v>4.0907403297000009</c:v>
                </c:pt>
                <c:pt idx="39" formatCode="#,##0">
                  <c:v>1.913599104</c:v>
                </c:pt>
                <c:pt idx="40" formatCode="#,##0">
                  <c:v>3.0159112543999997</c:v>
                </c:pt>
                <c:pt idx="41" formatCode="#,##0">
                  <c:v>2.2643015958000001</c:v>
                </c:pt>
                <c:pt idx="42" formatCode="#,##0">
                  <c:v>2.4329856730000001</c:v>
                </c:pt>
                <c:pt idx="43" formatCode="#,##0">
                  <c:v>4.9881189469999994</c:v>
                </c:pt>
                <c:pt idx="44" formatCode="#,##0">
                  <c:v>1.9344361503999998</c:v>
                </c:pt>
                <c:pt idx="45" formatCode="#,##0">
                  <c:v>3.2667286365999999</c:v>
                </c:pt>
                <c:pt idx="46" formatCode="#,##0">
                  <c:v>3.6414501242000004</c:v>
                </c:pt>
                <c:pt idx="47" formatCode="#,##0">
                  <c:v>3.6845129534999996</c:v>
                </c:pt>
                <c:pt idx="48" formatCode="#,##0">
                  <c:v>1.8389385733999999</c:v>
                </c:pt>
                <c:pt idx="49" formatCode="#,##0">
                  <c:v>1.9676378841000002</c:v>
                </c:pt>
                <c:pt idx="50" formatCode="#,##0">
                  <c:v>2.5744818060000001</c:v>
                </c:pt>
                <c:pt idx="51" formatCode="#,##0">
                  <c:v>0</c:v>
                </c:pt>
                <c:pt idx="52" formatCode="#,##0">
                  <c:v>0</c:v>
                </c:pt>
              </c:numCache>
            </c:numRef>
          </c:val>
          <c:extLst>
            <c:ext xmlns:c16="http://schemas.microsoft.com/office/drawing/2014/chart" uri="{C3380CC4-5D6E-409C-BE32-E72D297353CC}">
              <c16:uniqueId val="{0000000A-869A-4680-84A8-FA63705CF6F9}"/>
            </c:ext>
          </c:extLst>
        </c:ser>
        <c:ser>
          <c:idx val="1"/>
          <c:order val="11"/>
          <c:tx>
            <c:strRef>
              <c:f>'   '!$A$76</c:f>
              <c:strCache>
                <c:ptCount val="1"/>
                <c:pt idx="0">
                  <c:v>China</c:v>
                </c:pt>
              </c:strCache>
            </c:strRef>
          </c:tx>
          <c:spPr>
            <a:pattFill prst="smConfetti">
              <a:fgClr>
                <a:srgbClr val="FFFF00"/>
              </a:fgClr>
              <a:bgClr>
                <a:srgbClr val="FF0000"/>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'!$B$76:$BD$76</c:f>
              <c:numCache>
                <c:formatCode>General</c:formatCode>
                <c:ptCount val="53"/>
                <c:pt idx="28" formatCode="#,##0">
                  <c:v>2.7250330000000003</c:v>
                </c:pt>
                <c:pt idx="29" formatCode="#,##0">
                  <c:v>2.0979999999999999</c:v>
                </c:pt>
                <c:pt idx="30" formatCode="#,##0">
                  <c:v>3.9785509999999999</c:v>
                </c:pt>
                <c:pt idx="31" formatCode="#,##0">
                  <c:v>0.255</c:v>
                </c:pt>
                <c:pt idx="32" formatCode="#,##0">
                  <c:v>0.65700000000000003</c:v>
                </c:pt>
                <c:pt idx="33" formatCode="#,##0">
                  <c:v>7.1140000000000008</c:v>
                </c:pt>
                <c:pt idx="34" formatCode="#,##0">
                  <c:v>17.839496</c:v>
                </c:pt>
                <c:pt idx="35" formatCode="#,##0">
                  <c:v>17.728641999999997</c:v>
                </c:pt>
                <c:pt idx="36" formatCode="#,##0">
                  <c:v>17.107789</c:v>
                </c:pt>
                <c:pt idx="37" formatCode="#,##0">
                  <c:v>10.112207</c:v>
                </c:pt>
                <c:pt idx="38" formatCode="#,##0">
                  <c:v>16.180457000000001</c:v>
                </c:pt>
                <c:pt idx="39" formatCode="#,##0">
                  <c:v>14.161217999999998</c:v>
                </c:pt>
                <c:pt idx="40" formatCode="#,##0">
                  <c:v>14.761502999999998</c:v>
                </c:pt>
                <c:pt idx="41" formatCode="#,##0">
                  <c:v>17.499240999999998</c:v>
                </c:pt>
                <c:pt idx="42" formatCode="#,##0">
                  <c:v>36.413929000000003</c:v>
                </c:pt>
                <c:pt idx="43" formatCode="#,##0">
                  <c:v>45.663970999999989</c:v>
                </c:pt>
                <c:pt idx="44" formatCode="#,##0">
                  <c:v>19.849093999999997</c:v>
                </c:pt>
                <c:pt idx="45" formatCode="#,##0">
                  <c:v>30.240308999999996</c:v>
                </c:pt>
                <c:pt idx="46" formatCode="#,##0">
                  <c:v>33.229821999999999</c:v>
                </c:pt>
                <c:pt idx="47" formatCode="#,##0">
                  <c:v>17.025444999999998</c:v>
                </c:pt>
                <c:pt idx="48" formatCode="#,##0">
                  <c:v>14.667778999999999</c:v>
                </c:pt>
                <c:pt idx="49" formatCode="#,##0">
                  <c:v>14.794671999999998</c:v>
                </c:pt>
                <c:pt idx="50" formatCode="#,##0">
                  <c:v>20.374356999999996</c:v>
                </c:pt>
                <c:pt idx="51" formatCode="#,##0">
                  <c:v>5.123524999999999</c:v>
                </c:pt>
                <c:pt idx="52" formatCode="#,##0">
                  <c:v>6.8823169999999987</c:v>
                </c:pt>
              </c:numCache>
            </c:numRef>
          </c:val>
          <c:extLst>
            <c:ext xmlns:c16="http://schemas.microsoft.com/office/drawing/2014/chart" uri="{C3380CC4-5D6E-409C-BE32-E72D297353CC}">
              <c16:uniqueId val="{0000000B-869A-4680-84A8-FA63705CF6F9}"/>
            </c:ext>
          </c:extLst>
        </c:ser>
        <c:ser>
          <c:idx val="6"/>
          <c:order val="12"/>
          <c:tx>
            <c:strRef>
              <c:f>'   '!$A$77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'!$B$77:$BD$77</c:f>
              <c:numCache>
                <c:formatCode>General</c:formatCode>
                <c:ptCount val="53"/>
                <c:pt idx="28" formatCode="#,##0">
                  <c:v>1.2821939999999998</c:v>
                </c:pt>
                <c:pt idx="29" formatCode="#,##0">
                  <c:v>1.928723</c:v>
                </c:pt>
                <c:pt idx="30" formatCode="#,##0">
                  <c:v>2.1710590000000001</c:v>
                </c:pt>
                <c:pt idx="31" formatCode="#,##0">
                  <c:v>11.788606</c:v>
                </c:pt>
                <c:pt idx="32" formatCode="#,##0">
                  <c:v>6.1053899999999999</c:v>
                </c:pt>
                <c:pt idx="33" formatCode="#,##0">
                  <c:v>7.8682699999999999</c:v>
                </c:pt>
                <c:pt idx="34" formatCode="#,##0">
                  <c:v>13.281566999999999</c:v>
                </c:pt>
                <c:pt idx="35" formatCode="#,##0">
                  <c:v>13.518957</c:v>
                </c:pt>
                <c:pt idx="36" formatCode="#,##0">
                  <c:v>9.6628759999999989</c:v>
                </c:pt>
                <c:pt idx="37" formatCode="#,##0">
                  <c:v>5.3027379999999997</c:v>
                </c:pt>
                <c:pt idx="38" formatCode="#,##0">
                  <c:v>10.547607999999999</c:v>
                </c:pt>
                <c:pt idx="39" formatCode="#,##0">
                  <c:v>9.1276030000000006</c:v>
                </c:pt>
                <c:pt idx="40" formatCode="#,##0">
                  <c:v>4.5112859999999992</c:v>
                </c:pt>
                <c:pt idx="41" formatCode="#,##0">
                  <c:v>6.0003000000000002</c:v>
                </c:pt>
                <c:pt idx="42" formatCode="#,##0">
                  <c:v>7.517906</c:v>
                </c:pt>
                <c:pt idx="43" formatCode="#,##0">
                  <c:v>14.706849999999999</c:v>
                </c:pt>
                <c:pt idx="44" formatCode="#,##0">
                  <c:v>15.194352</c:v>
                </c:pt>
                <c:pt idx="45" formatCode="#,##0">
                  <c:v>8.4593810000000005</c:v>
                </c:pt>
                <c:pt idx="46" formatCode="#,##0">
                  <c:v>5.128177</c:v>
                </c:pt>
                <c:pt idx="47" formatCode="#,##0">
                  <c:v>4.5928629999999995</c:v>
                </c:pt>
                <c:pt idx="48" formatCode="#,##0">
                  <c:v>2.5591819999999998</c:v>
                </c:pt>
                <c:pt idx="49" formatCode="#,##0">
                  <c:v>2.4089649999999998</c:v>
                </c:pt>
                <c:pt idx="50" formatCode="#,##0">
                  <c:v>1.5052187459999999</c:v>
                </c:pt>
                <c:pt idx="51" formatCode="#,##0">
                  <c:v>0.88263390599999991</c:v>
                </c:pt>
                <c:pt idx="52" formatCode="#,##0">
                  <c:v>0</c:v>
                </c:pt>
              </c:numCache>
            </c:numRef>
          </c:val>
          <c:extLst>
            <c:ext xmlns:c16="http://schemas.microsoft.com/office/drawing/2014/chart" uri="{C3380CC4-5D6E-409C-BE32-E72D297353CC}">
              <c16:uniqueId val="{0000000C-869A-4680-84A8-FA63705CF6F9}"/>
            </c:ext>
          </c:extLst>
        </c:ser>
        <c:ser>
          <c:idx val="8"/>
          <c:order val="13"/>
          <c:tx>
            <c:strRef>
              <c:f>'   '!$A$78</c:f>
              <c:strCache>
                <c:ptCount val="1"/>
                <c:pt idx="0">
                  <c:v>USA</c:v>
                </c:pt>
              </c:strCache>
            </c:strRef>
          </c:tx>
          <c:spPr>
            <a:pattFill prst="smGrid">
              <a:fgClr>
                <a:schemeClr val="bg1"/>
              </a:fgClr>
              <a:bgClr>
                <a:srgbClr val="333399"/>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'!$B$78:$BD$78</c:f>
              <c:numCache>
                <c:formatCode>General</c:formatCode>
                <c:ptCount val="53"/>
                <c:pt idx="28" formatCode="#,##0">
                  <c:v>12.019882000000001</c:v>
                </c:pt>
                <c:pt idx="29" formatCode="#,##0">
                  <c:v>10.933385999999999</c:v>
                </c:pt>
                <c:pt idx="30" formatCode="#,##0">
                  <c:v>9.1639999999999997</c:v>
                </c:pt>
                <c:pt idx="31" formatCode="#,##0">
                  <c:v>6.3140000000000001</c:v>
                </c:pt>
                <c:pt idx="32" formatCode="#,##0">
                  <c:v>9.9770000000000003</c:v>
                </c:pt>
                <c:pt idx="33" formatCode="#,##0">
                  <c:v>7.9155399999999991</c:v>
                </c:pt>
                <c:pt idx="34" formatCode="#,##0">
                  <c:v>5.5340470000000002</c:v>
                </c:pt>
                <c:pt idx="35" formatCode="#,##0">
                  <c:v>7.4204349999999994</c:v>
                </c:pt>
                <c:pt idx="36" formatCode="#,##0">
                  <c:v>7.1441029999999994</c:v>
                </c:pt>
                <c:pt idx="37" formatCode="#,##0">
                  <c:v>4.2834369999999993</c:v>
                </c:pt>
                <c:pt idx="38" formatCode="#,##0">
                  <c:v>5.1493439999999993</c:v>
                </c:pt>
                <c:pt idx="39" formatCode="#,##0">
                  <c:v>6.8944669999999997</c:v>
                </c:pt>
                <c:pt idx="40" formatCode="#,##0">
                  <c:v>7.6318499999999991</c:v>
                </c:pt>
                <c:pt idx="41" formatCode="#,##0">
                  <c:v>6.0093290000000001</c:v>
                </c:pt>
                <c:pt idx="42" formatCode="#,##0">
                  <c:v>8.1130369999999985</c:v>
                </c:pt>
                <c:pt idx="43" formatCode="#,##0">
                  <c:v>5.4130319999999994</c:v>
                </c:pt>
                <c:pt idx="44" formatCode="#,##0">
                  <c:v>6.681305</c:v>
                </c:pt>
                <c:pt idx="45" formatCode="#,##0">
                  <c:v>4.7670049999999993</c:v>
                </c:pt>
                <c:pt idx="46" formatCode="#,##0">
                  <c:v>5.5931299999999995</c:v>
                </c:pt>
                <c:pt idx="47" formatCode="#,##0">
                  <c:v>8.1170799999999996</c:v>
                </c:pt>
                <c:pt idx="48" formatCode="#,##0">
                  <c:v>5.8522119999999997</c:v>
                </c:pt>
                <c:pt idx="49" formatCode="#,##0">
                  <c:v>5.6435880000000003</c:v>
                </c:pt>
                <c:pt idx="50" formatCode="#,##0">
                  <c:v>6.3136879999999991</c:v>
                </c:pt>
                <c:pt idx="51" formatCode="#,##0">
                  <c:v>7.400987999999999</c:v>
                </c:pt>
                <c:pt idx="52" formatCode="#,##0">
                  <c:v>0</c:v>
                </c:pt>
              </c:numCache>
            </c:numRef>
          </c:val>
          <c:extLst>
            <c:ext xmlns:c16="http://schemas.microsoft.com/office/drawing/2014/chart" uri="{C3380CC4-5D6E-409C-BE32-E72D297353CC}">
              <c16:uniqueId val="{0000000D-869A-4680-84A8-FA63705CF6F9}"/>
            </c:ext>
          </c:extLst>
        </c:ser>
        <c:ser>
          <c:idx val="10"/>
          <c:order val="14"/>
          <c:tx>
            <c:strRef>
              <c:f>'   '!$A$79</c:f>
              <c:strCache>
                <c:ptCount val="1"/>
                <c:pt idx="0">
                  <c:v>Others</c:v>
                </c:pt>
              </c:strCache>
            </c:strRef>
          </c:tx>
          <c:spPr>
            <a:pattFill prst="trellis">
              <a:fgClr>
                <a:srgbClr val="993300"/>
              </a:fgClr>
              <a:bgClr>
                <a:schemeClr val="bg1"/>
              </a:bgClr>
            </a:pattFill>
            <a:ln w="25400">
              <a:noFill/>
            </a:ln>
          </c:spPr>
          <c:invertIfNegative val="0"/>
          <c:cat>
            <c:strRef>
              <c:f>'   '!$B$64:$BD$64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'!$B$79:$BD$79</c:f>
              <c:numCache>
                <c:formatCode>General</c:formatCode>
                <c:ptCount val="53"/>
                <c:pt idx="28" formatCode="#,##0">
                  <c:v>14.6330624440725</c:v>
                </c:pt>
                <c:pt idx="29" formatCode="#,##0">
                  <c:v>0.99529805458509557</c:v>
                </c:pt>
                <c:pt idx="30" formatCode="#,##0">
                  <c:v>0.36580746450957591</c:v>
                </c:pt>
                <c:pt idx="31" formatCode="#,##0">
                  <c:v>1.3256770316527131</c:v>
                </c:pt>
                <c:pt idx="32" formatCode="#,##0">
                  <c:v>5.7358239999999974</c:v>
                </c:pt>
                <c:pt idx="33" formatCode="#,##0">
                  <c:v>5.8502189069078696</c:v>
                </c:pt>
                <c:pt idx="34" formatCode="#,##0">
                  <c:v>7.7021163180155199</c:v>
                </c:pt>
                <c:pt idx="35" formatCode="#,##0">
                  <c:v>4.5069555960907195</c:v>
                </c:pt>
                <c:pt idx="36" formatCode="#,##0">
                  <c:v>2.8449593625945298</c:v>
                </c:pt>
                <c:pt idx="37" formatCode="#,##0">
                  <c:v>3.2614022695583849</c:v>
                </c:pt>
                <c:pt idx="38" formatCode="#,##0">
                  <c:v>3.0799683308258494</c:v>
                </c:pt>
                <c:pt idx="39" formatCode="#,##0">
                  <c:v>1.558439615527071</c:v>
                </c:pt>
                <c:pt idx="40" formatCode="#,##0">
                  <c:v>3.412802600880962</c:v>
                </c:pt>
                <c:pt idx="41" formatCode="#,##0">
                  <c:v>3.6632636666666691</c:v>
                </c:pt>
                <c:pt idx="42" formatCode="#,##0">
                  <c:v>4.0451961849526654</c:v>
                </c:pt>
                <c:pt idx="43" formatCode="#,##0">
                  <c:v>4.1321150000000131</c:v>
                </c:pt>
                <c:pt idx="44" formatCode="#,##0">
                  <c:v>3.7966100312541471</c:v>
                </c:pt>
                <c:pt idx="45" formatCode="#,##0">
                  <c:v>2.549033391759906</c:v>
                </c:pt>
                <c:pt idx="46" formatCode="#,##0">
                  <c:v>1.5540560618078487</c:v>
                </c:pt>
                <c:pt idx="47" formatCode="#,##0">
                  <c:v>3.6976371632260694</c:v>
                </c:pt>
                <c:pt idx="48" formatCode="#,##0">
                  <c:v>2.0205270000000013</c:v>
                </c:pt>
                <c:pt idx="49" formatCode="#,##0">
                  <c:v>2.3317282672213722</c:v>
                </c:pt>
                <c:pt idx="50" formatCode="#,##0">
                  <c:v>2.6377784619999964</c:v>
                </c:pt>
                <c:pt idx="51" formatCode="#,##0">
                  <c:v>0.33155702655538732</c:v>
                </c:pt>
                <c:pt idx="52" formatCode="#,##0">
                  <c:v>5.4573018739278112E-2</c:v>
                </c:pt>
              </c:numCache>
            </c:numRef>
          </c:val>
          <c:extLst>
            <c:ext xmlns:c16="http://schemas.microsoft.com/office/drawing/2014/chart" uri="{C3380CC4-5D6E-409C-BE32-E72D297353CC}">
              <c16:uniqueId val="{0000000E-869A-4680-84A8-FA63705CF6F9}"/>
            </c:ext>
          </c:extLst>
        </c:ser>
        <c:dLbls>
          <c:showLegendKey val="0"/>
          <c:showVal val="0"/>
          <c:showCatName val="0"/>
          <c:showSerName val="0"/>
          <c:showPercent val="0"/>
          <c:showBubbleSize val="0"/>
        </c:dLbls>
        <c:gapWidth val="0"/>
        <c:overlap val="100"/>
        <c:axId val="3"/>
        <c:axId val="4"/>
      </c:barChart>
      <c:catAx>
        <c:axId val="1840073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25" b="1"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2.0202656486121053E-2"/>
              <c:y val="0.13818639942734431"/>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25" b="0" i="0" u="none" strike="noStrike" baseline="0">
                <a:solidFill>
                  <a:srgbClr val="993300"/>
                </a:solidFill>
                <a:latin typeface="Arial"/>
                <a:ea typeface="Arial"/>
                <a:cs typeface="Arial"/>
              </a:defRPr>
            </a:pPr>
            <a:endParaRPr lang="en-US"/>
          </a:p>
        </c:txPr>
        <c:crossAx val="18400734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Import value</a:t>
                </a:r>
                <a:endParaRPr lang="en-GB" sz="1050" b="0" i="0" u="none" strike="noStrike" baseline="0">
                  <a:solidFill>
                    <a:srgbClr val="0000FF"/>
                  </a:solidFill>
                  <a:latin typeface="Arial"/>
                  <a:cs typeface="Arial"/>
                </a:endParaRPr>
              </a:p>
              <a:p>
                <a:pPr>
                  <a:defRPr sz="1200" b="0" i="0" u="none" strike="noStrike" baseline="0">
                    <a:solidFill>
                      <a:srgbClr val="000000"/>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0000FF"/>
                    </a:solidFill>
                    <a:latin typeface="Arial"/>
                    <a:cs typeface="Arial"/>
                  </a:rPr>
                  <a:t> (US$ million, cif, nominal) </a:t>
                </a:r>
                <a:r>
                  <a:rPr lang="en-GB" sz="1050" b="0" i="0" u="none" strike="noStrike" baseline="0">
                    <a:solidFill>
                      <a:srgbClr val="FFFFFF"/>
                    </a:solidFill>
                    <a:latin typeface="Arial"/>
                    <a:cs typeface="Arial"/>
                  </a:rPr>
                  <a:t>)</a:t>
                </a:r>
              </a:p>
            </c:rich>
          </c:tx>
          <c:layout>
            <c:manualLayout>
              <c:xMode val="edge"/>
              <c:yMode val="edge"/>
              <c:x val="0.90406855961186672"/>
              <c:y val="0.1400045812455261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2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5253034279805933"/>
          <c:y val="0.9000289191123837"/>
          <c:w val="0.70305177761870674"/>
          <c:h val="7.0911381531853945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37610953806704"/>
          <c:y val="6.8221896047385572E-2"/>
          <c:w val="0.69931552258198981"/>
          <c:h val="0.64394814073995643"/>
        </c:manualLayout>
      </c:layout>
      <c:barChart>
        <c:barDir val="col"/>
        <c:grouping val="stacked"/>
        <c:varyColors val="0"/>
        <c:ser>
          <c:idx val="0"/>
          <c:order val="0"/>
          <c:tx>
            <c:strRef>
              <c:f>' '!$A$162</c:f>
              <c:strCache>
                <c:ptCount val="1"/>
                <c:pt idx="0">
                  <c:v>EU-27 plus UK</c:v>
                </c:pt>
              </c:strCache>
            </c:strRef>
          </c:tx>
          <c:spPr>
            <a:pattFill prst="smCheck">
              <a:fgClr>
                <a:srgbClr val="00FF00"/>
              </a:fgClr>
              <a:bgClr>
                <a:schemeClr val="bg1"/>
              </a:bgClr>
            </a:patt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'!$B$162:$BE$162</c:f>
              <c:numCache>
                <c:formatCode>#,##0</c:formatCode>
                <c:ptCount val="53"/>
                <c:pt idx="0">
                  <c:v>2.8109197199999998</c:v>
                </c:pt>
                <c:pt idx="1">
                  <c:v>3.3123087199999994</c:v>
                </c:pt>
                <c:pt idx="2">
                  <c:v>3.6248561999999995</c:v>
                </c:pt>
                <c:pt idx="3">
                  <c:v>3.9489574179999996</c:v>
                </c:pt>
                <c:pt idx="4">
                  <c:v>5.7629893999999995</c:v>
                </c:pt>
                <c:pt idx="5">
                  <c:v>8.0566495800000002</c:v>
                </c:pt>
                <c:pt idx="6">
                  <c:v>15.165924759999998</c:v>
                </c:pt>
                <c:pt idx="7">
                  <c:v>14.830479159999998</c:v>
                </c:pt>
                <c:pt idx="8">
                  <c:v>20.575487239999998</c:v>
                </c:pt>
                <c:pt idx="9">
                  <c:v>10.547076819999999</c:v>
                </c:pt>
                <c:pt idx="10">
                  <c:v>26.16939262</c:v>
                </c:pt>
                <c:pt idx="11">
                  <c:v>20.352728451428568</c:v>
                </c:pt>
                <c:pt idx="12">
                  <c:v>7.6147404199999995</c:v>
                </c:pt>
                <c:pt idx="13">
                  <c:v>6.2371377599999986</c:v>
                </c:pt>
                <c:pt idx="14">
                  <c:v>5.9489603599999983</c:v>
                </c:pt>
                <c:pt idx="15">
                  <c:v>2.0554325199999997</c:v>
                </c:pt>
                <c:pt idx="16">
                  <c:v>0.63983467142857142</c:v>
                </c:pt>
                <c:pt idx="17">
                  <c:v>0.77842127999999988</c:v>
                </c:pt>
                <c:pt idx="18">
                  <c:v>1.5700095599999995</c:v>
                </c:pt>
                <c:pt idx="19">
                  <c:v>1.31003812</c:v>
                </c:pt>
                <c:pt idx="20">
                  <c:v>0.68162975999999997</c:v>
                </c:pt>
                <c:pt idx="21">
                  <c:v>2.1235552799999997</c:v>
                </c:pt>
                <c:pt idx="22">
                  <c:v>2.0420728999999995</c:v>
                </c:pt>
                <c:pt idx="23">
                  <c:v>3.4295228799999999</c:v>
                </c:pt>
                <c:pt idx="24">
                  <c:v>1.6983040199999997</c:v>
                </c:pt>
              </c:numCache>
            </c:numRef>
          </c:val>
          <c:extLst>
            <c:ext xmlns:c16="http://schemas.microsoft.com/office/drawing/2014/chart" uri="{C3380CC4-5D6E-409C-BE32-E72D297353CC}">
              <c16:uniqueId val="{00000000-E1F1-4E19-A6D1-2AE0967274E8}"/>
            </c:ext>
          </c:extLst>
        </c:ser>
        <c:ser>
          <c:idx val="2"/>
          <c:order val="1"/>
          <c:tx>
            <c:strRef>
              <c:f>' '!$A$163</c:f>
              <c:strCache>
                <c:ptCount val="1"/>
                <c:pt idx="0">
                  <c:v>Barbados </c:v>
                </c:pt>
              </c:strCache>
            </c:strRef>
          </c:tx>
          <c:spPr>
            <a:pattFill prst="lgConfetti">
              <a:fgClr>
                <a:srgbClr val="7030A0"/>
              </a:fgClr>
              <a:bgClr>
                <a:srgbClr val="66FFFF"/>
              </a:bgClr>
            </a:patt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'!$B$163:$BE$163</c:f>
              <c:numCache>
                <c:formatCode>#,##0</c:formatCode>
                <c:ptCount val="53"/>
                <c:pt idx="0">
                  <c:v>4.27112392</c:v>
                </c:pt>
                <c:pt idx="1">
                  <c:v>3.0305878399999999</c:v>
                </c:pt>
                <c:pt idx="2">
                  <c:v>1.8550804999999999</c:v>
                </c:pt>
                <c:pt idx="3">
                  <c:v>2.9170185730000004</c:v>
                </c:pt>
                <c:pt idx="4">
                  <c:v>2.6140216200000004</c:v>
                </c:pt>
                <c:pt idx="5">
                  <c:v>3.2687285399999997</c:v>
                </c:pt>
                <c:pt idx="6">
                  <c:v>5.0665082999999997</c:v>
                </c:pt>
                <c:pt idx="7">
                  <c:v>6.8645001599999995</c:v>
                </c:pt>
                <c:pt idx="8">
                  <c:v>7.2142985599999996</c:v>
                </c:pt>
                <c:pt idx="9">
                  <c:v>9.4653511399999974</c:v>
                </c:pt>
                <c:pt idx="10">
                  <c:v>8.8783606942857141</c:v>
                </c:pt>
                <c:pt idx="11">
                  <c:v>4.666956139999999</c:v>
                </c:pt>
                <c:pt idx="12">
                  <c:v>5.8186951199999992</c:v>
                </c:pt>
                <c:pt idx="13">
                  <c:v>3.718328179999999</c:v>
                </c:pt>
                <c:pt idx="14">
                  <c:v>3.3739218799999993</c:v>
                </c:pt>
                <c:pt idx="15">
                  <c:v>3.6148505399999999</c:v>
                </c:pt>
                <c:pt idx="16">
                  <c:v>3.6156762600000003</c:v>
                </c:pt>
                <c:pt idx="17">
                  <c:v>3.4537955199999999</c:v>
                </c:pt>
                <c:pt idx="18">
                  <c:v>2.6595455599999998</c:v>
                </c:pt>
                <c:pt idx="19">
                  <c:v>2.2757586600000002</c:v>
                </c:pt>
                <c:pt idx="20">
                  <c:v>2.4686920999999997</c:v>
                </c:pt>
                <c:pt idx="21">
                  <c:v>0.37067519999999998</c:v>
                </c:pt>
                <c:pt idx="22">
                  <c:v>0.4216939999999999</c:v>
                </c:pt>
                <c:pt idx="23">
                  <c:v>1.77597</c:v>
                </c:pt>
                <c:pt idx="24">
                  <c:v>2.6612079599999996</c:v>
                </c:pt>
              </c:numCache>
            </c:numRef>
          </c:val>
          <c:extLst>
            <c:ext xmlns:c16="http://schemas.microsoft.com/office/drawing/2014/chart" uri="{C3380CC4-5D6E-409C-BE32-E72D297353CC}">
              <c16:uniqueId val="{00000001-E1F1-4E19-A6D1-2AE0967274E8}"/>
            </c:ext>
          </c:extLst>
        </c:ser>
        <c:ser>
          <c:idx val="4"/>
          <c:order val="2"/>
          <c:tx>
            <c:strRef>
              <c:f>' '!$A$164</c:f>
              <c:strCache>
                <c:ptCount val="1"/>
                <c:pt idx="0">
                  <c:v>China </c:v>
                </c:pt>
              </c:strCache>
            </c:strRef>
          </c:tx>
          <c:spPr>
            <a:pattFill prst="smConfetti">
              <a:fgClr>
                <a:srgbClr val="FFFF00"/>
              </a:fgClr>
              <a:bgClr>
                <a:srgbClr val="FF0000"/>
              </a:bgClr>
            </a:patt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'!$B$164:$BE$164</c:f>
              <c:numCache>
                <c:formatCode>#,##0</c:formatCode>
                <c:ptCount val="53"/>
                <c:pt idx="0">
                  <c:v>0</c:v>
                </c:pt>
                <c:pt idx="1">
                  <c:v>3.0947424199999998</c:v>
                </c:pt>
                <c:pt idx="2">
                  <c:v>5.0173824399999987</c:v>
                </c:pt>
                <c:pt idx="3">
                  <c:v>1.7171949199999998</c:v>
                </c:pt>
                <c:pt idx="4">
                  <c:v>0.54915433999999985</c:v>
                </c:pt>
                <c:pt idx="5">
                  <c:v>0.81129999999999991</c:v>
                </c:pt>
                <c:pt idx="6">
                  <c:v>1.7219775999999998</c:v>
                </c:pt>
                <c:pt idx="7">
                  <c:v>6.4977575599999993</c:v>
                </c:pt>
                <c:pt idx="8">
                  <c:v>3.3292160999999996</c:v>
                </c:pt>
                <c:pt idx="9">
                  <c:v>0</c:v>
                </c:pt>
                <c:pt idx="10">
                  <c:v>1.2106386599999996</c:v>
                </c:pt>
                <c:pt idx="11">
                  <c:v>1.8596376666666665</c:v>
                </c:pt>
                <c:pt idx="12">
                  <c:v>1.4576134999999999</c:v>
                </c:pt>
                <c:pt idx="13">
                  <c:v>5.6000000000000001E-2</c:v>
                </c:pt>
                <c:pt idx="14">
                  <c:v>18.334942666666667</c:v>
                </c:pt>
                <c:pt idx="15">
                  <c:v>6.1604697499999999</c:v>
                </c:pt>
                <c:pt idx="16">
                  <c:v>13.971290899999998</c:v>
                </c:pt>
                <c:pt idx="17">
                  <c:v>15.225629859999998</c:v>
                </c:pt>
                <c:pt idx="18">
                  <c:v>17.000701059999997</c:v>
                </c:pt>
                <c:pt idx="19">
                  <c:v>8.9282155200000002</c:v>
                </c:pt>
                <c:pt idx="20">
                  <c:v>16.878854439999998</c:v>
                </c:pt>
                <c:pt idx="21">
                  <c:v>10.930421333333332</c:v>
                </c:pt>
                <c:pt idx="22">
                  <c:v>14.613507999999998</c:v>
                </c:pt>
                <c:pt idx="23">
                  <c:v>5.1298099999999991</c:v>
                </c:pt>
                <c:pt idx="24">
                  <c:v>18.83014</c:v>
                </c:pt>
              </c:numCache>
            </c:numRef>
          </c:val>
          <c:extLst>
            <c:ext xmlns:c16="http://schemas.microsoft.com/office/drawing/2014/chart" uri="{C3380CC4-5D6E-409C-BE32-E72D297353CC}">
              <c16:uniqueId val="{00000002-E1F1-4E19-A6D1-2AE0967274E8}"/>
            </c:ext>
          </c:extLst>
        </c:ser>
        <c:ser>
          <c:idx val="6"/>
          <c:order val="3"/>
          <c:tx>
            <c:strRef>
              <c:f>' '!$A$165</c:f>
              <c:strCache>
                <c:ptCount val="1"/>
                <c:pt idx="0">
                  <c:v>USA </c:v>
                </c:pt>
              </c:strCache>
            </c:strRef>
          </c:tx>
          <c:spPr>
            <a:pattFill prst="smGrid">
              <a:fgClr>
                <a:schemeClr val="bg1">
                  <a:lumMod val="95000"/>
                </a:schemeClr>
              </a:fgClr>
              <a:bgClr>
                <a:srgbClr val="333399"/>
              </a:bgClr>
            </a:pattFill>
            <a:ln w="25400">
              <a:noFill/>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'!$B$165:$BE$165</c:f>
              <c:numCache>
                <c:formatCode>#,##0</c:formatCode>
                <c:ptCount val="53"/>
                <c:pt idx="0">
                  <c:v>6.334543236</c:v>
                </c:pt>
                <c:pt idx="1">
                  <c:v>5.5226568040000004</c:v>
                </c:pt>
                <c:pt idx="2">
                  <c:v>2.5168550484000001</c:v>
                </c:pt>
                <c:pt idx="3">
                  <c:v>4.5803099999999999</c:v>
                </c:pt>
                <c:pt idx="4">
                  <c:v>3.7720974199999997</c:v>
                </c:pt>
                <c:pt idx="5">
                  <c:v>1.8611490799999997</c:v>
                </c:pt>
                <c:pt idx="6">
                  <c:v>5.4753283199999983</c:v>
                </c:pt>
                <c:pt idx="7">
                  <c:v>2.1346588200000003</c:v>
                </c:pt>
                <c:pt idx="8">
                  <c:v>2.5541622400000001</c:v>
                </c:pt>
                <c:pt idx="9">
                  <c:v>2.6793936399999998</c:v>
                </c:pt>
                <c:pt idx="10">
                  <c:v>2.7153517628571429</c:v>
                </c:pt>
                <c:pt idx="11">
                  <c:v>5.1917391400000001</c:v>
                </c:pt>
                <c:pt idx="12">
                  <c:v>4.7446677599999996</c:v>
                </c:pt>
                <c:pt idx="13">
                  <c:v>5.0915110399999994</c:v>
                </c:pt>
                <c:pt idx="14">
                  <c:v>6.1655270600000005</c:v>
                </c:pt>
                <c:pt idx="15">
                  <c:v>6.8874531599999989</c:v>
                </c:pt>
                <c:pt idx="16">
                  <c:v>5.8332821399999988</c:v>
                </c:pt>
                <c:pt idx="17">
                  <c:v>6.8935942599999986</c:v>
                </c:pt>
                <c:pt idx="18">
                  <c:v>9.3923820199999994</c:v>
                </c:pt>
                <c:pt idx="19">
                  <c:v>6.8694319400000001</c:v>
                </c:pt>
                <c:pt idx="20">
                  <c:v>5.9727824799999993</c:v>
                </c:pt>
                <c:pt idx="21">
                  <c:v>21.648318299999996</c:v>
                </c:pt>
                <c:pt idx="22">
                  <c:v>15.59015262</c:v>
                </c:pt>
                <c:pt idx="23">
                  <c:v>8.7532491199999996</c:v>
                </c:pt>
                <c:pt idx="24">
                  <c:v>8.8068643699999996</c:v>
                </c:pt>
              </c:numCache>
            </c:numRef>
          </c:val>
          <c:extLst>
            <c:ext xmlns:c16="http://schemas.microsoft.com/office/drawing/2014/chart" uri="{C3380CC4-5D6E-409C-BE32-E72D297353CC}">
              <c16:uniqueId val="{00000003-E1F1-4E19-A6D1-2AE0967274E8}"/>
            </c:ext>
          </c:extLst>
        </c:ser>
        <c:ser>
          <c:idx val="9"/>
          <c:order val="4"/>
          <c:tx>
            <c:strRef>
              <c:f>' '!$A$166</c:f>
              <c:strCache>
                <c:ptCount val="1"/>
                <c:pt idx="0">
                  <c:v>Others</c:v>
                </c:pt>
              </c:strCache>
            </c:strRef>
          </c:tx>
          <c:spPr>
            <a:pattFill prst="trellis">
              <a:fgClr>
                <a:srgbClr val="993300"/>
              </a:fgClr>
              <a:bgClr>
                <a:schemeClr val="bg1"/>
              </a:bgClr>
            </a:pattFill>
            <a:ln w="25400">
              <a:noFill/>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'!$B$166:$BE$166</c:f>
              <c:numCache>
                <c:formatCode>#,##0</c:formatCode>
                <c:ptCount val="53"/>
                <c:pt idx="0">
                  <c:v>5.4265350999999988</c:v>
                </c:pt>
                <c:pt idx="1">
                  <c:v>11.594091628000005</c:v>
                </c:pt>
                <c:pt idx="2">
                  <c:v>14.240850232</c:v>
                </c:pt>
                <c:pt idx="3">
                  <c:v>17.056864089999994</c:v>
                </c:pt>
                <c:pt idx="4">
                  <c:v>10.026141532399995</c:v>
                </c:pt>
                <c:pt idx="5">
                  <c:v>12.079898459999999</c:v>
                </c:pt>
                <c:pt idx="6">
                  <c:v>14.686510300000002</c:v>
                </c:pt>
                <c:pt idx="7">
                  <c:v>16.508824394999998</c:v>
                </c:pt>
                <c:pt idx="8">
                  <c:v>18.946910359999997</c:v>
                </c:pt>
                <c:pt idx="9">
                  <c:v>11.471123580000004</c:v>
                </c:pt>
                <c:pt idx="10">
                  <c:v>8.8769040400000065</c:v>
                </c:pt>
                <c:pt idx="11">
                  <c:v>6.0758835199999908</c:v>
                </c:pt>
                <c:pt idx="12">
                  <c:v>14.812831340000002</c:v>
                </c:pt>
                <c:pt idx="13">
                  <c:v>8.1742043599999974</c:v>
                </c:pt>
                <c:pt idx="14">
                  <c:v>9.4485906600000078</c:v>
                </c:pt>
                <c:pt idx="15">
                  <c:v>10.042186879999996</c:v>
                </c:pt>
                <c:pt idx="16">
                  <c:v>12.924013037142863</c:v>
                </c:pt>
                <c:pt idx="17">
                  <c:v>17.363190879999991</c:v>
                </c:pt>
                <c:pt idx="18">
                  <c:v>21.614289079999992</c:v>
                </c:pt>
                <c:pt idx="19">
                  <c:v>16.233334599999999</c:v>
                </c:pt>
                <c:pt idx="20">
                  <c:v>6.7320283800000027</c:v>
                </c:pt>
                <c:pt idx="21">
                  <c:v>9.8302825800000164</c:v>
                </c:pt>
                <c:pt idx="22">
                  <c:v>17.88782947</c:v>
                </c:pt>
                <c:pt idx="23">
                  <c:v>15.79198075</c:v>
                </c:pt>
                <c:pt idx="24">
                  <c:v>16.003203299999988</c:v>
                </c:pt>
              </c:numCache>
            </c:numRef>
          </c:val>
          <c:extLst>
            <c:ext xmlns:c16="http://schemas.microsoft.com/office/drawing/2014/chart" uri="{C3380CC4-5D6E-409C-BE32-E72D297353CC}">
              <c16:uniqueId val="{00000004-E1F1-4E19-A6D1-2AE0967274E8}"/>
            </c:ext>
          </c:extLst>
        </c:ser>
        <c:ser>
          <c:idx val="10"/>
          <c:order val="5"/>
          <c:tx>
            <c:strRef>
              <c:f>' '!$A$167</c:f>
              <c:strCache>
                <c:ptCount val="1"/>
              </c:strCache>
            </c:strRef>
          </c:tx>
          <c:spPr>
            <a:noFill/>
            <a:ln w="25400">
              <a:noFill/>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'!$B$167:$BE$167</c:f>
              <c:numCache>
                <c:formatCode>0.00</c:formatCode>
                <c:ptCount val="53"/>
              </c:numCache>
            </c:numRef>
          </c:val>
          <c:extLst>
            <c:ext xmlns:c16="http://schemas.microsoft.com/office/drawing/2014/chart" uri="{C3380CC4-5D6E-409C-BE32-E72D297353CC}">
              <c16:uniqueId val="{00000005-E1F1-4E19-A6D1-2AE0967274E8}"/>
            </c:ext>
          </c:extLst>
        </c:ser>
        <c:dLbls>
          <c:showLegendKey val="0"/>
          <c:showVal val="0"/>
          <c:showCatName val="0"/>
          <c:showSerName val="0"/>
          <c:showPercent val="0"/>
          <c:showBubbleSize val="0"/>
        </c:dLbls>
        <c:gapWidth val="0"/>
        <c:overlap val="100"/>
        <c:axId val="1840059856"/>
        <c:axId val="1"/>
      </c:barChart>
      <c:barChart>
        <c:barDir val="col"/>
        <c:grouping val="stacked"/>
        <c:varyColors val="0"/>
        <c:ser>
          <c:idx val="14"/>
          <c:order val="6"/>
          <c:tx>
            <c:strRef>
              <c:f>' '!$A$168</c:f>
              <c:strCache>
                <c:ptCount val="1"/>
              </c:strCache>
            </c:strRef>
          </c:tx>
          <c:spPr>
            <a:no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'!$B$168:$BE$168</c:f>
              <c:numCache>
                <c:formatCode>0.00</c:formatCode>
                <c:ptCount val="53"/>
              </c:numCache>
            </c:numRef>
          </c:val>
          <c:extLst>
            <c:ext xmlns:c16="http://schemas.microsoft.com/office/drawing/2014/chart" uri="{C3380CC4-5D6E-409C-BE32-E72D297353CC}">
              <c16:uniqueId val="{00000006-E1F1-4E19-A6D1-2AE0967274E8}"/>
            </c:ext>
          </c:extLst>
        </c:ser>
        <c:ser>
          <c:idx val="1"/>
          <c:order val="7"/>
          <c:tx>
            <c:strRef>
              <c:f>' '!$A$169</c:f>
              <c:strCache>
                <c:ptCount val="1"/>
              </c:strCache>
            </c:strRef>
          </c:tx>
          <c:spPr>
            <a:no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'!$B$169:$BE$169</c:f>
              <c:numCache>
                <c:formatCode>0.00</c:formatCode>
                <c:ptCount val="53"/>
              </c:numCache>
            </c:numRef>
          </c:val>
          <c:extLst>
            <c:ext xmlns:c16="http://schemas.microsoft.com/office/drawing/2014/chart" uri="{C3380CC4-5D6E-409C-BE32-E72D297353CC}">
              <c16:uniqueId val="{00000007-E1F1-4E19-A6D1-2AE0967274E8}"/>
            </c:ext>
          </c:extLst>
        </c:ser>
        <c:ser>
          <c:idx val="3"/>
          <c:order val="8"/>
          <c:tx>
            <c:strRef>
              <c:f>' '!$A$170</c:f>
              <c:strCache>
                <c:ptCount val="1"/>
              </c:strCache>
            </c:strRef>
          </c:tx>
          <c:spPr>
            <a:noFill/>
            <a:ln w="12700">
              <a:noFill/>
              <a:prstDash val="solid"/>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'!$B$170:$BE$170</c:f>
              <c:numCache>
                <c:formatCode>0.00</c:formatCode>
                <c:ptCount val="53"/>
              </c:numCache>
            </c:numRef>
          </c:val>
          <c:extLst>
            <c:ext xmlns:c16="http://schemas.microsoft.com/office/drawing/2014/chart" uri="{C3380CC4-5D6E-409C-BE32-E72D297353CC}">
              <c16:uniqueId val="{00000008-E1F1-4E19-A6D1-2AE0967274E8}"/>
            </c:ext>
          </c:extLst>
        </c:ser>
        <c:ser>
          <c:idx val="5"/>
          <c:order val="9"/>
          <c:tx>
            <c:strRef>
              <c:f>' '!$A$171</c:f>
              <c:strCache>
                <c:ptCount val="1"/>
              </c:strCache>
            </c:strRef>
          </c:tx>
          <c:spPr>
            <a:noFill/>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'!$B$171:$BE$171</c:f>
              <c:numCache>
                <c:formatCode>0.00</c:formatCode>
                <c:ptCount val="53"/>
              </c:numCache>
            </c:numRef>
          </c:val>
          <c:extLst>
            <c:ext xmlns:c16="http://schemas.microsoft.com/office/drawing/2014/chart" uri="{C3380CC4-5D6E-409C-BE32-E72D297353CC}">
              <c16:uniqueId val="{00000001-7451-4798-A4C5-025F06DFDB4E}"/>
            </c:ext>
          </c:extLst>
        </c:ser>
        <c:ser>
          <c:idx val="7"/>
          <c:order val="10"/>
          <c:tx>
            <c:strRef>
              <c:f>' '!$A$172</c:f>
              <c:strCache>
                <c:ptCount val="1"/>
                <c:pt idx="0">
                  <c:v>EU-27 plus UK</c:v>
                </c:pt>
              </c:strCache>
            </c:strRef>
          </c:tx>
          <c:spPr>
            <a:pattFill prst="smCheck">
              <a:fgClr>
                <a:schemeClr val="bg1"/>
              </a:fgClr>
              <a:bgClr>
                <a:srgbClr val="66FF33"/>
              </a:bgClr>
            </a:pattFill>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'!$B$172:$BE$172</c:f>
              <c:numCache>
                <c:formatCode>0.00</c:formatCode>
                <c:ptCount val="53"/>
                <c:pt idx="28" formatCode="#,##0">
                  <c:v>2.8300670000000001</c:v>
                </c:pt>
                <c:pt idx="29" formatCode="#,##0">
                  <c:v>2.1826509999999999</c:v>
                </c:pt>
                <c:pt idx="30" formatCode="#,##0">
                  <c:v>2.1757200000000001</c:v>
                </c:pt>
                <c:pt idx="31" formatCode="#,##0">
                  <c:v>2.1360699999999997</c:v>
                </c:pt>
                <c:pt idx="32" formatCode="#,##0">
                  <c:v>2.6924369999999995</c:v>
                </c:pt>
                <c:pt idx="33" formatCode="#,##0">
                  <c:v>3.6207500000000001</c:v>
                </c:pt>
                <c:pt idx="34" formatCode="#,##0">
                  <c:v>3.0188079999999999</c:v>
                </c:pt>
                <c:pt idx="35" formatCode="#,##0">
                  <c:v>5.6412659999999999</c:v>
                </c:pt>
                <c:pt idx="36" formatCode="#,##0">
                  <c:v>3.0709399999999998</c:v>
                </c:pt>
                <c:pt idx="37" formatCode="#,##0">
                  <c:v>1.8390709999999999</c:v>
                </c:pt>
                <c:pt idx="38" formatCode="#,##0">
                  <c:v>14.393166999999998</c:v>
                </c:pt>
                <c:pt idx="39" formatCode="#,##0">
                  <c:v>3.5574819999999994</c:v>
                </c:pt>
                <c:pt idx="40" formatCode="#,##0">
                  <c:v>1.5142769999999999</c:v>
                </c:pt>
                <c:pt idx="41" formatCode="#,##0">
                  <c:v>1.2045769999999998</c:v>
                </c:pt>
                <c:pt idx="42" formatCode="#,##0">
                  <c:v>1.140908</c:v>
                </c:pt>
                <c:pt idx="43" formatCode="#,##0">
                  <c:v>0.43917599999999996</c:v>
                </c:pt>
                <c:pt idx="44" formatCode="#,##0">
                  <c:v>0.19457700000000003</c:v>
                </c:pt>
                <c:pt idx="45" formatCode="#,##0">
                  <c:v>0.21012700000000001</c:v>
                </c:pt>
                <c:pt idx="46" formatCode="#,##0">
                  <c:v>0.48146300000000003</c:v>
                </c:pt>
                <c:pt idx="47" formatCode="#,##0">
                  <c:v>0.37031199999999992</c:v>
                </c:pt>
                <c:pt idx="48" formatCode="#,##0">
                  <c:v>0.142681</c:v>
                </c:pt>
                <c:pt idx="49" formatCode="#,##0">
                  <c:v>0.45179999999999992</c:v>
                </c:pt>
                <c:pt idx="50" formatCode="#,##0">
                  <c:v>0.42595498300000001</c:v>
                </c:pt>
                <c:pt idx="51" formatCode="#,##0">
                  <c:v>0.71772505500000006</c:v>
                </c:pt>
                <c:pt idx="52" formatCode="#,##0">
                  <c:v>0.30469723900000001</c:v>
                </c:pt>
              </c:numCache>
            </c:numRef>
          </c:val>
          <c:extLst>
            <c:ext xmlns:c16="http://schemas.microsoft.com/office/drawing/2014/chart" uri="{C3380CC4-5D6E-409C-BE32-E72D297353CC}">
              <c16:uniqueId val="{00000002-7451-4798-A4C5-025F06DFDB4E}"/>
            </c:ext>
          </c:extLst>
        </c:ser>
        <c:ser>
          <c:idx val="8"/>
          <c:order val="11"/>
          <c:tx>
            <c:strRef>
              <c:f>' '!$A$173</c:f>
              <c:strCache>
                <c:ptCount val="1"/>
                <c:pt idx="0">
                  <c:v>Barbados </c:v>
                </c:pt>
              </c:strCache>
            </c:strRef>
          </c:tx>
          <c:spPr>
            <a:pattFill prst="lgConfetti">
              <a:fgClr>
                <a:srgbClr val="7030A0"/>
              </a:fgClr>
              <a:bgClr>
                <a:srgbClr val="66FFFF"/>
              </a:bgClr>
            </a:pattFill>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'!$B$173:$BE$173</c:f>
              <c:numCache>
                <c:formatCode>0.00</c:formatCode>
                <c:ptCount val="53"/>
                <c:pt idx="28" formatCode="#,##0">
                  <c:v>0.5426200000000001</c:v>
                </c:pt>
                <c:pt idx="29" formatCode="#,##0">
                  <c:v>2.4062609999999998</c:v>
                </c:pt>
                <c:pt idx="30" formatCode="#,##0">
                  <c:v>0.6711689999999999</c:v>
                </c:pt>
                <c:pt idx="31" formatCode="#,##0">
                  <c:v>0.92771099999999995</c:v>
                </c:pt>
                <c:pt idx="32" formatCode="#,##0">
                  <c:v>0.78139099999999995</c:v>
                </c:pt>
                <c:pt idx="33" formatCode="#,##0">
                  <c:v>1.089094</c:v>
                </c:pt>
                <c:pt idx="34" formatCode="#,##0">
                  <c:v>1.646428</c:v>
                </c:pt>
                <c:pt idx="35" formatCode="#,##0">
                  <c:v>2.1909669999999997</c:v>
                </c:pt>
                <c:pt idx="36" formatCode="#,##0">
                  <c:v>2.297053</c:v>
                </c:pt>
                <c:pt idx="37" formatCode="#,##0">
                  <c:v>3.3988050000000003</c:v>
                </c:pt>
                <c:pt idx="38" formatCode="#,##0">
                  <c:v>8.3268520000000006</c:v>
                </c:pt>
                <c:pt idx="39" formatCode="#,##0">
                  <c:v>6.7910309999999994</c:v>
                </c:pt>
                <c:pt idx="40" formatCode="#,##0">
                  <c:v>2.345173</c:v>
                </c:pt>
                <c:pt idx="41" formatCode="#,##0">
                  <c:v>1.687848</c:v>
                </c:pt>
                <c:pt idx="42" formatCode="#,##0">
                  <c:v>1.728961</c:v>
                </c:pt>
                <c:pt idx="43" formatCode="#,##0">
                  <c:v>1.8259709999999998</c:v>
                </c:pt>
                <c:pt idx="44" formatCode="#,##0">
                  <c:v>1.9598279999999999</c:v>
                </c:pt>
                <c:pt idx="45" formatCode="#,##0">
                  <c:v>3.831763</c:v>
                </c:pt>
                <c:pt idx="46" formatCode="#,##0">
                  <c:v>1.3821869999999998</c:v>
                </c:pt>
                <c:pt idx="47" formatCode="#,##0">
                  <c:v>1.1748939999999999</c:v>
                </c:pt>
                <c:pt idx="48" formatCode="#,##0">
                  <c:v>1.2061059999999999</c:v>
                </c:pt>
                <c:pt idx="49" formatCode="#,##0">
                  <c:v>0.12763099999999999</c:v>
                </c:pt>
                <c:pt idx="50" formatCode="#,##0">
                  <c:v>0.16254063699999999</c:v>
                </c:pt>
                <c:pt idx="51" formatCode="#,##0">
                  <c:v>0.94256916300000004</c:v>
                </c:pt>
                <c:pt idx="52" formatCode="#,##0">
                  <c:v>1.5929130239999998</c:v>
                </c:pt>
              </c:numCache>
            </c:numRef>
          </c:val>
          <c:extLst>
            <c:ext xmlns:c16="http://schemas.microsoft.com/office/drawing/2014/chart" uri="{C3380CC4-5D6E-409C-BE32-E72D297353CC}">
              <c16:uniqueId val="{00000003-7451-4798-A4C5-025F06DFDB4E}"/>
            </c:ext>
          </c:extLst>
        </c:ser>
        <c:ser>
          <c:idx val="11"/>
          <c:order val="12"/>
          <c:tx>
            <c:strRef>
              <c:f>' '!$A$174</c:f>
              <c:strCache>
                <c:ptCount val="1"/>
                <c:pt idx="0">
                  <c:v>China </c:v>
                </c:pt>
              </c:strCache>
            </c:strRef>
          </c:tx>
          <c:spPr>
            <a:pattFill prst="smConfetti">
              <a:fgClr>
                <a:srgbClr val="FFFF00"/>
              </a:fgClr>
              <a:bgClr>
                <a:srgbClr val="FF0000"/>
              </a:bgClr>
            </a:pattFill>
            <a:ln>
              <a:noFill/>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'!$B$174:$BE$174</c:f>
              <c:numCache>
                <c:formatCode>0.00</c:formatCode>
                <c:ptCount val="53"/>
                <c:pt idx="28" formatCode="#,##0">
                  <c:v>0</c:v>
                </c:pt>
                <c:pt idx="29" formatCode="#,##0">
                  <c:v>0.152646</c:v>
                </c:pt>
                <c:pt idx="30" formatCode="#,##0">
                  <c:v>0.74463199999999996</c:v>
                </c:pt>
                <c:pt idx="31" formatCode="#,##0">
                  <c:v>9.6184999999999993E-2</c:v>
                </c:pt>
                <c:pt idx="32" formatCode="#,##0">
                  <c:v>4.1926999999999999E-2</c:v>
                </c:pt>
                <c:pt idx="33" formatCode="#,##0">
                  <c:v>3.4838999999999995E-2</c:v>
                </c:pt>
                <c:pt idx="34" formatCode="#,##0">
                  <c:v>0.36262299999999997</c:v>
                </c:pt>
                <c:pt idx="35" formatCode="#,##0">
                  <c:v>0.70536699999999997</c:v>
                </c:pt>
                <c:pt idx="36" formatCode="#,##0">
                  <c:v>0.19090099999999999</c:v>
                </c:pt>
                <c:pt idx="37" formatCode="#,##0">
                  <c:v>0</c:v>
                </c:pt>
                <c:pt idx="38" formatCode="#,##0">
                  <c:v>7.3756999999999989E-2</c:v>
                </c:pt>
                <c:pt idx="39" formatCode="#,##0">
                  <c:v>0.29362699999999997</c:v>
                </c:pt>
                <c:pt idx="40" formatCode="#,##0">
                  <c:v>8.4621000000000002E-2</c:v>
                </c:pt>
                <c:pt idx="41" formatCode="#,##0">
                  <c:v>2.3567999999999999E-2</c:v>
                </c:pt>
                <c:pt idx="42" formatCode="#,##0">
                  <c:v>2.686045</c:v>
                </c:pt>
                <c:pt idx="43" formatCode="#,##0">
                  <c:v>1.1653909999999998</c:v>
                </c:pt>
                <c:pt idx="44" formatCode="#,##0">
                  <c:v>1.09382</c:v>
                </c:pt>
                <c:pt idx="45" formatCode="#,##0">
                  <c:v>0.84420799999999996</c:v>
                </c:pt>
                <c:pt idx="46" formatCode="#,##0">
                  <c:v>1.033072</c:v>
                </c:pt>
                <c:pt idx="47" formatCode="#,##0">
                  <c:v>0.52766299999999999</c:v>
                </c:pt>
                <c:pt idx="48" formatCode="#,##0">
                  <c:v>0.806674</c:v>
                </c:pt>
                <c:pt idx="49" formatCode="#,##0">
                  <c:v>1.7258559999999998</c:v>
                </c:pt>
                <c:pt idx="50" formatCode="#,##0">
                  <c:v>0.81263678399999995</c:v>
                </c:pt>
                <c:pt idx="51" formatCode="#,##0">
                  <c:v>0.294380963</c:v>
                </c:pt>
                <c:pt idx="52" formatCode="#,##0">
                  <c:v>0.78520111399999992</c:v>
                </c:pt>
              </c:numCache>
            </c:numRef>
          </c:val>
          <c:extLst>
            <c:ext xmlns:c16="http://schemas.microsoft.com/office/drawing/2014/chart" uri="{C3380CC4-5D6E-409C-BE32-E72D297353CC}">
              <c16:uniqueId val="{00000001-FCA6-45E6-9240-0DC51A9EDAB7}"/>
            </c:ext>
          </c:extLst>
        </c:ser>
        <c:ser>
          <c:idx val="12"/>
          <c:order val="13"/>
          <c:tx>
            <c:strRef>
              <c:f>' '!$A$175</c:f>
              <c:strCache>
                <c:ptCount val="1"/>
                <c:pt idx="0">
                  <c:v>USA </c:v>
                </c:pt>
              </c:strCache>
            </c:strRef>
          </c:tx>
          <c:spPr>
            <a:pattFill prst="smGrid">
              <a:fgClr>
                <a:schemeClr val="bg1"/>
              </a:fgClr>
              <a:bgClr>
                <a:srgbClr val="333399"/>
              </a:bgClr>
            </a:pattFill>
            <a:ln>
              <a:noFill/>
            </a:ln>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'!$B$175:$BE$175</c:f>
              <c:numCache>
                <c:formatCode>0.00</c:formatCode>
                <c:ptCount val="53"/>
                <c:pt idx="28" formatCode="#,##0">
                  <c:v>0.49158000000000002</c:v>
                </c:pt>
                <c:pt idx="29" formatCode="#,##0">
                  <c:v>0.56480599999999992</c:v>
                </c:pt>
                <c:pt idx="30" formatCode="#,##0">
                  <c:v>0.66264900000000004</c:v>
                </c:pt>
                <c:pt idx="31" formatCode="#,##0">
                  <c:v>0.37883499999999998</c:v>
                </c:pt>
                <c:pt idx="32" formatCode="#,##0">
                  <c:v>0.81947099999999995</c:v>
                </c:pt>
                <c:pt idx="33" formatCode="#,##0">
                  <c:v>0.49218299999999998</c:v>
                </c:pt>
                <c:pt idx="34" formatCode="#,##0">
                  <c:v>0.62436500000000006</c:v>
                </c:pt>
                <c:pt idx="35" formatCode="#,##0">
                  <c:v>0.54604799999999998</c:v>
                </c:pt>
                <c:pt idx="36" formatCode="#,##0">
                  <c:v>0.55754099999999995</c:v>
                </c:pt>
                <c:pt idx="37" formatCode="#,##0">
                  <c:v>0.592866</c:v>
                </c:pt>
                <c:pt idx="38" formatCode="#,##0">
                  <c:v>0.90358000000000005</c:v>
                </c:pt>
                <c:pt idx="39" formatCode="#,##0">
                  <c:v>3.3213349999999999</c:v>
                </c:pt>
                <c:pt idx="40" formatCode="#,##0">
                  <c:v>3.4655269999999998</c:v>
                </c:pt>
                <c:pt idx="41" formatCode="#,##0">
                  <c:v>3.5707809999999998</c:v>
                </c:pt>
                <c:pt idx="42" formatCode="#,##0">
                  <c:v>3.9871719999999997</c:v>
                </c:pt>
                <c:pt idx="43" formatCode="#,##0">
                  <c:v>4.6351169999999993</c:v>
                </c:pt>
                <c:pt idx="44" formatCode="#,##0">
                  <c:v>3.833148</c:v>
                </c:pt>
                <c:pt idx="45" formatCode="#,##0">
                  <c:v>3.6396929999999998</c:v>
                </c:pt>
                <c:pt idx="46" formatCode="#,##0">
                  <c:v>3.8339989999999995</c:v>
                </c:pt>
                <c:pt idx="47" formatCode="#,##0">
                  <c:v>3.0122679999999997</c:v>
                </c:pt>
                <c:pt idx="48" formatCode="#,##0">
                  <c:v>1.520095</c:v>
                </c:pt>
                <c:pt idx="49" formatCode="#,##0">
                  <c:v>5.0098519999999995</c:v>
                </c:pt>
                <c:pt idx="50" formatCode="#,##0">
                  <c:v>4.6327555299999998</c:v>
                </c:pt>
                <c:pt idx="51" formatCode="#,##0">
                  <c:v>3.7105050259999999</c:v>
                </c:pt>
                <c:pt idx="52" formatCode="#,##0">
                  <c:v>3.1661533839999993</c:v>
                </c:pt>
              </c:numCache>
            </c:numRef>
          </c:val>
          <c:extLst>
            <c:ext xmlns:c16="http://schemas.microsoft.com/office/drawing/2014/chart" uri="{C3380CC4-5D6E-409C-BE32-E72D297353CC}">
              <c16:uniqueId val="{00000002-FCA6-45E6-9240-0DC51A9EDAB7}"/>
            </c:ext>
          </c:extLst>
        </c:ser>
        <c:ser>
          <c:idx val="13"/>
          <c:order val="14"/>
          <c:tx>
            <c:strRef>
              <c:f>' '!$A$176</c:f>
              <c:strCache>
                <c:ptCount val="1"/>
                <c:pt idx="0">
                  <c:v>Others</c:v>
                </c:pt>
              </c:strCache>
            </c:strRef>
          </c:tx>
          <c:spPr>
            <a:pattFill prst="trellis">
              <a:fgClr>
                <a:srgbClr val="993300"/>
              </a:fgClr>
              <a:bgClr>
                <a:schemeClr val="bg1"/>
              </a:bgClr>
            </a:pattFill>
          </c:spPr>
          <c:invertIfNegative val="0"/>
          <c:cat>
            <c:numRef>
              <c:f>' '!$B$161:$BE$161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'!$B$176:$BE$176</c:f>
              <c:numCache>
                <c:formatCode>0.00</c:formatCode>
                <c:ptCount val="53"/>
                <c:pt idx="28" formatCode="#,##0">
                  <c:v>0.62109099999999984</c:v>
                </c:pt>
                <c:pt idx="29" formatCode="#,##0">
                  <c:v>1.5877279999999994</c:v>
                </c:pt>
                <c:pt idx="30" formatCode="#,##0">
                  <c:v>1.7655130000000003</c:v>
                </c:pt>
                <c:pt idx="31" formatCode="#,##0">
                  <c:v>1.8935730000000004</c:v>
                </c:pt>
                <c:pt idx="32" formatCode="#,##0">
                  <c:v>1.9356840000000011</c:v>
                </c:pt>
                <c:pt idx="33" formatCode="#,##0">
                  <c:v>2.1779649999999995</c:v>
                </c:pt>
                <c:pt idx="34" formatCode="#,##0">
                  <c:v>2.7098370000000003</c:v>
                </c:pt>
                <c:pt idx="35" formatCode="#,##0">
                  <c:v>4.8108329999999988</c:v>
                </c:pt>
                <c:pt idx="36" formatCode="#,##0">
                  <c:v>4.3319290000000032</c:v>
                </c:pt>
                <c:pt idx="37" formatCode="#,##0">
                  <c:v>3.4472510000000005</c:v>
                </c:pt>
                <c:pt idx="38" formatCode="#,##0">
                  <c:v>2.9688779999999966</c:v>
                </c:pt>
                <c:pt idx="39" formatCode="#,##0">
                  <c:v>1.7141000000000002</c:v>
                </c:pt>
                <c:pt idx="40" formatCode="#,##0">
                  <c:v>3.227546000000002</c:v>
                </c:pt>
                <c:pt idx="41" formatCode="#,##0">
                  <c:v>2.8325250000000013</c:v>
                </c:pt>
                <c:pt idx="42" formatCode="#,##0">
                  <c:v>2.7946810000000024</c:v>
                </c:pt>
                <c:pt idx="43" formatCode="#,##0">
                  <c:v>4.1544179999999979</c:v>
                </c:pt>
                <c:pt idx="44" formatCode="#,##0">
                  <c:v>3.8070060000000003</c:v>
                </c:pt>
                <c:pt idx="45" formatCode="#,##0">
                  <c:v>5.8281030000000005</c:v>
                </c:pt>
                <c:pt idx="46" formatCode="#,##0">
                  <c:v>4.627419999999999</c:v>
                </c:pt>
                <c:pt idx="47" formatCode="#,##0">
                  <c:v>3.3983180000000015</c:v>
                </c:pt>
                <c:pt idx="48" formatCode="#,##0">
                  <c:v>1.7214709999999998</c:v>
                </c:pt>
                <c:pt idx="49" formatCode="#,##0">
                  <c:v>2.7142729999999995</c:v>
                </c:pt>
                <c:pt idx="50" formatCode="#,##0">
                  <c:v>4.4369302660000001</c:v>
                </c:pt>
                <c:pt idx="51" formatCode="#,##0">
                  <c:v>4.1694718549999994</c:v>
                </c:pt>
                <c:pt idx="52" formatCode="#,##0">
                  <c:v>4.2875714160000005</c:v>
                </c:pt>
              </c:numCache>
            </c:numRef>
          </c:val>
          <c:extLst>
            <c:ext xmlns:c16="http://schemas.microsoft.com/office/drawing/2014/chart" uri="{C3380CC4-5D6E-409C-BE32-E72D297353CC}">
              <c16:uniqueId val="{00000003-FCA6-45E6-9240-0DC51A9EDAB7}"/>
            </c:ext>
          </c:extLst>
        </c:ser>
        <c:dLbls>
          <c:showLegendKey val="0"/>
          <c:showVal val="0"/>
          <c:showCatName val="0"/>
          <c:showSerName val="0"/>
          <c:showPercent val="0"/>
          <c:showBubbleSize val="0"/>
        </c:dLbls>
        <c:gapWidth val="0"/>
        <c:overlap val="100"/>
        <c:axId val="3"/>
        <c:axId val="4"/>
      </c:barChart>
      <c:catAx>
        <c:axId val="1840059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993300"/>
                    </a:solidFill>
                    <a:latin typeface="Arial"/>
                    <a:cs typeface="Arial"/>
                  </a:rPr>
                  <a:t>Estimated RWE volume</a:t>
                </a:r>
                <a:endParaRPr lang="en-GB" sz="10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(thousand cubic metres)</a:t>
                </a:r>
              </a:p>
            </c:rich>
          </c:tx>
          <c:layout>
            <c:manualLayout>
              <c:xMode val="edge"/>
              <c:yMode val="edge"/>
              <c:x val="2.8255242060433668E-2"/>
              <c:y val="0.1647309602106724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598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7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416552118674376"/>
              <c:y val="0.1480915010415711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3.3306371516880276E-2"/>
          <c:y val="0.90851599040968478"/>
          <c:w val="0.94785589994994324"/>
          <c:h val="7.1517287460531681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6414483759705"/>
          <c:y val="7.1669017868882523E-2"/>
          <c:w val="0.68790016261750553"/>
          <c:h val="0.65335476754888255"/>
        </c:manualLayout>
      </c:layout>
      <c:barChart>
        <c:barDir val="col"/>
        <c:grouping val="stacked"/>
        <c:varyColors val="0"/>
        <c:ser>
          <c:idx val="0"/>
          <c:order val="0"/>
          <c:tx>
            <c:strRef>
              <c:f>' '!$A$73</c:f>
              <c:strCache>
                <c:ptCount val="1"/>
                <c:pt idx="0">
                  <c:v>EU-27 plus UK</c:v>
                </c:pt>
              </c:strCache>
            </c:strRef>
          </c:tx>
          <c:spPr>
            <a:pattFill prst="smCheck">
              <a:fgClr>
                <a:srgbClr val="00FF00"/>
              </a:fgClr>
              <a:bgClr>
                <a:schemeClr val="bg1"/>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'!$B$73:$BE$73</c:f>
              <c:numCache>
                <c:formatCode>#,##0.00</c:formatCode>
                <c:ptCount val="53"/>
                <c:pt idx="0">
                  <c:v>3.0187293684799998E-2</c:v>
                </c:pt>
                <c:pt idx="1">
                  <c:v>2.6357956515520004E-2</c:v>
                </c:pt>
                <c:pt idx="2">
                  <c:v>2.7378732046399998E-2</c:v>
                </c:pt>
                <c:pt idx="3">
                  <c:v>2.8216964664000001E-2</c:v>
                </c:pt>
                <c:pt idx="4">
                  <c:v>4.7582138885876007E-2</c:v>
                </c:pt>
                <c:pt idx="5">
                  <c:v>2.9108721980000002E-2</c:v>
                </c:pt>
                <c:pt idx="6">
                  <c:v>4.4507987640000003E-2</c:v>
                </c:pt>
                <c:pt idx="7">
                  <c:v>3.0094948983960004E-2</c:v>
                </c:pt>
                <c:pt idx="8">
                  <c:v>1.9620978412000001E-2</c:v>
                </c:pt>
                <c:pt idx="9">
                  <c:v>1.186109032E-2</c:v>
                </c:pt>
                <c:pt idx="10">
                  <c:v>1.9684600109999999E-2</c:v>
                </c:pt>
                <c:pt idx="11">
                  <c:v>1.2264751212E-2</c:v>
                </c:pt>
                <c:pt idx="12">
                  <c:v>6.09183313E-3</c:v>
                </c:pt>
                <c:pt idx="13">
                  <c:v>5.8097391200000008E-3</c:v>
                </c:pt>
                <c:pt idx="14">
                  <c:v>1.4322124524E-2</c:v>
                </c:pt>
                <c:pt idx="15">
                  <c:v>8.0298300839999996E-3</c:v>
                </c:pt>
                <c:pt idx="16">
                  <c:v>6.974150466E-3</c:v>
                </c:pt>
                <c:pt idx="17">
                  <c:v>9.6203339039999981E-3</c:v>
                </c:pt>
                <c:pt idx="18">
                  <c:v>8.9683354559999991E-3</c:v>
                </c:pt>
                <c:pt idx="19">
                  <c:v>1.2190494468E-2</c:v>
                </c:pt>
                <c:pt idx="20">
                  <c:v>1.7082518012E-2</c:v>
                </c:pt>
                <c:pt idx="21">
                  <c:v>1.1511700844E-2</c:v>
                </c:pt>
                <c:pt idx="22">
                  <c:v>1.2976313644000001E-2</c:v>
                </c:pt>
                <c:pt idx="23">
                  <c:v>7.6282475919999988E-3</c:v>
                </c:pt>
                <c:pt idx="24">
                  <c:v>4.5259377799999993E-3</c:v>
                </c:pt>
              </c:numCache>
            </c:numRef>
          </c:val>
          <c:extLst>
            <c:ext xmlns:c16="http://schemas.microsoft.com/office/drawing/2014/chart" uri="{C3380CC4-5D6E-409C-BE32-E72D297353CC}">
              <c16:uniqueId val="{00000000-FDCC-4876-BECD-7AB2CC88DE77}"/>
            </c:ext>
          </c:extLst>
        </c:ser>
        <c:ser>
          <c:idx val="5"/>
          <c:order val="1"/>
          <c:tx>
            <c:strRef>
              <c:f>' '!$A$74</c:f>
              <c:strCache>
                <c:ptCount val="1"/>
                <c:pt idx="0">
                  <c:v>Barbados</c:v>
                </c:pt>
              </c:strCache>
            </c:strRef>
          </c:tx>
          <c:spPr>
            <a:pattFill prst="lgConfetti">
              <a:fgClr>
                <a:srgbClr val="7030A0"/>
              </a:fgClr>
              <a:bgClr>
                <a:srgbClr val="66FFFF"/>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'!$B$74:$BE$74</c:f>
              <c:numCache>
                <c:formatCode>#,##0.00</c:formatCode>
                <c:ptCount val="53"/>
                <c:pt idx="0">
                  <c:v>1.1380097891679999E-2</c:v>
                </c:pt>
                <c:pt idx="1">
                  <c:v>5.905733800400001E-2</c:v>
                </c:pt>
                <c:pt idx="2">
                  <c:v>3.2262318693920003E-2</c:v>
                </c:pt>
                <c:pt idx="3">
                  <c:v>2.5046348067999998E-2</c:v>
                </c:pt>
                <c:pt idx="4">
                  <c:v>4.330159803200001E-2</c:v>
                </c:pt>
                <c:pt idx="5">
                  <c:v>4.2052732300000006E-2</c:v>
                </c:pt>
                <c:pt idx="6">
                  <c:v>8.2606630400000006E-2</c:v>
                </c:pt>
                <c:pt idx="7">
                  <c:v>2.8467164261200002E-2</c:v>
                </c:pt>
                <c:pt idx="8">
                  <c:v>2.2863909978000006E-2</c:v>
                </c:pt>
                <c:pt idx="9">
                  <c:v>1.0882244015999999E-2</c:v>
                </c:pt>
                <c:pt idx="10">
                  <c:v>8.2185580733333333E-3</c:v>
                </c:pt>
                <c:pt idx="11">
                  <c:v>7.09359725E-3</c:v>
                </c:pt>
                <c:pt idx="12">
                  <c:v>2.6934422200000003E-3</c:v>
                </c:pt>
                <c:pt idx="13">
                  <c:v>3.8029334106666661E-3</c:v>
                </c:pt>
                <c:pt idx="14">
                  <c:v>2.8851504533333331E-3</c:v>
                </c:pt>
                <c:pt idx="15">
                  <c:v>1.4682165199999997E-3</c:v>
                </c:pt>
                <c:pt idx="16">
                  <c:v>1.4804682540000003E-3</c:v>
                </c:pt>
                <c:pt idx="17">
                  <c:v>7.8651999999999997E-4</c:v>
                </c:pt>
                <c:pt idx="18">
                  <c:v>6.3360192000000003E-4</c:v>
                </c:pt>
                <c:pt idx="19">
                  <c:v>8.8005825599999992E-4</c:v>
                </c:pt>
                <c:pt idx="20">
                  <c:v>1.3234098919999999E-3</c:v>
                </c:pt>
                <c:pt idx="21">
                  <c:v>8.63664704E-4</c:v>
                </c:pt>
                <c:pt idx="22">
                  <c:v>1.03093127004E-3</c:v>
                </c:pt>
                <c:pt idx="23">
                  <c:v>5.9249904000000008E-4</c:v>
                </c:pt>
                <c:pt idx="24">
                  <c:v>6.9696718000000009E-4</c:v>
                </c:pt>
              </c:numCache>
            </c:numRef>
          </c:val>
          <c:extLst>
            <c:ext xmlns:c16="http://schemas.microsoft.com/office/drawing/2014/chart" uri="{C3380CC4-5D6E-409C-BE32-E72D297353CC}">
              <c16:uniqueId val="{00000001-FDCC-4876-BECD-7AB2CC88DE77}"/>
            </c:ext>
          </c:extLst>
        </c:ser>
        <c:ser>
          <c:idx val="6"/>
          <c:order val="2"/>
          <c:tx>
            <c:strRef>
              <c:f>' '!$A$75</c:f>
              <c:strCache>
                <c:ptCount val="1"/>
                <c:pt idx="0">
                  <c:v>China</c:v>
                </c:pt>
              </c:strCache>
            </c:strRef>
          </c:tx>
          <c:spPr>
            <a:pattFill prst="smConfetti">
              <a:fgClr>
                <a:srgbClr val="FFFF00"/>
              </a:fgClr>
              <a:bgClr>
                <a:srgbClr val="FF0000"/>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'!$B$75:$BE$75</c:f>
              <c:numCache>
                <c:formatCode>#,##0.00</c:formatCode>
                <c:ptCount val="53"/>
                <c:pt idx="0">
                  <c:v>2.6883104472E-2</c:v>
                </c:pt>
                <c:pt idx="1">
                  <c:v>2.6996885355999999E-2</c:v>
                </c:pt>
                <c:pt idx="2">
                  <c:v>4.3554507191999998E-2</c:v>
                </c:pt>
                <c:pt idx="3">
                  <c:v>5.016335240000001E-4</c:v>
                </c:pt>
                <c:pt idx="4">
                  <c:v>1.2272673534800001E-2</c:v>
                </c:pt>
                <c:pt idx="5">
                  <c:v>3.3619235040000008E-2</c:v>
                </c:pt>
                <c:pt idx="6">
                  <c:v>5.7802589701999987E-2</c:v>
                </c:pt>
                <c:pt idx="7">
                  <c:v>7.7621987239999996E-2</c:v>
                </c:pt>
                <c:pt idx="8">
                  <c:v>8.8237803458000003E-2</c:v>
                </c:pt>
                <c:pt idx="9">
                  <c:v>6.9504744184000017E-2</c:v>
                </c:pt>
                <c:pt idx="10">
                  <c:v>9.8842043600000012E-2</c:v>
                </c:pt>
                <c:pt idx="11">
                  <c:v>8.4997138001999997E-2</c:v>
                </c:pt>
                <c:pt idx="12">
                  <c:v>4.5276056160000001E-2</c:v>
                </c:pt>
                <c:pt idx="13">
                  <c:v>5.8117142526923071E-2</c:v>
                </c:pt>
                <c:pt idx="14">
                  <c:v>0.11443381969207841</c:v>
                </c:pt>
                <c:pt idx="15">
                  <c:v>8.116746025473684E-2</c:v>
                </c:pt>
                <c:pt idx="16">
                  <c:v>6.1245437739999992E-2</c:v>
                </c:pt>
                <c:pt idx="17">
                  <c:v>0.14956903732799998</c:v>
                </c:pt>
                <c:pt idx="18">
                  <c:v>0.12091208326799997</c:v>
                </c:pt>
                <c:pt idx="19">
                  <c:v>6.2473797759999991E-2</c:v>
                </c:pt>
                <c:pt idx="20">
                  <c:v>5.1089902639999997E-2</c:v>
                </c:pt>
                <c:pt idx="21">
                  <c:v>5.0682352986666665E-2</c:v>
                </c:pt>
                <c:pt idx="22">
                  <c:v>8.0532920327999996E-2</c:v>
                </c:pt>
                <c:pt idx="23">
                  <c:v>2.1038813599999998E-2</c:v>
                </c:pt>
                <c:pt idx="24">
                  <c:v>2.8206154679999998E-2</c:v>
                </c:pt>
              </c:numCache>
            </c:numRef>
          </c:val>
          <c:extLst>
            <c:ext xmlns:c16="http://schemas.microsoft.com/office/drawing/2014/chart" uri="{C3380CC4-5D6E-409C-BE32-E72D297353CC}">
              <c16:uniqueId val="{00000002-FDCC-4876-BECD-7AB2CC88DE77}"/>
            </c:ext>
          </c:extLst>
        </c:ser>
        <c:ser>
          <c:idx val="8"/>
          <c:order val="3"/>
          <c:tx>
            <c:strRef>
              <c:f>' '!$A$76</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'!$B$76:$BE$76</c:f>
              <c:numCache>
                <c:formatCode>#,##0.00</c:formatCode>
                <c:ptCount val="53"/>
                <c:pt idx="0">
                  <c:v>2.0341090557983998E-2</c:v>
                </c:pt>
                <c:pt idx="1">
                  <c:v>2.5336701543999997E-2</c:v>
                </c:pt>
                <c:pt idx="2">
                  <c:v>1.9393510079999999E-2</c:v>
                </c:pt>
                <c:pt idx="3">
                  <c:v>3.5964963579999995E-2</c:v>
                </c:pt>
                <c:pt idx="4">
                  <c:v>1.8577860195999996E-2</c:v>
                </c:pt>
                <c:pt idx="5">
                  <c:v>3.085352584E-2</c:v>
                </c:pt>
                <c:pt idx="6">
                  <c:v>3.8695848200000008E-2</c:v>
                </c:pt>
                <c:pt idx="7">
                  <c:v>2.6773336895199999E-2</c:v>
                </c:pt>
                <c:pt idx="8">
                  <c:v>5.4762118068000007E-2</c:v>
                </c:pt>
                <c:pt idx="9">
                  <c:v>2.8091794399999998E-2</c:v>
                </c:pt>
                <c:pt idx="10">
                  <c:v>1.4340861999999999E-2</c:v>
                </c:pt>
                <c:pt idx="11">
                  <c:v>1.9417917944E-2</c:v>
                </c:pt>
                <c:pt idx="12">
                  <c:v>1.1010661719999999E-2</c:v>
                </c:pt>
                <c:pt idx="13">
                  <c:v>2.1971916959999997E-2</c:v>
                </c:pt>
                <c:pt idx="14">
                  <c:v>1.4018169600000002E-2</c:v>
                </c:pt>
                <c:pt idx="15">
                  <c:v>1.4178728E-2</c:v>
                </c:pt>
                <c:pt idx="16">
                  <c:v>2.3723800520000001E-2</c:v>
                </c:pt>
                <c:pt idx="17">
                  <c:v>6.003790279999999E-3</c:v>
                </c:pt>
                <c:pt idx="18">
                  <c:v>3.7271152799999998E-3</c:v>
                </c:pt>
                <c:pt idx="19">
                  <c:v>1.0682763204000001E-2</c:v>
                </c:pt>
                <c:pt idx="20">
                  <c:v>1.7471306159999998E-2</c:v>
                </c:pt>
                <c:pt idx="21">
                  <c:v>2.8265453999999999E-3</c:v>
                </c:pt>
                <c:pt idx="22">
                  <c:v>1.4532E-3</c:v>
                </c:pt>
                <c:pt idx="23">
                  <c:v>7.5026546000000003E-3</c:v>
                </c:pt>
                <c:pt idx="24">
                  <c:v>3.358200999999999E-3</c:v>
                </c:pt>
              </c:numCache>
            </c:numRef>
          </c:val>
          <c:extLst>
            <c:ext xmlns:c16="http://schemas.microsoft.com/office/drawing/2014/chart" uri="{C3380CC4-5D6E-409C-BE32-E72D297353CC}">
              <c16:uniqueId val="{00000003-FDCC-4876-BECD-7AB2CC88DE77}"/>
            </c:ext>
          </c:extLst>
        </c:ser>
        <c:ser>
          <c:idx val="9"/>
          <c:order val="4"/>
          <c:tx>
            <c:strRef>
              <c:f>' '!$A$77</c:f>
              <c:strCache>
                <c:ptCount val="1"/>
                <c:pt idx="0">
                  <c:v>USA</c:v>
                </c:pt>
              </c:strCache>
            </c:strRef>
          </c:tx>
          <c:spPr>
            <a:pattFill prst="smGrid">
              <a:fgClr>
                <a:schemeClr val="bg1"/>
              </a:fgClr>
              <a:bgClr>
                <a:srgbClr val="333399"/>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'!$B$77:$BE$77</c:f>
              <c:numCache>
                <c:formatCode>#,##0.00</c:formatCode>
                <c:ptCount val="53"/>
                <c:pt idx="0">
                  <c:v>9.0436368318240007E-2</c:v>
                </c:pt>
                <c:pt idx="1">
                  <c:v>9.0137082523600004E-2</c:v>
                </c:pt>
                <c:pt idx="2">
                  <c:v>5.3332737558240001E-2</c:v>
                </c:pt>
                <c:pt idx="3">
                  <c:v>4.9560325919999995E-2</c:v>
                </c:pt>
                <c:pt idx="4">
                  <c:v>6.3175924980000006E-2</c:v>
                </c:pt>
                <c:pt idx="5">
                  <c:v>6.0948529880000005E-2</c:v>
                </c:pt>
                <c:pt idx="6">
                  <c:v>3.4607858379999995E-2</c:v>
                </c:pt>
                <c:pt idx="7">
                  <c:v>4.9612594317160003E-2</c:v>
                </c:pt>
                <c:pt idx="8">
                  <c:v>3.0720404875999998E-2</c:v>
                </c:pt>
                <c:pt idx="9">
                  <c:v>1.9416736839999997E-2</c:v>
                </c:pt>
                <c:pt idx="10">
                  <c:v>2.4727753479999996E-2</c:v>
                </c:pt>
                <c:pt idx="11">
                  <c:v>1.293899584E-2</c:v>
                </c:pt>
                <c:pt idx="12">
                  <c:v>2.2017721003999999E-2</c:v>
                </c:pt>
                <c:pt idx="13">
                  <c:v>1.4114150107999998E-2</c:v>
                </c:pt>
                <c:pt idx="14">
                  <c:v>1.6982224760000001E-2</c:v>
                </c:pt>
                <c:pt idx="15">
                  <c:v>7.7747871359999995E-3</c:v>
                </c:pt>
                <c:pt idx="16">
                  <c:v>1.6050335855999995E-2</c:v>
                </c:pt>
                <c:pt idx="17">
                  <c:v>1.107471204E-2</c:v>
                </c:pt>
                <c:pt idx="18">
                  <c:v>1.1770585519999998E-2</c:v>
                </c:pt>
                <c:pt idx="19">
                  <c:v>1.3753666471999999E-2</c:v>
                </c:pt>
                <c:pt idx="20">
                  <c:v>1.0914554391999998E-2</c:v>
                </c:pt>
                <c:pt idx="21">
                  <c:v>5.6137828879999994E-3</c:v>
                </c:pt>
                <c:pt idx="22">
                  <c:v>1.1582852735999998E-2</c:v>
                </c:pt>
                <c:pt idx="23">
                  <c:v>9.8359278359999996E-3</c:v>
                </c:pt>
                <c:pt idx="24">
                  <c:v>1.2764547834639999E-2</c:v>
                </c:pt>
              </c:numCache>
            </c:numRef>
          </c:val>
          <c:extLst>
            <c:ext xmlns:c16="http://schemas.microsoft.com/office/drawing/2014/chart" uri="{C3380CC4-5D6E-409C-BE32-E72D297353CC}">
              <c16:uniqueId val="{00000004-FDCC-4876-BECD-7AB2CC88DE77}"/>
            </c:ext>
          </c:extLst>
        </c:ser>
        <c:ser>
          <c:idx val="4"/>
          <c:order val="5"/>
          <c:tx>
            <c:strRef>
              <c:f>' '!$A$78</c:f>
              <c:strCache>
                <c:ptCount val="1"/>
                <c:pt idx="0">
                  <c:v>Others</c:v>
                </c:pt>
              </c:strCache>
            </c:strRef>
          </c:tx>
          <c:spPr>
            <a:pattFill prst="trellis">
              <a:fgClr>
                <a:srgbClr val="993300"/>
              </a:fgClr>
              <a:bgClr>
                <a:schemeClr val="bg1"/>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'!$B$78:$BE$78</c:f>
              <c:numCache>
                <c:formatCode>#,##0.00</c:formatCode>
                <c:ptCount val="53"/>
                <c:pt idx="0">
                  <c:v>0.11881104218379196</c:v>
                </c:pt>
                <c:pt idx="1">
                  <c:v>7.0061985717360026E-2</c:v>
                </c:pt>
                <c:pt idx="2">
                  <c:v>5.8563210707680058E-2</c:v>
                </c:pt>
                <c:pt idx="3">
                  <c:v>6.7349418517079984E-2</c:v>
                </c:pt>
                <c:pt idx="4">
                  <c:v>0.12267741082099998</c:v>
                </c:pt>
                <c:pt idx="5">
                  <c:v>9.1510989491999983E-2</c:v>
                </c:pt>
                <c:pt idx="6">
                  <c:v>7.6315017719999989E-2</c:v>
                </c:pt>
                <c:pt idx="7">
                  <c:v>0.13737920211679996</c:v>
                </c:pt>
                <c:pt idx="8">
                  <c:v>7.0617718687600056E-2</c:v>
                </c:pt>
                <c:pt idx="9">
                  <c:v>6.9066417163999944E-2</c:v>
                </c:pt>
                <c:pt idx="10">
                  <c:v>8.6699923126666606E-2</c:v>
                </c:pt>
                <c:pt idx="11">
                  <c:v>0.113390464296</c:v>
                </c:pt>
                <c:pt idx="12">
                  <c:v>6.0479858117333335E-2</c:v>
                </c:pt>
                <c:pt idx="13">
                  <c:v>5.6594644613999975E-2</c:v>
                </c:pt>
                <c:pt idx="14">
                  <c:v>4.7804102801333292E-2</c:v>
                </c:pt>
                <c:pt idx="15">
                  <c:v>7.5534981812000052E-2</c:v>
                </c:pt>
                <c:pt idx="16">
                  <c:v>6.6046033635999979E-2</c:v>
                </c:pt>
                <c:pt idx="17">
                  <c:v>3.9389735191999953E-2</c:v>
                </c:pt>
                <c:pt idx="18">
                  <c:v>7.5087400724000025E-2</c:v>
                </c:pt>
                <c:pt idx="19">
                  <c:v>3.9561576988000002E-2</c:v>
                </c:pt>
                <c:pt idx="20">
                  <c:v>1.9050804343999958E-2</c:v>
                </c:pt>
                <c:pt idx="21">
                  <c:v>1.8404945212000007E-2</c:v>
                </c:pt>
                <c:pt idx="22">
                  <c:v>2.7600166566592046E-2</c:v>
                </c:pt>
                <c:pt idx="23">
                  <c:v>1.3773324955360003E-2</c:v>
                </c:pt>
                <c:pt idx="24">
                  <c:v>1.1458019379999997E-2</c:v>
                </c:pt>
              </c:numCache>
            </c:numRef>
          </c:val>
          <c:extLst>
            <c:ext xmlns:c16="http://schemas.microsoft.com/office/drawing/2014/chart" uri="{C3380CC4-5D6E-409C-BE32-E72D297353CC}">
              <c16:uniqueId val="{00000005-FDCC-4876-BECD-7AB2CC88DE77}"/>
            </c:ext>
          </c:extLst>
        </c:ser>
        <c:dLbls>
          <c:showLegendKey val="0"/>
          <c:showVal val="0"/>
          <c:showCatName val="0"/>
          <c:showSerName val="0"/>
          <c:showPercent val="0"/>
          <c:showBubbleSize val="0"/>
        </c:dLbls>
        <c:gapWidth val="0"/>
        <c:overlap val="100"/>
        <c:axId val="1840067856"/>
        <c:axId val="1"/>
      </c:barChart>
      <c:barChart>
        <c:barDir val="col"/>
        <c:grouping val="stacked"/>
        <c:varyColors val="0"/>
        <c:ser>
          <c:idx val="10"/>
          <c:order val="6"/>
          <c:tx>
            <c:strRef>
              <c:f>' '!$A$79</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'!$B$79:$BE$79</c:f>
              <c:numCache>
                <c:formatCode>0.0</c:formatCode>
                <c:ptCount val="53"/>
              </c:numCache>
            </c:numRef>
          </c:val>
          <c:extLst>
            <c:ext xmlns:c16="http://schemas.microsoft.com/office/drawing/2014/chart" uri="{C3380CC4-5D6E-409C-BE32-E72D297353CC}">
              <c16:uniqueId val="{00000006-FDCC-4876-BECD-7AB2CC88DE77}"/>
            </c:ext>
          </c:extLst>
        </c:ser>
        <c:ser>
          <c:idx val="11"/>
          <c:order val="7"/>
          <c:tx>
            <c:strRef>
              <c:f>' '!$A$80</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'!$B$80:$BE$80</c:f>
              <c:numCache>
                <c:formatCode>0.0</c:formatCode>
                <c:ptCount val="53"/>
              </c:numCache>
            </c:numRef>
          </c:val>
          <c:extLst>
            <c:ext xmlns:c16="http://schemas.microsoft.com/office/drawing/2014/chart" uri="{C3380CC4-5D6E-409C-BE32-E72D297353CC}">
              <c16:uniqueId val="{00000007-FDCC-4876-BECD-7AB2CC88DE77}"/>
            </c:ext>
          </c:extLst>
        </c:ser>
        <c:ser>
          <c:idx val="12"/>
          <c:order val="8"/>
          <c:tx>
            <c:strRef>
              <c:f>' '!$A$81</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'!$B$81:$BE$81</c:f>
              <c:numCache>
                <c:formatCode>General</c:formatCode>
                <c:ptCount val="53"/>
              </c:numCache>
            </c:numRef>
          </c:val>
          <c:extLst>
            <c:ext xmlns:c16="http://schemas.microsoft.com/office/drawing/2014/chart" uri="{C3380CC4-5D6E-409C-BE32-E72D297353CC}">
              <c16:uniqueId val="{00000008-FDCC-4876-BECD-7AB2CC88DE77}"/>
            </c:ext>
          </c:extLst>
        </c:ser>
        <c:ser>
          <c:idx val="13"/>
          <c:order val="9"/>
          <c:tx>
            <c:strRef>
              <c:f>' '!$A$82</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'!$B$82:$BE$82</c:f>
              <c:numCache>
                <c:formatCode>#,##0</c:formatCode>
                <c:ptCount val="53"/>
              </c:numCache>
            </c:numRef>
          </c:val>
          <c:extLst>
            <c:ext xmlns:c16="http://schemas.microsoft.com/office/drawing/2014/chart" uri="{C3380CC4-5D6E-409C-BE32-E72D297353CC}">
              <c16:uniqueId val="{00000009-FDCC-4876-BECD-7AB2CC88DE77}"/>
            </c:ext>
          </c:extLst>
        </c:ser>
        <c:ser>
          <c:idx val="14"/>
          <c:order val="10"/>
          <c:tx>
            <c:strRef>
              <c:f>' '!$A$83</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'!$B$83:$BE$83</c:f>
              <c:numCache>
                <c:formatCode>#,##0</c:formatCode>
                <c:ptCount val="53"/>
              </c:numCache>
            </c:numRef>
          </c:val>
          <c:extLst>
            <c:ext xmlns:c16="http://schemas.microsoft.com/office/drawing/2014/chart" uri="{C3380CC4-5D6E-409C-BE32-E72D297353CC}">
              <c16:uniqueId val="{0000000A-FDCC-4876-BECD-7AB2CC88DE77}"/>
            </c:ext>
          </c:extLst>
        </c:ser>
        <c:ser>
          <c:idx val="15"/>
          <c:order val="11"/>
          <c:tx>
            <c:strRef>
              <c:f>' '!$A$84</c:f>
              <c:strCache>
                <c:ptCount val="1"/>
              </c:strCache>
            </c:strRef>
          </c:tx>
          <c:spPr>
            <a:noFill/>
            <a:ln w="25400">
              <a:noFill/>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'!$B$84:$BE$84</c:f>
              <c:numCache>
                <c:formatCode>#,##0</c:formatCode>
                <c:ptCount val="53"/>
              </c:numCache>
            </c:numRef>
          </c:val>
          <c:extLst>
            <c:ext xmlns:c16="http://schemas.microsoft.com/office/drawing/2014/chart" uri="{C3380CC4-5D6E-409C-BE32-E72D297353CC}">
              <c16:uniqueId val="{0000000B-FDCC-4876-BECD-7AB2CC88DE77}"/>
            </c:ext>
          </c:extLst>
        </c:ser>
        <c:ser>
          <c:idx val="16"/>
          <c:order val="12"/>
          <c:tx>
            <c:strRef>
              <c:f>' '!$A$85</c:f>
              <c:strCache>
                <c:ptCount val="1"/>
                <c:pt idx="0">
                  <c:v>EU-27 plus UK</c:v>
                </c:pt>
              </c:strCache>
            </c:strRef>
          </c:tx>
          <c:spPr>
            <a:pattFill prst="smCheck">
              <a:fgClr>
                <a:srgbClr val="00FF00"/>
              </a:fgClr>
              <a:bgClr>
                <a:schemeClr val="bg1"/>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'!$B$85:$BE$85</c:f>
              <c:numCache>
                <c:formatCode>#,##0</c:formatCode>
                <c:ptCount val="53"/>
                <c:pt idx="28">
                  <c:v>4.0244</c:v>
                </c:pt>
                <c:pt idx="29">
                  <c:v>4.7239919999999991</c:v>
                </c:pt>
                <c:pt idx="30">
                  <c:v>4.271871</c:v>
                </c:pt>
                <c:pt idx="31">
                  <c:v>3.6157469999999998</c:v>
                </c:pt>
                <c:pt idx="32">
                  <c:v>7.0514770000000002</c:v>
                </c:pt>
                <c:pt idx="33">
                  <c:v>5.3423280000000002</c:v>
                </c:pt>
                <c:pt idx="34">
                  <c:v>8.0564879999999999</c:v>
                </c:pt>
                <c:pt idx="35">
                  <c:v>6.3366549999999986</c:v>
                </c:pt>
                <c:pt idx="36">
                  <c:v>3.9022559999999995</c:v>
                </c:pt>
                <c:pt idx="37">
                  <c:v>3.3162750000000001</c:v>
                </c:pt>
                <c:pt idx="38">
                  <c:v>4.3457929999999996</c:v>
                </c:pt>
                <c:pt idx="39">
                  <c:v>3.4164499999999998</c:v>
                </c:pt>
                <c:pt idx="40">
                  <c:v>1.7534629999999998</c:v>
                </c:pt>
                <c:pt idx="41">
                  <c:v>2.3108639999999996</c:v>
                </c:pt>
                <c:pt idx="42">
                  <c:v>4.2127619999999997</c:v>
                </c:pt>
                <c:pt idx="43">
                  <c:v>2.4545509999999999</c:v>
                </c:pt>
                <c:pt idx="44">
                  <c:v>1.8117569999999998</c:v>
                </c:pt>
                <c:pt idx="45">
                  <c:v>2.8451300000000002</c:v>
                </c:pt>
                <c:pt idx="46">
                  <c:v>3.317634</c:v>
                </c:pt>
                <c:pt idx="47">
                  <c:v>3.3497139999999996</c:v>
                </c:pt>
                <c:pt idx="48">
                  <c:v>5.0743979999999995</c:v>
                </c:pt>
                <c:pt idx="49">
                  <c:v>3.3220509999999996</c:v>
                </c:pt>
                <c:pt idx="50">
                  <c:v>3.8635975119999997</c:v>
                </c:pt>
                <c:pt idx="51">
                  <c:v>2.7284320809999998</c:v>
                </c:pt>
                <c:pt idx="52">
                  <c:v>1.8869432769999999</c:v>
                </c:pt>
              </c:numCache>
            </c:numRef>
          </c:val>
          <c:extLst>
            <c:ext xmlns:c16="http://schemas.microsoft.com/office/drawing/2014/chart" uri="{C3380CC4-5D6E-409C-BE32-E72D297353CC}">
              <c16:uniqueId val="{0000000C-FDCC-4876-BECD-7AB2CC88DE77}"/>
            </c:ext>
          </c:extLst>
        </c:ser>
        <c:ser>
          <c:idx val="17"/>
          <c:order val="13"/>
          <c:tx>
            <c:strRef>
              <c:f>' '!$A$86</c:f>
              <c:strCache>
                <c:ptCount val="1"/>
                <c:pt idx="0">
                  <c:v>Barbados</c:v>
                </c:pt>
              </c:strCache>
            </c:strRef>
          </c:tx>
          <c:spPr>
            <a:pattFill prst="lgConfetti">
              <a:fgClr>
                <a:srgbClr val="7030A0"/>
              </a:fgClr>
              <a:bgClr>
                <a:srgbClr val="66FFFF"/>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'!$B$86:$BE$86</c:f>
              <c:numCache>
                <c:formatCode>General</c:formatCode>
                <c:ptCount val="53"/>
                <c:pt idx="28" formatCode="#,##0">
                  <c:v>2.8921609999999998</c:v>
                </c:pt>
                <c:pt idx="29" formatCode="#,##0">
                  <c:v>3.8929960000000001</c:v>
                </c:pt>
                <c:pt idx="30" formatCode="#,##0">
                  <c:v>4.3125859999999996</c:v>
                </c:pt>
                <c:pt idx="31" formatCode="#,##0">
                  <c:v>3.9135620000000002</c:v>
                </c:pt>
                <c:pt idx="32" formatCode="#,##0">
                  <c:v>5.6460950000000008</c:v>
                </c:pt>
                <c:pt idx="33" formatCode="#,##0">
                  <c:v>6.9040450000000009</c:v>
                </c:pt>
                <c:pt idx="34" formatCode="#,##0">
                  <c:v>10.801008999999999</c:v>
                </c:pt>
                <c:pt idx="35" formatCode="#,##0">
                  <c:v>5.3898350000000006</c:v>
                </c:pt>
                <c:pt idx="36" formatCode="#,##0">
                  <c:v>4.4610589999999997</c:v>
                </c:pt>
                <c:pt idx="37" formatCode="#,##0">
                  <c:v>3.492696</c:v>
                </c:pt>
                <c:pt idx="38" formatCode="#,##0">
                  <c:v>1.8047529999999998</c:v>
                </c:pt>
                <c:pt idx="39" formatCode="#,##0">
                  <c:v>1.5694270000000001</c:v>
                </c:pt>
                <c:pt idx="40" formatCode="#,##0">
                  <c:v>0.89220899999999992</c:v>
                </c:pt>
                <c:pt idx="41" formatCode="#,##0">
                  <c:v>1.4308199999999998</c:v>
                </c:pt>
                <c:pt idx="42" formatCode="#,##0">
                  <c:v>1.0196700000000001</c:v>
                </c:pt>
                <c:pt idx="43" formatCode="#,##0">
                  <c:v>0.52281999999999995</c:v>
                </c:pt>
                <c:pt idx="44" formatCode="#,##0">
                  <c:v>0.66074100000000002</c:v>
                </c:pt>
                <c:pt idx="45" formatCode="#,##0">
                  <c:v>0.40767799999999998</c:v>
                </c:pt>
                <c:pt idx="46" formatCode="#,##0">
                  <c:v>0.36920799999999998</c:v>
                </c:pt>
                <c:pt idx="47" formatCode="#,##0">
                  <c:v>0.46946399999999999</c:v>
                </c:pt>
                <c:pt idx="48" formatCode="#,##0">
                  <c:v>0.549404</c:v>
                </c:pt>
                <c:pt idx="49" formatCode="#,##0">
                  <c:v>0.31018899999999999</c:v>
                </c:pt>
                <c:pt idx="50" formatCode="#,##0">
                  <c:v>0.32969805800000002</c:v>
                </c:pt>
                <c:pt idx="51" formatCode="#,##0">
                  <c:v>0.24430547899999999</c:v>
                </c:pt>
                <c:pt idx="52" formatCode="#,##0">
                  <c:v>0.38197460899999996</c:v>
                </c:pt>
              </c:numCache>
            </c:numRef>
          </c:val>
          <c:extLst>
            <c:ext xmlns:c16="http://schemas.microsoft.com/office/drawing/2014/chart" uri="{C3380CC4-5D6E-409C-BE32-E72D297353CC}">
              <c16:uniqueId val="{0000000D-FDCC-4876-BECD-7AB2CC88DE77}"/>
            </c:ext>
          </c:extLst>
        </c:ser>
        <c:ser>
          <c:idx val="19"/>
          <c:order val="14"/>
          <c:tx>
            <c:strRef>
              <c:f>' '!$A$87</c:f>
              <c:strCache>
                <c:ptCount val="1"/>
                <c:pt idx="0">
                  <c:v>China</c:v>
                </c:pt>
              </c:strCache>
            </c:strRef>
          </c:tx>
          <c:spPr>
            <a:pattFill prst="smConfetti">
              <a:fgClr>
                <a:srgbClr val="FFFF00"/>
              </a:fgClr>
              <a:bgClr>
                <a:srgbClr val="FF0000"/>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'!$B$87:$BE$87</c:f>
              <c:numCache>
                <c:formatCode>General</c:formatCode>
                <c:ptCount val="53"/>
                <c:pt idx="28" formatCode="#,##0">
                  <c:v>0.96356700000000006</c:v>
                </c:pt>
                <c:pt idx="29" formatCode="#,##0">
                  <c:v>1.4535879999999999</c:v>
                </c:pt>
                <c:pt idx="30" formatCode="#,##0">
                  <c:v>3.0973639999999998</c:v>
                </c:pt>
                <c:pt idx="31" formatCode="#,##0">
                  <c:v>4.4974E-2</c:v>
                </c:pt>
                <c:pt idx="32" formatCode="#,##0">
                  <c:v>1.1803829999999997</c:v>
                </c:pt>
                <c:pt idx="33" formatCode="#,##0">
                  <c:v>4.3357809999999999</c:v>
                </c:pt>
                <c:pt idx="34" formatCode="#,##0">
                  <c:v>11.546977999999999</c:v>
                </c:pt>
                <c:pt idx="35" formatCode="#,##0">
                  <c:v>9.602507000000001</c:v>
                </c:pt>
                <c:pt idx="36" formatCode="#,##0">
                  <c:v>12.909070000000002</c:v>
                </c:pt>
                <c:pt idx="37" formatCode="#,##0">
                  <c:v>10.458572</c:v>
                </c:pt>
                <c:pt idx="38" formatCode="#,##0">
                  <c:v>10.027884</c:v>
                </c:pt>
                <c:pt idx="39" formatCode="#,##0">
                  <c:v>6.9720809999999993</c:v>
                </c:pt>
                <c:pt idx="40" formatCode="#,##0">
                  <c:v>5.9363979999999996</c:v>
                </c:pt>
                <c:pt idx="41" formatCode="#,##0">
                  <c:v>7.0787709999999997</c:v>
                </c:pt>
                <c:pt idx="42" formatCode="#,##0">
                  <c:v>17.122513000000001</c:v>
                </c:pt>
                <c:pt idx="43" formatCode="#,##0">
                  <c:v>13.36032</c:v>
                </c:pt>
                <c:pt idx="44" formatCode="#,##0">
                  <c:v>6.9662870000000003</c:v>
                </c:pt>
                <c:pt idx="45" formatCode="#,##0">
                  <c:v>13.960805999999998</c:v>
                </c:pt>
                <c:pt idx="46" formatCode="#,##0">
                  <c:v>8.6937519999999999</c:v>
                </c:pt>
                <c:pt idx="47" formatCode="#,##0">
                  <c:v>5.4857750000000003</c:v>
                </c:pt>
                <c:pt idx="48" formatCode="#,##0">
                  <c:v>3.8612109999999999</c:v>
                </c:pt>
                <c:pt idx="49" formatCode="#,##0">
                  <c:v>4.6420520000000005</c:v>
                </c:pt>
                <c:pt idx="50" formatCode="#,##0">
                  <c:v>2.9803237770000002</c:v>
                </c:pt>
                <c:pt idx="51" formatCode="#,##0">
                  <c:v>1.5563694020000001</c:v>
                </c:pt>
                <c:pt idx="52" formatCode="#,##0">
                  <c:v>2.6759351790000001</c:v>
                </c:pt>
              </c:numCache>
            </c:numRef>
          </c:val>
          <c:extLst>
            <c:ext xmlns:c16="http://schemas.microsoft.com/office/drawing/2014/chart" uri="{C3380CC4-5D6E-409C-BE32-E72D297353CC}">
              <c16:uniqueId val="{0000000E-FDCC-4876-BECD-7AB2CC88DE77}"/>
            </c:ext>
          </c:extLst>
        </c:ser>
        <c:ser>
          <c:idx val="21"/>
          <c:order val="15"/>
          <c:tx>
            <c:strRef>
              <c:f>' '!$A$88</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'!$B$88:$BE$88</c:f>
              <c:numCache>
                <c:formatCode>General</c:formatCode>
                <c:ptCount val="53"/>
                <c:pt idx="28" formatCode="#,##0">
                  <c:v>0.82607399999999997</c:v>
                </c:pt>
                <c:pt idx="29" formatCode="#,##0">
                  <c:v>2.028651</c:v>
                </c:pt>
                <c:pt idx="30" formatCode="#,##0">
                  <c:v>1.2592209999999999</c:v>
                </c:pt>
                <c:pt idx="31" formatCode="#,##0">
                  <c:v>3.073105</c:v>
                </c:pt>
                <c:pt idx="32" formatCode="#,##0">
                  <c:v>1.8988290000000001</c:v>
                </c:pt>
                <c:pt idx="33" formatCode="#,##0">
                  <c:v>4.4337759999999999</c:v>
                </c:pt>
                <c:pt idx="34" formatCode="#,##0">
                  <c:v>9.0836409999999983</c:v>
                </c:pt>
                <c:pt idx="35" formatCode="#,##0">
                  <c:v>4.791544</c:v>
                </c:pt>
                <c:pt idx="36" formatCode="#,##0">
                  <c:v>6.2824629999999999</c:v>
                </c:pt>
                <c:pt idx="37" formatCode="#,##0">
                  <c:v>2.9855299999999998</c:v>
                </c:pt>
                <c:pt idx="38" formatCode="#,##0">
                  <c:v>1.2134309999999999</c:v>
                </c:pt>
                <c:pt idx="39" formatCode="#,##0">
                  <c:v>1.091135</c:v>
                </c:pt>
                <c:pt idx="40" formatCode="#,##0">
                  <c:v>1.782767</c:v>
                </c:pt>
                <c:pt idx="41" formatCode="#,##0">
                  <c:v>2.4688129999999999</c:v>
                </c:pt>
                <c:pt idx="42" formatCode="#,##0">
                  <c:v>2.2800549999999999</c:v>
                </c:pt>
                <c:pt idx="43" formatCode="#,##0">
                  <c:v>2.0929099999999998</c:v>
                </c:pt>
                <c:pt idx="44" formatCode="#,##0">
                  <c:v>2.6691910000000001</c:v>
                </c:pt>
                <c:pt idx="45" formatCode="#,##0">
                  <c:v>1.0611520000000001</c:v>
                </c:pt>
                <c:pt idx="46" formatCode="#,##0">
                  <c:v>0.46289999999999998</c:v>
                </c:pt>
                <c:pt idx="47" formatCode="#,##0">
                  <c:v>1.326703</c:v>
                </c:pt>
                <c:pt idx="48" formatCode="#,##0">
                  <c:v>1.8750959999999999</c:v>
                </c:pt>
                <c:pt idx="49" formatCode="#,##0">
                  <c:v>0.39747299999999997</c:v>
                </c:pt>
                <c:pt idx="50" formatCode="#,##0">
                  <c:v>0.45294809599999997</c:v>
                </c:pt>
                <c:pt idx="51" formatCode="#,##0">
                  <c:v>0.64220830399999995</c:v>
                </c:pt>
                <c:pt idx="52" formatCode="#,##0">
                  <c:v>0.375062532</c:v>
                </c:pt>
              </c:numCache>
            </c:numRef>
          </c:val>
          <c:extLst>
            <c:ext xmlns:c16="http://schemas.microsoft.com/office/drawing/2014/chart" uri="{C3380CC4-5D6E-409C-BE32-E72D297353CC}">
              <c16:uniqueId val="{0000000F-FDCC-4876-BECD-7AB2CC88DE77}"/>
            </c:ext>
          </c:extLst>
        </c:ser>
        <c:ser>
          <c:idx val="22"/>
          <c:order val="16"/>
          <c:tx>
            <c:strRef>
              <c:f>' '!$A$89</c:f>
              <c:strCache>
                <c:ptCount val="1"/>
                <c:pt idx="0">
                  <c:v>USA</c:v>
                </c:pt>
              </c:strCache>
            </c:strRef>
          </c:tx>
          <c:spPr>
            <a:pattFill prst="smGrid">
              <a:fgClr>
                <a:schemeClr val="bg1"/>
              </a:fgClr>
              <a:bgClr>
                <a:srgbClr val="333399"/>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'!$B$89:$BE$89</c:f>
              <c:numCache>
                <c:formatCode>0.0</c:formatCode>
                <c:ptCount val="53"/>
                <c:pt idx="28" formatCode="#,##0">
                  <c:v>11.434612999999999</c:v>
                </c:pt>
                <c:pt idx="29" formatCode="#,##0">
                  <c:v>8.1605269999999983</c:v>
                </c:pt>
                <c:pt idx="30" formatCode="#,##0">
                  <c:v>8.2290189999999992</c:v>
                </c:pt>
                <c:pt idx="31" formatCode="#,##0">
                  <c:v>4.8209610000000005</c:v>
                </c:pt>
                <c:pt idx="32" formatCode="#,##0">
                  <c:v>10.494541</c:v>
                </c:pt>
                <c:pt idx="33" formatCode="#,##0">
                  <c:v>7.1843319999999995</c:v>
                </c:pt>
                <c:pt idx="34" formatCode="#,##0">
                  <c:v>5.6535830000000002</c:v>
                </c:pt>
                <c:pt idx="35" formatCode="#,##0">
                  <c:v>8.5094139999999996</c:v>
                </c:pt>
                <c:pt idx="36" formatCode="#,##0">
                  <c:v>6.2980489999999998</c:v>
                </c:pt>
                <c:pt idx="37" formatCode="#,##0">
                  <c:v>4.1582089999999994</c:v>
                </c:pt>
                <c:pt idx="38" formatCode="#,##0">
                  <c:v>5.4443630000000001</c:v>
                </c:pt>
                <c:pt idx="39" formatCode="#,##0">
                  <c:v>3.6851649999999996</c:v>
                </c:pt>
                <c:pt idx="40" formatCode="#,##0">
                  <c:v>8.0016870000000004</c:v>
                </c:pt>
                <c:pt idx="41" formatCode="#,##0">
                  <c:v>4.1510579999999999</c:v>
                </c:pt>
                <c:pt idx="42" formatCode="#,##0">
                  <c:v>5.2371980000000002</c:v>
                </c:pt>
                <c:pt idx="43" formatCode="#,##0">
                  <c:v>2.3298219999999996</c:v>
                </c:pt>
                <c:pt idx="44" formatCode="#,##0">
                  <c:v>4.6210590000000007</c:v>
                </c:pt>
                <c:pt idx="45" formatCode="#,##0">
                  <c:v>2.9109029999999998</c:v>
                </c:pt>
                <c:pt idx="46" formatCode="#,##0">
                  <c:v>3.3730329999999999</c:v>
                </c:pt>
                <c:pt idx="47" formatCode="#,##0">
                  <c:v>4.5225309999999999</c:v>
                </c:pt>
                <c:pt idx="48" formatCode="#,##0">
                  <c:v>3.6405419999999999</c:v>
                </c:pt>
                <c:pt idx="49" formatCode="#,##0">
                  <c:v>1.5688309999999999</c:v>
                </c:pt>
                <c:pt idx="50" formatCode="#,##0">
                  <c:v>2.566369275</c:v>
                </c:pt>
                <c:pt idx="51" formatCode="#,##0">
                  <c:v>2.6003964419999996</c:v>
                </c:pt>
                <c:pt idx="52" formatCode="#,##0">
                  <c:v>3.9355394669999999</c:v>
                </c:pt>
              </c:numCache>
            </c:numRef>
          </c:val>
          <c:extLst>
            <c:ext xmlns:c16="http://schemas.microsoft.com/office/drawing/2014/chart" uri="{C3380CC4-5D6E-409C-BE32-E72D297353CC}">
              <c16:uniqueId val="{00000010-FDCC-4876-BECD-7AB2CC88DE77}"/>
            </c:ext>
          </c:extLst>
        </c:ser>
        <c:ser>
          <c:idx val="23"/>
          <c:order val="17"/>
          <c:tx>
            <c:strRef>
              <c:f>' '!$A$90</c:f>
              <c:strCache>
                <c:ptCount val="1"/>
                <c:pt idx="0">
                  <c:v>Others</c:v>
                </c:pt>
              </c:strCache>
            </c:strRef>
          </c:tx>
          <c:spPr>
            <a:pattFill prst="trellis">
              <a:fgClr>
                <a:srgbClr val="993300"/>
              </a:fgClr>
              <a:bgClr>
                <a:schemeClr val="bg1"/>
              </a:bgClr>
            </a:pattFill>
            <a:ln w="12700">
              <a:noFill/>
              <a:prstDash val="solid"/>
            </a:ln>
          </c:spPr>
          <c:invertIfNegative val="0"/>
          <c:cat>
            <c:numRef>
              <c:f>' '!$B$72:$BE$72</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'!$B$90:$BE$90</c:f>
              <c:numCache>
                <c:formatCode>0.0</c:formatCode>
                <c:ptCount val="53"/>
                <c:pt idx="28" formatCode="#,##0">
                  <c:v>13.805273</c:v>
                </c:pt>
                <c:pt idx="29" formatCode="#,##0">
                  <c:v>9.5403519999999986</c:v>
                </c:pt>
                <c:pt idx="30" formatCode="#,##0">
                  <c:v>9.986777</c:v>
                </c:pt>
                <c:pt idx="31" formatCode="#,##0">
                  <c:v>7.7140870000000028</c:v>
                </c:pt>
                <c:pt idx="32" formatCode="#,##0">
                  <c:v>16.041451000000002</c:v>
                </c:pt>
                <c:pt idx="33" formatCode="#,##0">
                  <c:v>12.143711999999987</c:v>
                </c:pt>
                <c:pt idx="34" formatCode="#,##0">
                  <c:v>10.753846000000017</c:v>
                </c:pt>
                <c:pt idx="35" formatCode="#,##0">
                  <c:v>23.275664000000013</c:v>
                </c:pt>
                <c:pt idx="36" formatCode="#,##0">
                  <c:v>13.477029000000002</c:v>
                </c:pt>
                <c:pt idx="37" formatCode="#,##0">
                  <c:v>11.404885999999998</c:v>
                </c:pt>
                <c:pt idx="38" formatCode="#,##0">
                  <c:v>16.241839000000002</c:v>
                </c:pt>
                <c:pt idx="39" formatCode="#,##0">
                  <c:v>17.101118999999997</c:v>
                </c:pt>
                <c:pt idx="40" formatCode="#,##0">
                  <c:v>13.628030999999996</c:v>
                </c:pt>
                <c:pt idx="41" formatCode="#,##0">
                  <c:v>11.663216000000006</c:v>
                </c:pt>
                <c:pt idx="42" formatCode="#,##0">
                  <c:v>12.101015999999991</c:v>
                </c:pt>
                <c:pt idx="43" formatCode="#,##0">
                  <c:v>14.110663000000006</c:v>
                </c:pt>
                <c:pt idx="44" formatCode="#,##0">
                  <c:v>14.153912999999999</c:v>
                </c:pt>
                <c:pt idx="45" formatCode="#,##0">
                  <c:v>8.9950339999999969</c:v>
                </c:pt>
                <c:pt idx="46" formatCode="#,##0">
                  <c:v>11.063108999999997</c:v>
                </c:pt>
                <c:pt idx="47" formatCode="#,##0">
                  <c:v>8.4903710000000032</c:v>
                </c:pt>
                <c:pt idx="48" formatCode="#,##0">
                  <c:v>5.7457740000000008</c:v>
                </c:pt>
                <c:pt idx="49" formatCode="#,##0">
                  <c:v>9.4853871000000023</c:v>
                </c:pt>
                <c:pt idx="50" formatCode="#,##0">
                  <c:v>8.1687640919999982</c:v>
                </c:pt>
                <c:pt idx="51" formatCode="#,##0">
                  <c:v>4.7565280189999992</c:v>
                </c:pt>
                <c:pt idx="52" formatCode="#,##0">
                  <c:v>5.0860642449999993</c:v>
                </c:pt>
              </c:numCache>
            </c:numRef>
          </c:val>
          <c:extLst>
            <c:ext xmlns:c16="http://schemas.microsoft.com/office/drawing/2014/chart" uri="{C3380CC4-5D6E-409C-BE32-E72D297353CC}">
              <c16:uniqueId val="{00000011-FDCC-4876-BECD-7AB2CC88DE77}"/>
            </c:ext>
          </c:extLst>
        </c:ser>
        <c:dLbls>
          <c:showLegendKey val="0"/>
          <c:showVal val="0"/>
          <c:showCatName val="0"/>
          <c:showSerName val="0"/>
          <c:showPercent val="0"/>
          <c:showBubbleSize val="0"/>
        </c:dLbls>
        <c:gapWidth val="0"/>
        <c:overlap val="100"/>
        <c:axId val="3"/>
        <c:axId val="4"/>
      </c:barChart>
      <c:catAx>
        <c:axId val="1840067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00" b="0" i="0" u="none" strike="noStrike" baseline="0">
                    <a:solidFill>
                      <a:srgbClr val="993300"/>
                    </a:solidFill>
                    <a:latin typeface="Arial"/>
                    <a:cs typeface="Arial"/>
                  </a:rPr>
                  <a:t>Estimated RWE volume</a:t>
                </a:r>
                <a:endParaRPr lang="en-GB" sz="11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50" b="0" i="0" u="none" strike="noStrike" baseline="0">
                    <a:solidFill>
                      <a:srgbClr val="993300"/>
                    </a:solidFill>
                    <a:latin typeface="Arial"/>
                    <a:cs typeface="Arial"/>
                  </a:rPr>
                  <a:t>(million cubic metres)</a:t>
                </a:r>
              </a:p>
            </c:rich>
          </c:tx>
          <c:layout>
            <c:manualLayout>
              <c:xMode val="edge"/>
              <c:yMode val="edge"/>
              <c:x val="3.1314085739282592E-2"/>
              <c:y val="0.1716721784776902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67856"/>
        <c:crosses val="autoZero"/>
        <c:crossBetween val="between"/>
        <c:majorUnit val="0.1"/>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7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911922373339704"/>
              <c:y val="0.156671916010498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6.5658633579893419E-2"/>
          <c:y val="0.91336325459317591"/>
          <c:w val="0.84851125427503382"/>
          <c:h val="5.8335170603674547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37610953806704"/>
          <c:y val="4.0415842362466751E-2"/>
          <c:w val="0.81636905376737079"/>
          <c:h val="0.64062022613229919"/>
        </c:manualLayout>
      </c:layout>
      <c:barChart>
        <c:barDir val="col"/>
        <c:grouping val="stacked"/>
        <c:varyColors val="0"/>
        <c:ser>
          <c:idx val="0"/>
          <c:order val="0"/>
          <c:tx>
            <c:strRef>
              <c:f>'     '!$A$5</c:f>
              <c:strCache>
                <c:ptCount val="1"/>
                <c:pt idx="0">
                  <c:v>Logs</c:v>
                </c:pt>
              </c:strCache>
            </c:strRef>
          </c:tx>
          <c:spPr>
            <a:pattFill prst="lgCheck">
              <a:fgClr>
                <a:srgbClr val="FF0000"/>
              </a:fgClr>
              <a:bgClr>
                <a:srgbClr val="FFFF00"/>
              </a:bgClr>
            </a:pattFill>
            <a:ln w="12700">
              <a:noFill/>
              <a:prstDash val="solid"/>
            </a:ln>
          </c:spPr>
          <c:invertIfNegative val="0"/>
          <c:cat>
            <c:numRef>
              <c:f>'     '!$B$4:$JT$4</c:f>
              <c:numCache>
                <c:formatCode>General</c:formatCode>
                <c:ptCount val="27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36">
                  <c:v>2000</c:v>
                </c:pt>
                <c:pt idx="37">
                  <c:v>2001</c:v>
                </c:pt>
                <c:pt idx="38">
                  <c:v>2002</c:v>
                </c:pt>
                <c:pt idx="39">
                  <c:v>2003</c:v>
                </c:pt>
                <c:pt idx="40">
                  <c:v>2004</c:v>
                </c:pt>
                <c:pt idx="41">
                  <c:v>2005</c:v>
                </c:pt>
                <c:pt idx="42">
                  <c:v>2006</c:v>
                </c:pt>
                <c:pt idx="43">
                  <c:v>2007</c:v>
                </c:pt>
                <c:pt idx="44">
                  <c:v>2008</c:v>
                </c:pt>
                <c:pt idx="45">
                  <c:v>2009</c:v>
                </c:pt>
                <c:pt idx="46">
                  <c:v>2010</c:v>
                </c:pt>
                <c:pt idx="47">
                  <c:v>2011</c:v>
                </c:pt>
                <c:pt idx="48">
                  <c:v>2012</c:v>
                </c:pt>
                <c:pt idx="49">
                  <c:v>2013</c:v>
                </c:pt>
                <c:pt idx="50">
                  <c:v>2014</c:v>
                </c:pt>
                <c:pt idx="51">
                  <c:v>2015</c:v>
                </c:pt>
                <c:pt idx="52">
                  <c:v>2016</c:v>
                </c:pt>
                <c:pt idx="53">
                  <c:v>2017</c:v>
                </c:pt>
                <c:pt idx="54">
                  <c:v>2018</c:v>
                </c:pt>
                <c:pt idx="55">
                  <c:v>2019</c:v>
                </c:pt>
                <c:pt idx="56">
                  <c:v>2020</c:v>
                </c:pt>
                <c:pt idx="57">
                  <c:v>2021</c:v>
                </c:pt>
                <c:pt idx="58">
                  <c:v>2022</c:v>
                </c:pt>
                <c:pt idx="59">
                  <c:v>2023</c:v>
                </c:pt>
                <c:pt idx="60">
                  <c:v>2024</c:v>
                </c:pt>
                <c:pt idx="72">
                  <c:v>2000</c:v>
                </c:pt>
                <c:pt idx="73">
                  <c:v>2001</c:v>
                </c:pt>
                <c:pt idx="74">
                  <c:v>2002</c:v>
                </c:pt>
                <c:pt idx="75">
                  <c:v>2003</c:v>
                </c:pt>
                <c:pt idx="76">
                  <c:v>2004</c:v>
                </c:pt>
                <c:pt idx="77">
                  <c:v>2005</c:v>
                </c:pt>
                <c:pt idx="78">
                  <c:v>2006</c:v>
                </c:pt>
                <c:pt idx="79">
                  <c:v>2007</c:v>
                </c:pt>
                <c:pt idx="80">
                  <c:v>2008</c:v>
                </c:pt>
                <c:pt idx="81">
                  <c:v>2009</c:v>
                </c:pt>
                <c:pt idx="82">
                  <c:v>2010</c:v>
                </c:pt>
                <c:pt idx="83">
                  <c:v>2011</c:v>
                </c:pt>
                <c:pt idx="84">
                  <c:v>2012</c:v>
                </c:pt>
                <c:pt idx="85">
                  <c:v>2013</c:v>
                </c:pt>
                <c:pt idx="86">
                  <c:v>2014</c:v>
                </c:pt>
                <c:pt idx="87">
                  <c:v>2015</c:v>
                </c:pt>
                <c:pt idx="88">
                  <c:v>2016</c:v>
                </c:pt>
                <c:pt idx="89">
                  <c:v>2017</c:v>
                </c:pt>
                <c:pt idx="90">
                  <c:v>2018</c:v>
                </c:pt>
                <c:pt idx="91">
                  <c:v>2019</c:v>
                </c:pt>
                <c:pt idx="92">
                  <c:v>2020</c:v>
                </c:pt>
                <c:pt idx="93">
                  <c:v>2021</c:v>
                </c:pt>
                <c:pt idx="94">
                  <c:v>2022</c:v>
                </c:pt>
                <c:pt idx="95">
                  <c:v>2023</c:v>
                </c:pt>
                <c:pt idx="96">
                  <c:v>2024</c:v>
                </c:pt>
                <c:pt idx="108">
                  <c:v>2000</c:v>
                </c:pt>
                <c:pt idx="109">
                  <c:v>2001</c:v>
                </c:pt>
                <c:pt idx="110">
                  <c:v>2002</c:v>
                </c:pt>
                <c:pt idx="111">
                  <c:v>2003</c:v>
                </c:pt>
                <c:pt idx="112">
                  <c:v>2004</c:v>
                </c:pt>
                <c:pt idx="113">
                  <c:v>2005</c:v>
                </c:pt>
                <c:pt idx="114">
                  <c:v>2006</c:v>
                </c:pt>
                <c:pt idx="115">
                  <c:v>2007</c:v>
                </c:pt>
                <c:pt idx="116">
                  <c:v>2008</c:v>
                </c:pt>
                <c:pt idx="117">
                  <c:v>2009</c:v>
                </c:pt>
                <c:pt idx="118">
                  <c:v>2010</c:v>
                </c:pt>
                <c:pt idx="119">
                  <c:v>2011</c:v>
                </c:pt>
                <c:pt idx="120">
                  <c:v>2012</c:v>
                </c:pt>
                <c:pt idx="121">
                  <c:v>2013</c:v>
                </c:pt>
                <c:pt idx="122">
                  <c:v>2014</c:v>
                </c:pt>
                <c:pt idx="123">
                  <c:v>2015</c:v>
                </c:pt>
                <c:pt idx="124">
                  <c:v>2016</c:v>
                </c:pt>
                <c:pt idx="125">
                  <c:v>2017</c:v>
                </c:pt>
                <c:pt idx="126">
                  <c:v>2018</c:v>
                </c:pt>
                <c:pt idx="127">
                  <c:v>2019</c:v>
                </c:pt>
                <c:pt idx="128">
                  <c:v>2020</c:v>
                </c:pt>
                <c:pt idx="129">
                  <c:v>2021</c:v>
                </c:pt>
                <c:pt idx="130">
                  <c:v>2022</c:v>
                </c:pt>
                <c:pt idx="131">
                  <c:v>2023</c:v>
                </c:pt>
                <c:pt idx="132">
                  <c:v>2024</c:v>
                </c:pt>
                <c:pt idx="144">
                  <c:v>2000</c:v>
                </c:pt>
                <c:pt idx="145">
                  <c:v>2001</c:v>
                </c:pt>
                <c:pt idx="146">
                  <c:v>2002</c:v>
                </c:pt>
                <c:pt idx="147">
                  <c:v>2003</c:v>
                </c:pt>
                <c:pt idx="148">
                  <c:v>2004</c:v>
                </c:pt>
                <c:pt idx="149">
                  <c:v>2005</c:v>
                </c:pt>
                <c:pt idx="150">
                  <c:v>2006</c:v>
                </c:pt>
                <c:pt idx="151">
                  <c:v>2007</c:v>
                </c:pt>
                <c:pt idx="152">
                  <c:v>2008</c:v>
                </c:pt>
                <c:pt idx="153">
                  <c:v>2009</c:v>
                </c:pt>
                <c:pt idx="154">
                  <c:v>2010</c:v>
                </c:pt>
                <c:pt idx="155">
                  <c:v>2011</c:v>
                </c:pt>
                <c:pt idx="156">
                  <c:v>2012</c:v>
                </c:pt>
                <c:pt idx="157">
                  <c:v>2013</c:v>
                </c:pt>
                <c:pt idx="158">
                  <c:v>2014</c:v>
                </c:pt>
                <c:pt idx="159">
                  <c:v>2015</c:v>
                </c:pt>
                <c:pt idx="160">
                  <c:v>2016</c:v>
                </c:pt>
                <c:pt idx="161">
                  <c:v>2017</c:v>
                </c:pt>
                <c:pt idx="162">
                  <c:v>2018</c:v>
                </c:pt>
                <c:pt idx="163">
                  <c:v>2019</c:v>
                </c:pt>
                <c:pt idx="164">
                  <c:v>2020</c:v>
                </c:pt>
                <c:pt idx="165">
                  <c:v>2021</c:v>
                </c:pt>
                <c:pt idx="166">
                  <c:v>2022</c:v>
                </c:pt>
                <c:pt idx="167">
                  <c:v>2023</c:v>
                </c:pt>
                <c:pt idx="168">
                  <c:v>2024</c:v>
                </c:pt>
                <c:pt idx="180">
                  <c:v>2000</c:v>
                </c:pt>
                <c:pt idx="181">
                  <c:v>2001</c:v>
                </c:pt>
                <c:pt idx="182">
                  <c:v>2002</c:v>
                </c:pt>
                <c:pt idx="183">
                  <c:v>2003</c:v>
                </c:pt>
                <c:pt idx="184">
                  <c:v>2004</c:v>
                </c:pt>
                <c:pt idx="185">
                  <c:v>2005</c:v>
                </c:pt>
                <c:pt idx="186">
                  <c:v>2006</c:v>
                </c:pt>
                <c:pt idx="187">
                  <c:v>2007</c:v>
                </c:pt>
                <c:pt idx="188">
                  <c:v>2008</c:v>
                </c:pt>
                <c:pt idx="189">
                  <c:v>2009</c:v>
                </c:pt>
                <c:pt idx="190">
                  <c:v>2010</c:v>
                </c:pt>
                <c:pt idx="191">
                  <c:v>2011</c:v>
                </c:pt>
                <c:pt idx="192">
                  <c:v>2012</c:v>
                </c:pt>
                <c:pt idx="193">
                  <c:v>2013</c:v>
                </c:pt>
                <c:pt idx="194">
                  <c:v>2014</c:v>
                </c:pt>
                <c:pt idx="195">
                  <c:v>2015</c:v>
                </c:pt>
                <c:pt idx="196">
                  <c:v>2016</c:v>
                </c:pt>
                <c:pt idx="197">
                  <c:v>2017</c:v>
                </c:pt>
                <c:pt idx="198">
                  <c:v>2018</c:v>
                </c:pt>
                <c:pt idx="199">
                  <c:v>2019</c:v>
                </c:pt>
                <c:pt idx="200">
                  <c:v>2020</c:v>
                </c:pt>
                <c:pt idx="201">
                  <c:v>2021</c:v>
                </c:pt>
                <c:pt idx="202">
                  <c:v>2022</c:v>
                </c:pt>
                <c:pt idx="203">
                  <c:v>2023</c:v>
                </c:pt>
                <c:pt idx="204">
                  <c:v>2024</c:v>
                </c:pt>
                <c:pt idx="216">
                  <c:v>2000</c:v>
                </c:pt>
                <c:pt idx="217">
                  <c:v>2001</c:v>
                </c:pt>
                <c:pt idx="218">
                  <c:v>2002</c:v>
                </c:pt>
                <c:pt idx="219">
                  <c:v>2003</c:v>
                </c:pt>
                <c:pt idx="220">
                  <c:v>2004</c:v>
                </c:pt>
                <c:pt idx="221">
                  <c:v>2005</c:v>
                </c:pt>
                <c:pt idx="222">
                  <c:v>2006</c:v>
                </c:pt>
                <c:pt idx="223">
                  <c:v>2007</c:v>
                </c:pt>
                <c:pt idx="224">
                  <c:v>2008</c:v>
                </c:pt>
                <c:pt idx="225">
                  <c:v>2009</c:v>
                </c:pt>
                <c:pt idx="226">
                  <c:v>2010</c:v>
                </c:pt>
                <c:pt idx="227">
                  <c:v>2011</c:v>
                </c:pt>
                <c:pt idx="228">
                  <c:v>2012</c:v>
                </c:pt>
                <c:pt idx="229">
                  <c:v>2013</c:v>
                </c:pt>
                <c:pt idx="230">
                  <c:v>2014</c:v>
                </c:pt>
                <c:pt idx="231">
                  <c:v>2015</c:v>
                </c:pt>
                <c:pt idx="232">
                  <c:v>2016</c:v>
                </c:pt>
                <c:pt idx="233">
                  <c:v>2017</c:v>
                </c:pt>
                <c:pt idx="234">
                  <c:v>2018</c:v>
                </c:pt>
                <c:pt idx="235">
                  <c:v>2019</c:v>
                </c:pt>
                <c:pt idx="236">
                  <c:v>2020</c:v>
                </c:pt>
                <c:pt idx="237">
                  <c:v>2021</c:v>
                </c:pt>
                <c:pt idx="238">
                  <c:v>2022</c:v>
                </c:pt>
                <c:pt idx="239">
                  <c:v>2023</c:v>
                </c:pt>
                <c:pt idx="240">
                  <c:v>2024</c:v>
                </c:pt>
                <c:pt idx="252">
                  <c:v>2000</c:v>
                </c:pt>
                <c:pt idx="253">
                  <c:v>2001</c:v>
                </c:pt>
                <c:pt idx="254">
                  <c:v>2002</c:v>
                </c:pt>
                <c:pt idx="255">
                  <c:v>2003</c:v>
                </c:pt>
                <c:pt idx="256">
                  <c:v>2004</c:v>
                </c:pt>
                <c:pt idx="257">
                  <c:v>2005</c:v>
                </c:pt>
                <c:pt idx="258">
                  <c:v>2006</c:v>
                </c:pt>
                <c:pt idx="259">
                  <c:v>2007</c:v>
                </c:pt>
                <c:pt idx="260">
                  <c:v>2008</c:v>
                </c:pt>
                <c:pt idx="261">
                  <c:v>2009</c:v>
                </c:pt>
                <c:pt idx="262">
                  <c:v>2010</c:v>
                </c:pt>
                <c:pt idx="263">
                  <c:v>2011</c:v>
                </c:pt>
                <c:pt idx="264">
                  <c:v>2012</c:v>
                </c:pt>
                <c:pt idx="265">
                  <c:v>2013</c:v>
                </c:pt>
                <c:pt idx="266">
                  <c:v>2014</c:v>
                </c:pt>
                <c:pt idx="267">
                  <c:v>2015</c:v>
                </c:pt>
                <c:pt idx="268">
                  <c:v>2016</c:v>
                </c:pt>
                <c:pt idx="269">
                  <c:v>2017</c:v>
                </c:pt>
                <c:pt idx="270">
                  <c:v>2018</c:v>
                </c:pt>
                <c:pt idx="271">
                  <c:v>2019</c:v>
                </c:pt>
                <c:pt idx="272">
                  <c:v>2020</c:v>
                </c:pt>
                <c:pt idx="273">
                  <c:v>2021</c:v>
                </c:pt>
                <c:pt idx="274">
                  <c:v>2022</c:v>
                </c:pt>
                <c:pt idx="275">
                  <c:v>2023</c:v>
                </c:pt>
                <c:pt idx="276">
                  <c:v>2024</c:v>
                </c:pt>
              </c:numCache>
            </c:numRef>
          </c:cat>
          <c:val>
            <c:numRef>
              <c:f>'     '!$B$5:$JT$5</c:f>
              <c:numCache>
                <c:formatCode>#,##0.00</c:formatCode>
                <c:ptCount val="277"/>
                <c:pt idx="0">
                  <c:v>5.7770328000000001E-4</c:v>
                </c:pt>
                <c:pt idx="1">
                  <c:v>3.4764044E-4</c:v>
                </c:pt>
                <c:pt idx="2">
                  <c:v>3.5537135199999995E-4</c:v>
                </c:pt>
                <c:pt idx="3">
                  <c:v>5.1564631999999994E-4</c:v>
                </c:pt>
                <c:pt idx="4">
                  <c:v>7.8045295999999991E-4</c:v>
                </c:pt>
                <c:pt idx="5">
                  <c:v>6.9298419999999986E-4</c:v>
                </c:pt>
                <c:pt idx="6">
                  <c:v>3.4310175999999995E-4</c:v>
                </c:pt>
                <c:pt idx="7">
                  <c:v>2.0716891999999999E-4</c:v>
                </c:pt>
                <c:pt idx="8">
                  <c:v>5.5759872000000002E-4</c:v>
                </c:pt>
                <c:pt idx="9">
                  <c:v>3.0174983999999998E-4</c:v>
                </c:pt>
                <c:pt idx="10">
                  <c:v>2.1514629333333333E-4</c:v>
                </c:pt>
                <c:pt idx="11">
                  <c:v>3.1919999999999999E-5</c:v>
                </c:pt>
                <c:pt idx="12">
                  <c:v>1.0059672000000001E-4</c:v>
                </c:pt>
                <c:pt idx="13">
                  <c:v>1.0117212266666665E-3</c:v>
                </c:pt>
                <c:pt idx="14">
                  <c:v>6.5840471999999996E-4</c:v>
                </c:pt>
                <c:pt idx="15">
                  <c:v>2.7359399999999994E-4</c:v>
                </c:pt>
                <c:pt idx="16">
                  <c:v>3.2876551999999994E-4</c:v>
                </c:pt>
                <c:pt idx="17">
                  <c:v>8.3999999999999995E-5</c:v>
                </c:pt>
                <c:pt idx="18">
                  <c:v>4.3921919999999992E-5</c:v>
                </c:pt>
                <c:pt idx="19">
                  <c:v>1.4635656E-4</c:v>
                </c:pt>
                <c:pt idx="20">
                  <c:v>2.9903999999999993E-4</c:v>
                </c:pt>
                <c:pt idx="21">
                  <c:v>1.4951999999999996E-4</c:v>
                </c:pt>
                <c:pt idx="22">
                  <c:v>1.3608000000000001E-4</c:v>
                </c:pt>
                <c:pt idx="23">
                  <c:v>6.3839999999999999E-5</c:v>
                </c:pt>
                <c:pt idx="24">
                  <c:v>0</c:v>
                </c:pt>
                <c:pt idx="36">
                  <c:v>3.4886501999999999E-3</c:v>
                </c:pt>
                <c:pt idx="37">
                  <c:v>3.9086785919999999E-3</c:v>
                </c:pt>
                <c:pt idx="38">
                  <c:v>2.6239665199999998E-3</c:v>
                </c:pt>
                <c:pt idx="39">
                  <c:v>3.3829588800000001E-3</c:v>
                </c:pt>
                <c:pt idx="40">
                  <c:v>3.5360245200000001E-3</c:v>
                </c:pt>
                <c:pt idx="41">
                  <c:v>3.1715492000000001E-3</c:v>
                </c:pt>
                <c:pt idx="42">
                  <c:v>5.0572064799999997E-3</c:v>
                </c:pt>
                <c:pt idx="43">
                  <c:v>3.8883818399999995E-3</c:v>
                </c:pt>
                <c:pt idx="44">
                  <c:v>4.0922159599999994E-3</c:v>
                </c:pt>
                <c:pt idx="45">
                  <c:v>2.7371391199999995E-3</c:v>
                </c:pt>
                <c:pt idx="46">
                  <c:v>2.1450623466666668E-3</c:v>
                </c:pt>
                <c:pt idx="47">
                  <c:v>1.1129084799999999E-3</c:v>
                </c:pt>
                <c:pt idx="48">
                  <c:v>1.5435281199999997E-3</c:v>
                </c:pt>
                <c:pt idx="49">
                  <c:v>1.6152943999999999E-3</c:v>
                </c:pt>
                <c:pt idx="50">
                  <c:v>3.6853420399999993E-3</c:v>
                </c:pt>
                <c:pt idx="51">
                  <c:v>2.3426883759999993E-2</c:v>
                </c:pt>
                <c:pt idx="52">
                  <c:v>1.0053592760000001E-2</c:v>
                </c:pt>
                <c:pt idx="53">
                  <c:v>2.4559271999999997E-3</c:v>
                </c:pt>
                <c:pt idx="54">
                  <c:v>2.1606369599999997E-3</c:v>
                </c:pt>
                <c:pt idx="55">
                  <c:v>8.9946121999999965E-3</c:v>
                </c:pt>
                <c:pt idx="56">
                  <c:v>1.5785940799999999E-3</c:v>
                </c:pt>
                <c:pt idx="57">
                  <c:v>1.9806511200000003E-3</c:v>
                </c:pt>
                <c:pt idx="58">
                  <c:v>7.4073103999999996E-4</c:v>
                </c:pt>
                <c:pt idx="59">
                  <c:v>1.4497642200000003E-3</c:v>
                </c:pt>
                <c:pt idx="60">
                  <c:v>5.0351759999999997E-4</c:v>
                </c:pt>
                <c:pt idx="72">
                  <c:v>1.96951608E-2</c:v>
                </c:pt>
                <c:pt idx="73">
                  <c:v>2.4946433316000001E-2</c:v>
                </c:pt>
                <c:pt idx="74">
                  <c:v>4.3279185599999999E-2</c:v>
                </c:pt>
                <c:pt idx="75">
                  <c:v>2.508772E-4</c:v>
                </c:pt>
                <c:pt idx="76">
                  <c:v>9.7426700588000015E-3</c:v>
                </c:pt>
                <c:pt idx="77">
                  <c:v>2.6017501040000002E-2</c:v>
                </c:pt>
                <c:pt idx="78">
                  <c:v>2.5649536559999998E-2</c:v>
                </c:pt>
                <c:pt idx="79">
                  <c:v>5.0736739759999996E-2</c:v>
                </c:pt>
                <c:pt idx="80">
                  <c:v>4.7279089480000001E-2</c:v>
                </c:pt>
                <c:pt idx="81">
                  <c:v>4.0946668344000008E-2</c:v>
                </c:pt>
                <c:pt idx="82">
                  <c:v>5.8636423600000001E-2</c:v>
                </c:pt>
                <c:pt idx="83">
                  <c:v>6.7823010839999989E-2</c:v>
                </c:pt>
                <c:pt idx="84">
                  <c:v>3.721833376E-2</c:v>
                </c:pt>
                <c:pt idx="85">
                  <c:v>5.1757229876923071E-2</c:v>
                </c:pt>
                <c:pt idx="86">
                  <c:v>0.10229313816941174</c:v>
                </c:pt>
                <c:pt idx="87">
                  <c:v>6.9785671654736842E-2</c:v>
                </c:pt>
                <c:pt idx="88">
                  <c:v>5.8582701439999996E-2</c:v>
                </c:pt>
                <c:pt idx="89">
                  <c:v>0.14438039743999997</c:v>
                </c:pt>
                <c:pt idx="90">
                  <c:v>0.11429950747999998</c:v>
                </c:pt>
                <c:pt idx="91">
                  <c:v>6.0161487759999993E-2</c:v>
                </c:pt>
                <c:pt idx="92">
                  <c:v>4.9937798959999995E-2</c:v>
                </c:pt>
                <c:pt idx="93">
                  <c:v>4.286908692E-2</c:v>
                </c:pt>
                <c:pt idx="94">
                  <c:v>4.7281520327999996E-2</c:v>
                </c:pt>
                <c:pt idx="95">
                  <c:v>1.3771917599999999E-2</c:v>
                </c:pt>
                <c:pt idx="96">
                  <c:v>2.4499244199999999E-2</c:v>
                </c:pt>
                <c:pt idx="108">
                  <c:v>6.2686251599999993E-3</c:v>
                </c:pt>
                <c:pt idx="109">
                  <c:v>2.3940120399999999E-3</c:v>
                </c:pt>
                <c:pt idx="110">
                  <c:v>2.6806057600000004E-3</c:v>
                </c:pt>
                <c:pt idx="111">
                  <c:v>2.8754017599999992E-3</c:v>
                </c:pt>
                <c:pt idx="112">
                  <c:v>7.3606251600000002E-3</c:v>
                </c:pt>
                <c:pt idx="113">
                  <c:v>2.8130282399999999E-3</c:v>
                </c:pt>
                <c:pt idx="114">
                  <c:v>1.9722586400000002E-3</c:v>
                </c:pt>
                <c:pt idx="115">
                  <c:v>3.4212866799999998E-3</c:v>
                </c:pt>
                <c:pt idx="116">
                  <c:v>2.8056263199999999E-3</c:v>
                </c:pt>
                <c:pt idx="117">
                  <c:v>1.7993167199999997E-3</c:v>
                </c:pt>
                <c:pt idx="118">
                  <c:v>7.6736087999999987E-4</c:v>
                </c:pt>
                <c:pt idx="119">
                  <c:v>1.1005789199999999E-3</c:v>
                </c:pt>
                <c:pt idx="120">
                  <c:v>1.05306472E-3</c:v>
                </c:pt>
                <c:pt idx="121">
                  <c:v>1.2422275199999999E-3</c:v>
                </c:pt>
                <c:pt idx="122">
                  <c:v>6.5861695999999996E-4</c:v>
                </c:pt>
                <c:pt idx="123">
                  <c:v>1.1491241599999999E-3</c:v>
                </c:pt>
                <c:pt idx="124">
                  <c:v>9.5123847999999979E-4</c:v>
                </c:pt>
                <c:pt idx="125">
                  <c:v>9.3561719999999977E-4</c:v>
                </c:pt>
                <c:pt idx="126">
                  <c:v>8.7687263999999994E-4</c:v>
                </c:pt>
                <c:pt idx="127">
                  <c:v>1.7781408799999998E-3</c:v>
                </c:pt>
                <c:pt idx="128">
                  <c:v>1.19771344E-3</c:v>
                </c:pt>
                <c:pt idx="129">
                  <c:v>4.1831999999999997E-4</c:v>
                </c:pt>
                <c:pt idx="130">
                  <c:v>9.721319999999999E-4</c:v>
                </c:pt>
                <c:pt idx="131">
                  <c:v>1.3693847999999998E-3</c:v>
                </c:pt>
                <c:pt idx="132">
                  <c:v>1.1571923999999999E-3</c:v>
                </c:pt>
                <c:pt idx="144">
                  <c:v>1.9538625455999999E-2</c:v>
                </c:pt>
                <c:pt idx="145">
                  <c:v>2.5336701543999997E-2</c:v>
                </c:pt>
                <c:pt idx="146">
                  <c:v>1.9393510079999999E-2</c:v>
                </c:pt>
                <c:pt idx="147">
                  <c:v>3.5035899079999995E-2</c:v>
                </c:pt>
                <c:pt idx="148">
                  <c:v>1.7027435319999996E-2</c:v>
                </c:pt>
                <c:pt idx="149">
                  <c:v>2.9160925840000001E-2</c:v>
                </c:pt>
                <c:pt idx="150">
                  <c:v>3.0282161999999994E-3</c:v>
                </c:pt>
                <c:pt idx="151">
                  <c:v>7.2916412800000004E-3</c:v>
                </c:pt>
                <c:pt idx="152">
                  <c:v>1.3813283959999999E-2</c:v>
                </c:pt>
                <c:pt idx="153">
                  <c:v>1.3857574399999998E-2</c:v>
                </c:pt>
                <c:pt idx="154">
                  <c:v>5.1771619999999999E-3</c:v>
                </c:pt>
                <c:pt idx="155">
                  <c:v>5.3718714400000003E-3</c:v>
                </c:pt>
                <c:pt idx="156">
                  <c:v>1.0761194319999999E-2</c:v>
                </c:pt>
                <c:pt idx="157">
                  <c:v>4.9039569599999989E-3</c:v>
                </c:pt>
                <c:pt idx="158">
                  <c:v>8.9536010000000003E-3</c:v>
                </c:pt>
                <c:pt idx="159">
                  <c:v>8.8443080000000004E-3</c:v>
                </c:pt>
                <c:pt idx="160">
                  <c:v>2.1570740519999999E-2</c:v>
                </c:pt>
                <c:pt idx="161">
                  <c:v>5.2648702799999994E-3</c:v>
                </c:pt>
                <c:pt idx="162">
                  <c:v>3.0100352799999996E-3</c:v>
                </c:pt>
                <c:pt idx="163">
                  <c:v>9.9263817600000002E-3</c:v>
                </c:pt>
                <c:pt idx="164">
                  <c:v>1.7471306159999998E-2</c:v>
                </c:pt>
                <c:pt idx="165">
                  <c:v>2.8265453999999999E-3</c:v>
                </c:pt>
                <c:pt idx="166">
                  <c:v>1.1983999999999999E-3</c:v>
                </c:pt>
                <c:pt idx="167">
                  <c:v>7.4580100000000002E-3</c:v>
                </c:pt>
                <c:pt idx="168">
                  <c:v>3.0891139999999991E-3</c:v>
                </c:pt>
                <c:pt idx="180">
                  <c:v>1.4993770679999997E-2</c:v>
                </c:pt>
                <c:pt idx="181">
                  <c:v>2.8056819839999999E-3</c:v>
                </c:pt>
                <c:pt idx="182">
                  <c:v>2.5057899999999996E-4</c:v>
                </c:pt>
                <c:pt idx="183">
                  <c:v>3.4074600000000002E-3</c:v>
                </c:pt>
                <c:pt idx="184">
                  <c:v>1.687874986E-2</c:v>
                </c:pt>
                <c:pt idx="185">
                  <c:v>1.144666896E-2</c:v>
                </c:pt>
                <c:pt idx="186">
                  <c:v>4.1365584800000001E-3</c:v>
                </c:pt>
                <c:pt idx="187">
                  <c:v>4.3682334080000003E-2</c:v>
                </c:pt>
                <c:pt idx="188">
                  <c:v>1.9599591200000002E-2</c:v>
                </c:pt>
                <c:pt idx="189">
                  <c:v>1.049571472E-2</c:v>
                </c:pt>
                <c:pt idx="190">
                  <c:v>2.0510490999999999E-2</c:v>
                </c:pt>
                <c:pt idx="191">
                  <c:v>6.5160554239999988E-2</c:v>
                </c:pt>
                <c:pt idx="192">
                  <c:v>9.0094876799999991E-3</c:v>
                </c:pt>
                <c:pt idx="193">
                  <c:v>1.3964659119999997E-2</c:v>
                </c:pt>
                <c:pt idx="194">
                  <c:v>1.1414235200000001E-2</c:v>
                </c:pt>
                <c:pt idx="195">
                  <c:v>1.6636019599999999E-2</c:v>
                </c:pt>
                <c:pt idx="196">
                  <c:v>2.7000209839999997E-2</c:v>
                </c:pt>
                <c:pt idx="197">
                  <c:v>8.6568906399999996E-3</c:v>
                </c:pt>
                <c:pt idx="198">
                  <c:v>2.0944499759999999E-2</c:v>
                </c:pt>
                <c:pt idx="199">
                  <c:v>5.904032E-3</c:v>
                </c:pt>
                <c:pt idx="200">
                  <c:v>1.0777200000000001E-3</c:v>
                </c:pt>
                <c:pt idx="201">
                  <c:v>0</c:v>
                </c:pt>
                <c:pt idx="202">
                  <c:v>4.0067999999999994E-4</c:v>
                </c:pt>
                <c:pt idx="203">
                  <c:v>0</c:v>
                </c:pt>
                <c:pt idx="204">
                  <c:v>0</c:v>
                </c:pt>
                <c:pt idx="216">
                  <c:v>2.2333681999999995E-3</c:v>
                </c:pt>
                <c:pt idx="217">
                  <c:v>2.89902424E-3</c:v>
                </c:pt>
                <c:pt idx="218">
                  <c:v>2.5673689999999999E-3</c:v>
                </c:pt>
                <c:pt idx="219">
                  <c:v>4.1229131999999998E-3</c:v>
                </c:pt>
                <c:pt idx="220">
                  <c:v>6.7911219599999994E-3</c:v>
                </c:pt>
                <c:pt idx="221">
                  <c:v>5.1196498399999997E-3</c:v>
                </c:pt>
                <c:pt idx="222">
                  <c:v>5.7399472799999993E-3</c:v>
                </c:pt>
                <c:pt idx="223">
                  <c:v>1.6143617938E-2</c:v>
                </c:pt>
                <c:pt idx="224">
                  <c:v>7.6656476399999986E-3</c:v>
                </c:pt>
                <c:pt idx="225">
                  <c:v>3.8751852799999999E-3</c:v>
                </c:pt>
                <c:pt idx="226">
                  <c:v>4.366529039999999E-3</c:v>
                </c:pt>
                <c:pt idx="227">
                  <c:v>2.5270524799999999E-3</c:v>
                </c:pt>
                <c:pt idx="228">
                  <c:v>1.1543234799999998E-2</c:v>
                </c:pt>
                <c:pt idx="229">
                  <c:v>7.8132066399999988E-3</c:v>
                </c:pt>
                <c:pt idx="230">
                  <c:v>5.2931400400000007E-3</c:v>
                </c:pt>
                <c:pt idx="231">
                  <c:v>1.14152944E-3</c:v>
                </c:pt>
                <c:pt idx="232">
                  <c:v>4.9707579199999982E-3</c:v>
                </c:pt>
                <c:pt idx="233">
                  <c:v>5.3610258800000001E-3</c:v>
                </c:pt>
                <c:pt idx="234">
                  <c:v>4.938174479999999E-3</c:v>
                </c:pt>
                <c:pt idx="235">
                  <c:v>5.5283046000000006E-3</c:v>
                </c:pt>
                <c:pt idx="236">
                  <c:v>4.3387931999999997E-3</c:v>
                </c:pt>
                <c:pt idx="237">
                  <c:v>1.0379963999999999E-3</c:v>
                </c:pt>
                <c:pt idx="238">
                  <c:v>4.5104404799999999E-3</c:v>
                </c:pt>
                <c:pt idx="239">
                  <c:v>4.1990205599999999E-3</c:v>
                </c:pt>
                <c:pt idx="240">
                  <c:v>8.929079834639999E-3</c:v>
                </c:pt>
                <c:pt idx="252">
                  <c:v>1.3597026379999988E-2</c:v>
                </c:pt>
                <c:pt idx="253">
                  <c:v>2.0557549958400007E-3</c:v>
                </c:pt>
                <c:pt idx="254">
                  <c:v>9.8466250960000112E-3</c:v>
                </c:pt>
                <c:pt idx="255">
                  <c:v>3.9975336799999983E-3</c:v>
                </c:pt>
                <c:pt idx="256">
                  <c:v>2.8759766363999996E-2</c:v>
                </c:pt>
                <c:pt idx="257">
                  <c:v>2.2410956959999992E-2</c:v>
                </c:pt>
                <c:pt idx="258">
                  <c:v>8.7887264000002102E-4</c:v>
                </c:pt>
                <c:pt idx="259">
                  <c:v>3.1454263792000114E-3</c:v>
                </c:pt>
                <c:pt idx="260">
                  <c:v>3.2225387600000183E-3</c:v>
                </c:pt>
                <c:pt idx="261">
                  <c:v>1.8150606400000047E-3</c:v>
                </c:pt>
                <c:pt idx="262">
                  <c:v>5.149600559999995E-3</c:v>
                </c:pt>
                <c:pt idx="263">
                  <c:v>7.9744347999999299E-4</c:v>
                </c:pt>
                <c:pt idx="264">
                  <c:v>4.9892058400000244E-3</c:v>
                </c:pt>
                <c:pt idx="265">
                  <c:v>2.0473522399999944E-3</c:v>
                </c:pt>
                <c:pt idx="266">
                  <c:v>3.1886688599999935E-3</c:v>
                </c:pt>
                <c:pt idx="267">
                  <c:v>5.462202986666706E-3</c:v>
                </c:pt>
                <c:pt idx="268">
                  <c:v>1.7725381600000312E-3</c:v>
                </c:pt>
                <c:pt idx="269">
                  <c:v>3.9090503199999682E-3</c:v>
                </c:pt>
                <c:pt idx="270">
                  <c:v>1.5748417600000009E-3</c:v>
                </c:pt>
                <c:pt idx="271">
                  <c:v>9.1584510400000152E-3</c:v>
                </c:pt>
                <c:pt idx="272">
                  <c:v>1.9079230799999847E-3</c:v>
                </c:pt>
                <c:pt idx="273">
                  <c:v>2.8391904799999965E-3</c:v>
                </c:pt>
                <c:pt idx="274">
                  <c:v>8.4537599999999977E-3</c:v>
                </c:pt>
                <c:pt idx="275">
                  <c:v>7.5683999999999821E-4</c:v>
                </c:pt>
                <c:pt idx="276">
                  <c:v>7.6598256000000309E-4</c:v>
                </c:pt>
              </c:numCache>
            </c:numRef>
          </c:val>
          <c:extLst>
            <c:ext xmlns:c16="http://schemas.microsoft.com/office/drawing/2014/chart" uri="{C3380CC4-5D6E-409C-BE32-E72D297353CC}">
              <c16:uniqueId val="{00000000-42AD-49C6-BC9D-F60DBA8F2954}"/>
            </c:ext>
          </c:extLst>
        </c:ser>
        <c:ser>
          <c:idx val="2"/>
          <c:order val="1"/>
          <c:tx>
            <c:strRef>
              <c:f>'     '!$A$6</c:f>
              <c:strCache>
                <c:ptCount val="1"/>
                <c:pt idx="0">
                  <c:v>Sawnwood</c:v>
                </c:pt>
              </c:strCache>
            </c:strRef>
          </c:tx>
          <c:spPr>
            <a:pattFill prst="dkDnDiag">
              <a:fgClr>
                <a:srgbClr val="3333FF"/>
              </a:fgClr>
              <a:bgClr>
                <a:srgbClr val="66FFFF"/>
              </a:bgClr>
            </a:pattFill>
            <a:ln w="12700">
              <a:noFill/>
              <a:prstDash val="solid"/>
            </a:ln>
          </c:spPr>
          <c:invertIfNegative val="0"/>
          <c:cat>
            <c:numRef>
              <c:f>'     '!$B$4:$JT$4</c:f>
              <c:numCache>
                <c:formatCode>General</c:formatCode>
                <c:ptCount val="27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36">
                  <c:v>2000</c:v>
                </c:pt>
                <c:pt idx="37">
                  <c:v>2001</c:v>
                </c:pt>
                <c:pt idx="38">
                  <c:v>2002</c:v>
                </c:pt>
                <c:pt idx="39">
                  <c:v>2003</c:v>
                </c:pt>
                <c:pt idx="40">
                  <c:v>2004</c:v>
                </c:pt>
                <c:pt idx="41">
                  <c:v>2005</c:v>
                </c:pt>
                <c:pt idx="42">
                  <c:v>2006</c:v>
                </c:pt>
                <c:pt idx="43">
                  <c:v>2007</c:v>
                </c:pt>
                <c:pt idx="44">
                  <c:v>2008</c:v>
                </c:pt>
                <c:pt idx="45">
                  <c:v>2009</c:v>
                </c:pt>
                <c:pt idx="46">
                  <c:v>2010</c:v>
                </c:pt>
                <c:pt idx="47">
                  <c:v>2011</c:v>
                </c:pt>
                <c:pt idx="48">
                  <c:v>2012</c:v>
                </c:pt>
                <c:pt idx="49">
                  <c:v>2013</c:v>
                </c:pt>
                <c:pt idx="50">
                  <c:v>2014</c:v>
                </c:pt>
                <c:pt idx="51">
                  <c:v>2015</c:v>
                </c:pt>
                <c:pt idx="52">
                  <c:v>2016</c:v>
                </c:pt>
                <c:pt idx="53">
                  <c:v>2017</c:v>
                </c:pt>
                <c:pt idx="54">
                  <c:v>2018</c:v>
                </c:pt>
                <c:pt idx="55">
                  <c:v>2019</c:v>
                </c:pt>
                <c:pt idx="56">
                  <c:v>2020</c:v>
                </c:pt>
                <c:pt idx="57">
                  <c:v>2021</c:v>
                </c:pt>
                <c:pt idx="58">
                  <c:v>2022</c:v>
                </c:pt>
                <c:pt idx="59">
                  <c:v>2023</c:v>
                </c:pt>
                <c:pt idx="60">
                  <c:v>2024</c:v>
                </c:pt>
                <c:pt idx="72">
                  <c:v>2000</c:v>
                </c:pt>
                <c:pt idx="73">
                  <c:v>2001</c:v>
                </c:pt>
                <c:pt idx="74">
                  <c:v>2002</c:v>
                </c:pt>
                <c:pt idx="75">
                  <c:v>2003</c:v>
                </c:pt>
                <c:pt idx="76">
                  <c:v>2004</c:v>
                </c:pt>
                <c:pt idx="77">
                  <c:v>2005</c:v>
                </c:pt>
                <c:pt idx="78">
                  <c:v>2006</c:v>
                </c:pt>
                <c:pt idx="79">
                  <c:v>2007</c:v>
                </c:pt>
                <c:pt idx="80">
                  <c:v>2008</c:v>
                </c:pt>
                <c:pt idx="81">
                  <c:v>2009</c:v>
                </c:pt>
                <c:pt idx="82">
                  <c:v>2010</c:v>
                </c:pt>
                <c:pt idx="83">
                  <c:v>2011</c:v>
                </c:pt>
                <c:pt idx="84">
                  <c:v>2012</c:v>
                </c:pt>
                <c:pt idx="85">
                  <c:v>2013</c:v>
                </c:pt>
                <c:pt idx="86">
                  <c:v>2014</c:v>
                </c:pt>
                <c:pt idx="87">
                  <c:v>2015</c:v>
                </c:pt>
                <c:pt idx="88">
                  <c:v>2016</c:v>
                </c:pt>
                <c:pt idx="89">
                  <c:v>2017</c:v>
                </c:pt>
                <c:pt idx="90">
                  <c:v>2018</c:v>
                </c:pt>
                <c:pt idx="91">
                  <c:v>2019</c:v>
                </c:pt>
                <c:pt idx="92">
                  <c:v>2020</c:v>
                </c:pt>
                <c:pt idx="93">
                  <c:v>2021</c:v>
                </c:pt>
                <c:pt idx="94">
                  <c:v>2022</c:v>
                </c:pt>
                <c:pt idx="95">
                  <c:v>2023</c:v>
                </c:pt>
                <c:pt idx="96">
                  <c:v>2024</c:v>
                </c:pt>
                <c:pt idx="108">
                  <c:v>2000</c:v>
                </c:pt>
                <c:pt idx="109">
                  <c:v>2001</c:v>
                </c:pt>
                <c:pt idx="110">
                  <c:v>2002</c:v>
                </c:pt>
                <c:pt idx="111">
                  <c:v>2003</c:v>
                </c:pt>
                <c:pt idx="112">
                  <c:v>2004</c:v>
                </c:pt>
                <c:pt idx="113">
                  <c:v>2005</c:v>
                </c:pt>
                <c:pt idx="114">
                  <c:v>2006</c:v>
                </c:pt>
                <c:pt idx="115">
                  <c:v>2007</c:v>
                </c:pt>
                <c:pt idx="116">
                  <c:v>2008</c:v>
                </c:pt>
                <c:pt idx="117">
                  <c:v>2009</c:v>
                </c:pt>
                <c:pt idx="118">
                  <c:v>2010</c:v>
                </c:pt>
                <c:pt idx="119">
                  <c:v>2011</c:v>
                </c:pt>
                <c:pt idx="120">
                  <c:v>2012</c:v>
                </c:pt>
                <c:pt idx="121">
                  <c:v>2013</c:v>
                </c:pt>
                <c:pt idx="122">
                  <c:v>2014</c:v>
                </c:pt>
                <c:pt idx="123">
                  <c:v>2015</c:v>
                </c:pt>
                <c:pt idx="124">
                  <c:v>2016</c:v>
                </c:pt>
                <c:pt idx="125">
                  <c:v>2017</c:v>
                </c:pt>
                <c:pt idx="126">
                  <c:v>2018</c:v>
                </c:pt>
                <c:pt idx="127">
                  <c:v>2019</c:v>
                </c:pt>
                <c:pt idx="128">
                  <c:v>2020</c:v>
                </c:pt>
                <c:pt idx="129">
                  <c:v>2021</c:v>
                </c:pt>
                <c:pt idx="130">
                  <c:v>2022</c:v>
                </c:pt>
                <c:pt idx="131">
                  <c:v>2023</c:v>
                </c:pt>
                <c:pt idx="132">
                  <c:v>2024</c:v>
                </c:pt>
                <c:pt idx="144">
                  <c:v>2000</c:v>
                </c:pt>
                <c:pt idx="145">
                  <c:v>2001</c:v>
                </c:pt>
                <c:pt idx="146">
                  <c:v>2002</c:v>
                </c:pt>
                <c:pt idx="147">
                  <c:v>2003</c:v>
                </c:pt>
                <c:pt idx="148">
                  <c:v>2004</c:v>
                </c:pt>
                <c:pt idx="149">
                  <c:v>2005</c:v>
                </c:pt>
                <c:pt idx="150">
                  <c:v>2006</c:v>
                </c:pt>
                <c:pt idx="151">
                  <c:v>2007</c:v>
                </c:pt>
                <c:pt idx="152">
                  <c:v>2008</c:v>
                </c:pt>
                <c:pt idx="153">
                  <c:v>2009</c:v>
                </c:pt>
                <c:pt idx="154">
                  <c:v>2010</c:v>
                </c:pt>
                <c:pt idx="155">
                  <c:v>2011</c:v>
                </c:pt>
                <c:pt idx="156">
                  <c:v>2012</c:v>
                </c:pt>
                <c:pt idx="157">
                  <c:v>2013</c:v>
                </c:pt>
                <c:pt idx="158">
                  <c:v>2014</c:v>
                </c:pt>
                <c:pt idx="159">
                  <c:v>2015</c:v>
                </c:pt>
                <c:pt idx="160">
                  <c:v>2016</c:v>
                </c:pt>
                <c:pt idx="161">
                  <c:v>2017</c:v>
                </c:pt>
                <c:pt idx="162">
                  <c:v>2018</c:v>
                </c:pt>
                <c:pt idx="163">
                  <c:v>2019</c:v>
                </c:pt>
                <c:pt idx="164">
                  <c:v>2020</c:v>
                </c:pt>
                <c:pt idx="165">
                  <c:v>2021</c:v>
                </c:pt>
                <c:pt idx="166">
                  <c:v>2022</c:v>
                </c:pt>
                <c:pt idx="167">
                  <c:v>2023</c:v>
                </c:pt>
                <c:pt idx="168">
                  <c:v>2024</c:v>
                </c:pt>
                <c:pt idx="180">
                  <c:v>2000</c:v>
                </c:pt>
                <c:pt idx="181">
                  <c:v>2001</c:v>
                </c:pt>
                <c:pt idx="182">
                  <c:v>2002</c:v>
                </c:pt>
                <c:pt idx="183">
                  <c:v>2003</c:v>
                </c:pt>
                <c:pt idx="184">
                  <c:v>2004</c:v>
                </c:pt>
                <c:pt idx="185">
                  <c:v>2005</c:v>
                </c:pt>
                <c:pt idx="186">
                  <c:v>2006</c:v>
                </c:pt>
                <c:pt idx="187">
                  <c:v>2007</c:v>
                </c:pt>
                <c:pt idx="188">
                  <c:v>2008</c:v>
                </c:pt>
                <c:pt idx="189">
                  <c:v>2009</c:v>
                </c:pt>
                <c:pt idx="190">
                  <c:v>2010</c:v>
                </c:pt>
                <c:pt idx="191">
                  <c:v>2011</c:v>
                </c:pt>
                <c:pt idx="192">
                  <c:v>2012</c:v>
                </c:pt>
                <c:pt idx="193">
                  <c:v>2013</c:v>
                </c:pt>
                <c:pt idx="194">
                  <c:v>2014</c:v>
                </c:pt>
                <c:pt idx="195">
                  <c:v>2015</c:v>
                </c:pt>
                <c:pt idx="196">
                  <c:v>2016</c:v>
                </c:pt>
                <c:pt idx="197">
                  <c:v>2017</c:v>
                </c:pt>
                <c:pt idx="198">
                  <c:v>2018</c:v>
                </c:pt>
                <c:pt idx="199">
                  <c:v>2019</c:v>
                </c:pt>
                <c:pt idx="200">
                  <c:v>2020</c:v>
                </c:pt>
                <c:pt idx="201">
                  <c:v>2021</c:v>
                </c:pt>
                <c:pt idx="202">
                  <c:v>2022</c:v>
                </c:pt>
                <c:pt idx="203">
                  <c:v>2023</c:v>
                </c:pt>
                <c:pt idx="204">
                  <c:v>2024</c:v>
                </c:pt>
                <c:pt idx="216">
                  <c:v>2000</c:v>
                </c:pt>
                <c:pt idx="217">
                  <c:v>2001</c:v>
                </c:pt>
                <c:pt idx="218">
                  <c:v>2002</c:v>
                </c:pt>
                <c:pt idx="219">
                  <c:v>2003</c:v>
                </c:pt>
                <c:pt idx="220">
                  <c:v>2004</c:v>
                </c:pt>
                <c:pt idx="221">
                  <c:v>2005</c:v>
                </c:pt>
                <c:pt idx="222">
                  <c:v>2006</c:v>
                </c:pt>
                <c:pt idx="223">
                  <c:v>2007</c:v>
                </c:pt>
                <c:pt idx="224">
                  <c:v>2008</c:v>
                </c:pt>
                <c:pt idx="225">
                  <c:v>2009</c:v>
                </c:pt>
                <c:pt idx="226">
                  <c:v>2010</c:v>
                </c:pt>
                <c:pt idx="227">
                  <c:v>2011</c:v>
                </c:pt>
                <c:pt idx="228">
                  <c:v>2012</c:v>
                </c:pt>
                <c:pt idx="229">
                  <c:v>2013</c:v>
                </c:pt>
                <c:pt idx="230">
                  <c:v>2014</c:v>
                </c:pt>
                <c:pt idx="231">
                  <c:v>2015</c:v>
                </c:pt>
                <c:pt idx="232">
                  <c:v>2016</c:v>
                </c:pt>
                <c:pt idx="233">
                  <c:v>2017</c:v>
                </c:pt>
                <c:pt idx="234">
                  <c:v>2018</c:v>
                </c:pt>
                <c:pt idx="235">
                  <c:v>2019</c:v>
                </c:pt>
                <c:pt idx="236">
                  <c:v>2020</c:v>
                </c:pt>
                <c:pt idx="237">
                  <c:v>2021</c:v>
                </c:pt>
                <c:pt idx="238">
                  <c:v>2022</c:v>
                </c:pt>
                <c:pt idx="239">
                  <c:v>2023</c:v>
                </c:pt>
                <c:pt idx="240">
                  <c:v>2024</c:v>
                </c:pt>
                <c:pt idx="252">
                  <c:v>2000</c:v>
                </c:pt>
                <c:pt idx="253">
                  <c:v>2001</c:v>
                </c:pt>
                <c:pt idx="254">
                  <c:v>2002</c:v>
                </c:pt>
                <c:pt idx="255">
                  <c:v>2003</c:v>
                </c:pt>
                <c:pt idx="256">
                  <c:v>2004</c:v>
                </c:pt>
                <c:pt idx="257">
                  <c:v>2005</c:v>
                </c:pt>
                <c:pt idx="258">
                  <c:v>2006</c:v>
                </c:pt>
                <c:pt idx="259">
                  <c:v>2007</c:v>
                </c:pt>
                <c:pt idx="260">
                  <c:v>2008</c:v>
                </c:pt>
                <c:pt idx="261">
                  <c:v>2009</c:v>
                </c:pt>
                <c:pt idx="262">
                  <c:v>2010</c:v>
                </c:pt>
                <c:pt idx="263">
                  <c:v>2011</c:v>
                </c:pt>
                <c:pt idx="264">
                  <c:v>2012</c:v>
                </c:pt>
                <c:pt idx="265">
                  <c:v>2013</c:v>
                </c:pt>
                <c:pt idx="266">
                  <c:v>2014</c:v>
                </c:pt>
                <c:pt idx="267">
                  <c:v>2015</c:v>
                </c:pt>
                <c:pt idx="268">
                  <c:v>2016</c:v>
                </c:pt>
                <c:pt idx="269">
                  <c:v>2017</c:v>
                </c:pt>
                <c:pt idx="270">
                  <c:v>2018</c:v>
                </c:pt>
                <c:pt idx="271">
                  <c:v>2019</c:v>
                </c:pt>
                <c:pt idx="272">
                  <c:v>2020</c:v>
                </c:pt>
                <c:pt idx="273">
                  <c:v>2021</c:v>
                </c:pt>
                <c:pt idx="274">
                  <c:v>2022</c:v>
                </c:pt>
                <c:pt idx="275">
                  <c:v>2023</c:v>
                </c:pt>
                <c:pt idx="276">
                  <c:v>2024</c:v>
                </c:pt>
              </c:numCache>
            </c:numRef>
          </c:cat>
          <c:val>
            <c:numRef>
              <c:f>'     '!$B$6:$JT$6</c:f>
              <c:numCache>
                <c:formatCode>#,##0.00</c:formatCode>
                <c:ptCount val="277"/>
                <c:pt idx="0">
                  <c:v>1.003171337168E-2</c:v>
                </c:pt>
                <c:pt idx="1">
                  <c:v>5.646313982400001E-2</c:v>
                </c:pt>
                <c:pt idx="2">
                  <c:v>3.1807448501920001E-2</c:v>
                </c:pt>
                <c:pt idx="3">
                  <c:v>2.3527164388E-2</c:v>
                </c:pt>
                <c:pt idx="4">
                  <c:v>4.2066279892000014E-2</c:v>
                </c:pt>
                <c:pt idx="5">
                  <c:v>4.096166620000001E-2</c:v>
                </c:pt>
                <c:pt idx="6">
                  <c:v>7.9841598200000002E-2</c:v>
                </c:pt>
                <c:pt idx="7">
                  <c:v>2.7770427521200004E-2</c:v>
                </c:pt>
                <c:pt idx="8">
                  <c:v>2.1994217518000004E-2</c:v>
                </c:pt>
                <c:pt idx="9">
                  <c:v>1.0547731376E-2</c:v>
                </c:pt>
                <c:pt idx="10">
                  <c:v>8.0026856E-3</c:v>
                </c:pt>
                <c:pt idx="11">
                  <c:v>7.0174786499999997E-3</c:v>
                </c:pt>
                <c:pt idx="12">
                  <c:v>2.5869935000000003E-3</c:v>
                </c:pt>
                <c:pt idx="13">
                  <c:v>2.7492486839999996E-3</c:v>
                </c:pt>
                <c:pt idx="14">
                  <c:v>2.2267457333333329E-3</c:v>
                </c:pt>
                <c:pt idx="15">
                  <c:v>1.1946225199999999E-3</c:v>
                </c:pt>
                <c:pt idx="16">
                  <c:v>1.1517027340000002E-3</c:v>
                </c:pt>
                <c:pt idx="17">
                  <c:v>7.0251999999999999E-4</c:v>
                </c:pt>
                <c:pt idx="18">
                  <c:v>5.8968000000000009E-4</c:v>
                </c:pt>
                <c:pt idx="19">
                  <c:v>7.3370169599999994E-4</c:v>
                </c:pt>
                <c:pt idx="20">
                  <c:v>1.0243698919999999E-3</c:v>
                </c:pt>
                <c:pt idx="21">
                  <c:v>7.14144704E-4</c:v>
                </c:pt>
                <c:pt idx="22">
                  <c:v>8.9485127004000002E-4</c:v>
                </c:pt>
                <c:pt idx="23">
                  <c:v>5.2865904000000007E-4</c:v>
                </c:pt>
                <c:pt idx="24">
                  <c:v>6.9696718000000009E-4</c:v>
                </c:pt>
                <c:pt idx="36">
                  <c:v>2.7241050210192009E-2</c:v>
                </c:pt>
                <c:pt idx="37">
                  <c:v>1.8941189241520016E-2</c:v>
                </c:pt>
                <c:pt idx="38">
                  <c:v>1.5236905363680005E-2</c:v>
                </c:pt>
                <c:pt idx="39">
                  <c:v>2.9620051475559999E-2</c:v>
                </c:pt>
                <c:pt idx="40">
                  <c:v>3.8396110498200006E-2</c:v>
                </c:pt>
                <c:pt idx="41">
                  <c:v>3.0780246952000004E-2</c:v>
                </c:pt>
                <c:pt idx="42">
                  <c:v>3.3809230000000023E-2</c:v>
                </c:pt>
                <c:pt idx="43">
                  <c:v>2.3642565091599992E-2</c:v>
                </c:pt>
                <c:pt idx="44">
                  <c:v>2.1491147532400005E-2</c:v>
                </c:pt>
                <c:pt idx="45">
                  <c:v>1.4208404573999998E-2</c:v>
                </c:pt>
                <c:pt idx="46">
                  <c:v>1.9303702599999997E-2</c:v>
                </c:pt>
                <c:pt idx="47">
                  <c:v>1.2533448382000004E-2</c:v>
                </c:pt>
                <c:pt idx="48">
                  <c:v>8.141877744000001E-3</c:v>
                </c:pt>
                <c:pt idx="49">
                  <c:v>8.3672619940000012E-3</c:v>
                </c:pt>
                <c:pt idx="50">
                  <c:v>8.7751346713333331E-3</c:v>
                </c:pt>
                <c:pt idx="51">
                  <c:v>8.1295205333333335E-3</c:v>
                </c:pt>
                <c:pt idx="52">
                  <c:v>1.0257939146000001E-2</c:v>
                </c:pt>
                <c:pt idx="53">
                  <c:v>1.2146646512E-2</c:v>
                </c:pt>
                <c:pt idx="54">
                  <c:v>3.4567293124000004E-2</c:v>
                </c:pt>
                <c:pt idx="55">
                  <c:v>5.8121383319999992E-3</c:v>
                </c:pt>
                <c:pt idx="56">
                  <c:v>5.2216677240000007E-3</c:v>
                </c:pt>
                <c:pt idx="57">
                  <c:v>2.9178644039999997E-3</c:v>
                </c:pt>
                <c:pt idx="58">
                  <c:v>9.2684781654920004E-3</c:v>
                </c:pt>
                <c:pt idx="59">
                  <c:v>6.9762351713600016E-3</c:v>
                </c:pt>
                <c:pt idx="60">
                  <c:v>6.7352740000000003E-3</c:v>
                </c:pt>
                <c:pt idx="72">
                  <c:v>7.1879436720000004E-3</c:v>
                </c:pt>
                <c:pt idx="73">
                  <c:v>2.0504520400000002E-3</c:v>
                </c:pt>
                <c:pt idx="74">
                  <c:v>2.7532159199999999E-4</c:v>
                </c:pt>
                <c:pt idx="75">
                  <c:v>2.5075632400000004E-4</c:v>
                </c:pt>
                <c:pt idx="76">
                  <c:v>2.5300034760000001E-3</c:v>
                </c:pt>
                <c:pt idx="77">
                  <c:v>7.5051340000000018E-3</c:v>
                </c:pt>
                <c:pt idx="78">
                  <c:v>3.2023351541999992E-2</c:v>
                </c:pt>
                <c:pt idx="79">
                  <c:v>2.6885247479999999E-2</c:v>
                </c:pt>
                <c:pt idx="80">
                  <c:v>4.0958713978000001E-2</c:v>
                </c:pt>
                <c:pt idx="81">
                  <c:v>2.8535008319999999E-2</c:v>
                </c:pt>
                <c:pt idx="82">
                  <c:v>4.0205619999999997E-2</c:v>
                </c:pt>
                <c:pt idx="83">
                  <c:v>1.7091327162E-2</c:v>
                </c:pt>
                <c:pt idx="84">
                  <c:v>8.0577223999999999E-3</c:v>
                </c:pt>
                <c:pt idx="85">
                  <c:v>6.3599126500000006E-3</c:v>
                </c:pt>
                <c:pt idx="86">
                  <c:v>1.2140681522666666E-2</c:v>
                </c:pt>
                <c:pt idx="87">
                  <c:v>1.1381788599999998E-2</c:v>
                </c:pt>
                <c:pt idx="88">
                  <c:v>2.5680199999999999E-3</c:v>
                </c:pt>
                <c:pt idx="89">
                  <c:v>5.005102648E-3</c:v>
                </c:pt>
                <c:pt idx="90">
                  <c:v>6.6125757880000002E-3</c:v>
                </c:pt>
                <c:pt idx="91">
                  <c:v>2.3123099999999997E-3</c:v>
                </c:pt>
                <c:pt idx="92">
                  <c:v>1.1521036799999999E-3</c:v>
                </c:pt>
                <c:pt idx="93">
                  <c:v>7.8132660666666662E-3</c:v>
                </c:pt>
                <c:pt idx="94">
                  <c:v>3.32514E-2</c:v>
                </c:pt>
                <c:pt idx="95">
                  <c:v>7.2668959999999993E-3</c:v>
                </c:pt>
                <c:pt idx="96">
                  <c:v>3.7069104799999997E-3</c:v>
                </c:pt>
                <c:pt idx="108">
                  <c:v>5.9219790448000013E-3</c:v>
                </c:pt>
                <c:pt idx="109">
                  <c:v>1.1695544835520001E-2</c:v>
                </c:pt>
                <c:pt idx="110">
                  <c:v>1.4947795626400001E-2</c:v>
                </c:pt>
                <c:pt idx="111">
                  <c:v>1.2861942184E-2</c:v>
                </c:pt>
                <c:pt idx="112">
                  <c:v>2.7603380225876006E-2</c:v>
                </c:pt>
                <c:pt idx="113">
                  <c:v>1.2621518000000002E-2</c:v>
                </c:pt>
                <c:pt idx="114">
                  <c:v>2.5382812000000005E-2</c:v>
                </c:pt>
                <c:pt idx="115">
                  <c:v>1.4429992263960002E-2</c:v>
                </c:pt>
                <c:pt idx="116">
                  <c:v>1.1753641172E-2</c:v>
                </c:pt>
                <c:pt idx="117">
                  <c:v>9.1906723999999988E-3</c:v>
                </c:pt>
                <c:pt idx="118">
                  <c:v>1.7562567750000001E-2</c:v>
                </c:pt>
                <c:pt idx="119">
                  <c:v>1.1164172292000001E-2</c:v>
                </c:pt>
                <c:pt idx="120">
                  <c:v>3.9995819500000009E-3</c:v>
                </c:pt>
                <c:pt idx="121">
                  <c:v>4.3989399999999996E-3</c:v>
                </c:pt>
                <c:pt idx="122">
                  <c:v>1.3597864644E-2</c:v>
                </c:pt>
                <c:pt idx="123">
                  <c:v>6.7887059240000006E-3</c:v>
                </c:pt>
                <c:pt idx="124">
                  <c:v>6.0229119860000001E-3</c:v>
                </c:pt>
                <c:pt idx="125">
                  <c:v>7.8631028839999985E-3</c:v>
                </c:pt>
                <c:pt idx="126">
                  <c:v>7.8718417959999995E-3</c:v>
                </c:pt>
                <c:pt idx="127">
                  <c:v>1.0412353588E-2</c:v>
                </c:pt>
                <c:pt idx="128">
                  <c:v>1.5884804571999998E-2</c:v>
                </c:pt>
                <c:pt idx="129">
                  <c:v>1.1093380844E-2</c:v>
                </c:pt>
                <c:pt idx="130">
                  <c:v>1.2004181644E-2</c:v>
                </c:pt>
                <c:pt idx="131">
                  <c:v>6.258862791999999E-3</c:v>
                </c:pt>
                <c:pt idx="132">
                  <c:v>3.3687453799999996E-3</c:v>
                </c:pt>
                <c:pt idx="144">
                  <c:v>8.0246510198400006E-4</c:v>
                </c:pt>
                <c:pt idx="145">
                  <c:v>0</c:v>
                </c:pt>
                <c:pt idx="146">
                  <c:v>0</c:v>
                </c:pt>
                <c:pt idx="147">
                  <c:v>9.2906450000000012E-4</c:v>
                </c:pt>
                <c:pt idx="148">
                  <c:v>1.5504248760000001E-3</c:v>
                </c:pt>
                <c:pt idx="149">
                  <c:v>1.6926000000000003E-3</c:v>
                </c:pt>
                <c:pt idx="150">
                  <c:v>3.5667632000000012E-2</c:v>
                </c:pt>
                <c:pt idx="151">
                  <c:v>1.9481695615199999E-2</c:v>
                </c:pt>
                <c:pt idx="152">
                  <c:v>4.0948834108000008E-2</c:v>
                </c:pt>
                <c:pt idx="153">
                  <c:v>1.4234220000000001E-2</c:v>
                </c:pt>
                <c:pt idx="154">
                  <c:v>9.1637000000000003E-3</c:v>
                </c:pt>
                <c:pt idx="155">
                  <c:v>1.3992846504000001E-2</c:v>
                </c:pt>
                <c:pt idx="156">
                  <c:v>2.4946739999999999E-4</c:v>
                </c:pt>
                <c:pt idx="157">
                  <c:v>1.706796E-2</c:v>
                </c:pt>
                <c:pt idx="158">
                  <c:v>5.0645686000000004E-3</c:v>
                </c:pt>
                <c:pt idx="159">
                  <c:v>5.3344199999999994E-3</c:v>
                </c:pt>
                <c:pt idx="160">
                  <c:v>2.1530600000000005E-3</c:v>
                </c:pt>
                <c:pt idx="161">
                  <c:v>7.3892000000000001E-4</c:v>
                </c:pt>
                <c:pt idx="162">
                  <c:v>7.1708000000000004E-4</c:v>
                </c:pt>
                <c:pt idx="163">
                  <c:v>7.5638144400000005E-4</c:v>
                </c:pt>
                <c:pt idx="164">
                  <c:v>0</c:v>
                </c:pt>
                <c:pt idx="165">
                  <c:v>0</c:v>
                </c:pt>
                <c:pt idx="166">
                  <c:v>2.5480000000000001E-4</c:v>
                </c:pt>
                <c:pt idx="167">
                  <c:v>4.4644600000000003E-5</c:v>
                </c:pt>
                <c:pt idx="168">
                  <c:v>2.6908699999999999E-4</c:v>
                </c:pt>
                <c:pt idx="180">
                  <c:v>8.2312681360000007E-4</c:v>
                </c:pt>
                <c:pt idx="181">
                  <c:v>0</c:v>
                </c:pt>
                <c:pt idx="182">
                  <c:v>1.17266604E-4</c:v>
                </c:pt>
                <c:pt idx="183">
                  <c:v>1.2675280800000002E-4</c:v>
                </c:pt>
                <c:pt idx="184">
                  <c:v>9.2683500000000009E-4</c:v>
                </c:pt>
                <c:pt idx="185">
                  <c:v>3.8038000000000004E-4</c:v>
                </c:pt>
                <c:pt idx="186">
                  <c:v>1.77086E-3</c:v>
                </c:pt>
                <c:pt idx="187">
                  <c:v>3.8642773587600009E-2</c:v>
                </c:pt>
                <c:pt idx="188">
                  <c:v>1.5706509000000001E-3</c:v>
                </c:pt>
                <c:pt idx="189">
                  <c:v>2.0367619999999999E-2</c:v>
                </c:pt>
                <c:pt idx="190">
                  <c:v>2.7737100299999998E-2</c:v>
                </c:pt>
                <c:pt idx="191">
                  <c:v>2.6589735900000001E-2</c:v>
                </c:pt>
                <c:pt idx="192">
                  <c:v>2.3960800500000004E-2</c:v>
                </c:pt>
                <c:pt idx="193">
                  <c:v>1.4050399999999999E-2</c:v>
                </c:pt>
                <c:pt idx="194">
                  <c:v>2.0983083333333333E-3</c:v>
                </c:pt>
                <c:pt idx="195">
                  <c:v>5.5280134000000002E-3</c:v>
                </c:pt>
                <c:pt idx="196">
                  <c:v>5.6110599999999993E-3</c:v>
                </c:pt>
                <c:pt idx="197">
                  <c:v>4.7521958120000001E-3</c:v>
                </c:pt>
                <c:pt idx="198">
                  <c:v>3.1613399999999999E-3</c:v>
                </c:pt>
                <c:pt idx="199">
                  <c:v>9.6823999999999999E-4</c:v>
                </c:pt>
                <c:pt idx="200">
                  <c:v>1.5287999999999999E-3</c:v>
                </c:pt>
                <c:pt idx="201">
                  <c:v>0</c:v>
                </c:pt>
                <c:pt idx="202">
                  <c:v>0</c:v>
                </c:pt>
                <c:pt idx="203">
                  <c:v>0</c:v>
                </c:pt>
                <c:pt idx="204">
                  <c:v>0</c:v>
                </c:pt>
                <c:pt idx="216">
                  <c:v>7.4495184982400001E-3</c:v>
                </c:pt>
                <c:pt idx="217">
                  <c:v>1.4954532283600001E-2</c:v>
                </c:pt>
                <c:pt idx="218">
                  <c:v>2.5214062182400006E-3</c:v>
                </c:pt>
                <c:pt idx="219">
                  <c:v>3.5256930800000004E-3</c:v>
                </c:pt>
                <c:pt idx="220">
                  <c:v>8.1253299400000003E-3</c:v>
                </c:pt>
                <c:pt idx="221">
                  <c:v>7.3655800400000008E-3</c:v>
                </c:pt>
                <c:pt idx="222">
                  <c:v>7.1967350000000001E-3</c:v>
                </c:pt>
                <c:pt idx="223">
                  <c:v>8.4953114391600019E-3</c:v>
                </c:pt>
                <c:pt idx="224">
                  <c:v>7.710407796000001E-3</c:v>
                </c:pt>
                <c:pt idx="225">
                  <c:v>5.0482049800000001E-3</c:v>
                </c:pt>
                <c:pt idx="226">
                  <c:v>1.0843314299999999E-2</c:v>
                </c:pt>
                <c:pt idx="227">
                  <c:v>1.041194336E-2</c:v>
                </c:pt>
                <c:pt idx="228">
                  <c:v>1.0474486204000001E-2</c:v>
                </c:pt>
                <c:pt idx="229">
                  <c:v>6.220245668E-3</c:v>
                </c:pt>
                <c:pt idx="230">
                  <c:v>1.1599333200000001E-2</c:v>
                </c:pt>
                <c:pt idx="231">
                  <c:v>6.4738033359999997E-3</c:v>
                </c:pt>
                <c:pt idx="232">
                  <c:v>1.0957304175999999E-2</c:v>
                </c:pt>
                <c:pt idx="233">
                  <c:v>5.7136861599999993E-3</c:v>
                </c:pt>
                <c:pt idx="234">
                  <c:v>6.8324110399999999E-3</c:v>
                </c:pt>
                <c:pt idx="235">
                  <c:v>8.2253618719999987E-3</c:v>
                </c:pt>
                <c:pt idx="236">
                  <c:v>6.5757611919999995E-3</c:v>
                </c:pt>
                <c:pt idx="237">
                  <c:v>4.5757864879999999E-3</c:v>
                </c:pt>
                <c:pt idx="238">
                  <c:v>7.0724122559999991E-3</c:v>
                </c:pt>
                <c:pt idx="239">
                  <c:v>5.6369072759999998E-3</c:v>
                </c:pt>
                <c:pt idx="240">
                  <c:v>3.8354679999999999E-3</c:v>
                </c:pt>
                <c:pt idx="252">
                  <c:v>2.3828768599999939E-3</c:v>
                </c:pt>
                <c:pt idx="253">
                  <c:v>1.8687108439999905E-3</c:v>
                </c:pt>
                <c:pt idx="254">
                  <c:v>2.1631067640000001E-3</c:v>
                </c:pt>
                <c:pt idx="255">
                  <c:v>2.0822555135200094E-3</c:v>
                </c:pt>
                <c:pt idx="256">
                  <c:v>5.3735997587999462E-3</c:v>
                </c:pt>
                <c:pt idx="257">
                  <c:v>4.1879128200000004E-3</c:v>
                </c:pt>
                <c:pt idx="258">
                  <c:v>1.3778375519999941E-2</c:v>
                </c:pt>
                <c:pt idx="259">
                  <c:v>9.5340065183999734E-3</c:v>
                </c:pt>
                <c:pt idx="260">
                  <c:v>1.1799653975200025E-2</c:v>
                </c:pt>
                <c:pt idx="261">
                  <c:v>1.0443648669999986E-2</c:v>
                </c:pt>
                <c:pt idx="262">
                  <c:v>4.7220537000000062E-3</c:v>
                </c:pt>
                <c:pt idx="263">
                  <c:v>3.4093508540000012E-3</c:v>
                </c:pt>
                <c:pt idx="264">
                  <c:v>4.0649254100000032E-3</c:v>
                </c:pt>
                <c:pt idx="265">
                  <c:v>7.8126047999999768E-3</c:v>
                </c:pt>
                <c:pt idx="266">
                  <c:v>6.2806968466666557E-3</c:v>
                </c:pt>
                <c:pt idx="267">
                  <c:v>7.7696284120000111E-3</c:v>
                </c:pt>
                <c:pt idx="268">
                  <c:v>5.5584574499999845E-3</c:v>
                </c:pt>
                <c:pt idx="269">
                  <c:v>2.7315895880000163E-3</c:v>
                </c:pt>
                <c:pt idx="270">
                  <c:v>5.3908399999999801E-3</c:v>
                </c:pt>
                <c:pt idx="271">
                  <c:v>5.8512322960000002E-3</c:v>
                </c:pt>
                <c:pt idx="272">
                  <c:v>4.4244545800000007E-3</c:v>
                </c:pt>
                <c:pt idx="273">
                  <c:v>7.7071438080000033E-3</c:v>
                </c:pt>
                <c:pt idx="274">
                  <c:v>8.6543613610999826E-3</c:v>
                </c:pt>
                <c:pt idx="275">
                  <c:v>4.5888755639999952E-3</c:v>
                </c:pt>
                <c:pt idx="276">
                  <c:v>3.0590942199999957E-3</c:v>
                </c:pt>
              </c:numCache>
            </c:numRef>
          </c:val>
          <c:extLst>
            <c:ext xmlns:c16="http://schemas.microsoft.com/office/drawing/2014/chart" uri="{C3380CC4-5D6E-409C-BE32-E72D297353CC}">
              <c16:uniqueId val="{00000001-42AD-49C6-BC9D-F60DBA8F2954}"/>
            </c:ext>
          </c:extLst>
        </c:ser>
        <c:ser>
          <c:idx val="4"/>
          <c:order val="2"/>
          <c:tx>
            <c:strRef>
              <c:f>'     '!$A$7</c:f>
              <c:strCache>
                <c:ptCount val="1"/>
                <c:pt idx="0">
                  <c:v>Plywood</c:v>
                </c:pt>
              </c:strCache>
            </c:strRef>
          </c:tx>
          <c:spPr>
            <a:pattFill prst="zigZag">
              <a:fgClr>
                <a:srgbClr val="009900"/>
              </a:fgClr>
              <a:bgClr>
                <a:srgbClr val="66FF33"/>
              </a:bgClr>
            </a:pattFill>
            <a:ln w="12700">
              <a:noFill/>
              <a:prstDash val="solid"/>
            </a:ln>
          </c:spPr>
          <c:invertIfNegative val="0"/>
          <c:cat>
            <c:numRef>
              <c:f>'     '!$B$4:$JT$4</c:f>
              <c:numCache>
                <c:formatCode>General</c:formatCode>
                <c:ptCount val="27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36">
                  <c:v>2000</c:v>
                </c:pt>
                <c:pt idx="37">
                  <c:v>2001</c:v>
                </c:pt>
                <c:pt idx="38">
                  <c:v>2002</c:v>
                </c:pt>
                <c:pt idx="39">
                  <c:v>2003</c:v>
                </c:pt>
                <c:pt idx="40">
                  <c:v>2004</c:v>
                </c:pt>
                <c:pt idx="41">
                  <c:v>2005</c:v>
                </c:pt>
                <c:pt idx="42">
                  <c:v>2006</c:v>
                </c:pt>
                <c:pt idx="43">
                  <c:v>2007</c:v>
                </c:pt>
                <c:pt idx="44">
                  <c:v>2008</c:v>
                </c:pt>
                <c:pt idx="45">
                  <c:v>2009</c:v>
                </c:pt>
                <c:pt idx="46">
                  <c:v>2010</c:v>
                </c:pt>
                <c:pt idx="47">
                  <c:v>2011</c:v>
                </c:pt>
                <c:pt idx="48">
                  <c:v>2012</c:v>
                </c:pt>
                <c:pt idx="49">
                  <c:v>2013</c:v>
                </c:pt>
                <c:pt idx="50">
                  <c:v>2014</c:v>
                </c:pt>
                <c:pt idx="51">
                  <c:v>2015</c:v>
                </c:pt>
                <c:pt idx="52">
                  <c:v>2016</c:v>
                </c:pt>
                <c:pt idx="53">
                  <c:v>2017</c:v>
                </c:pt>
                <c:pt idx="54">
                  <c:v>2018</c:v>
                </c:pt>
                <c:pt idx="55">
                  <c:v>2019</c:v>
                </c:pt>
                <c:pt idx="56">
                  <c:v>2020</c:v>
                </c:pt>
                <c:pt idx="57">
                  <c:v>2021</c:v>
                </c:pt>
                <c:pt idx="58">
                  <c:v>2022</c:v>
                </c:pt>
                <c:pt idx="59">
                  <c:v>2023</c:v>
                </c:pt>
                <c:pt idx="60">
                  <c:v>2024</c:v>
                </c:pt>
                <c:pt idx="72">
                  <c:v>2000</c:v>
                </c:pt>
                <c:pt idx="73">
                  <c:v>2001</c:v>
                </c:pt>
                <c:pt idx="74">
                  <c:v>2002</c:v>
                </c:pt>
                <c:pt idx="75">
                  <c:v>2003</c:v>
                </c:pt>
                <c:pt idx="76">
                  <c:v>2004</c:v>
                </c:pt>
                <c:pt idx="77">
                  <c:v>2005</c:v>
                </c:pt>
                <c:pt idx="78">
                  <c:v>2006</c:v>
                </c:pt>
                <c:pt idx="79">
                  <c:v>2007</c:v>
                </c:pt>
                <c:pt idx="80">
                  <c:v>2008</c:v>
                </c:pt>
                <c:pt idx="81">
                  <c:v>2009</c:v>
                </c:pt>
                <c:pt idx="82">
                  <c:v>2010</c:v>
                </c:pt>
                <c:pt idx="83">
                  <c:v>2011</c:v>
                </c:pt>
                <c:pt idx="84">
                  <c:v>2012</c:v>
                </c:pt>
                <c:pt idx="85">
                  <c:v>2013</c:v>
                </c:pt>
                <c:pt idx="86">
                  <c:v>2014</c:v>
                </c:pt>
                <c:pt idx="87">
                  <c:v>2015</c:v>
                </c:pt>
                <c:pt idx="88">
                  <c:v>2016</c:v>
                </c:pt>
                <c:pt idx="89">
                  <c:v>2017</c:v>
                </c:pt>
                <c:pt idx="90">
                  <c:v>2018</c:v>
                </c:pt>
                <c:pt idx="91">
                  <c:v>2019</c:v>
                </c:pt>
                <c:pt idx="92">
                  <c:v>2020</c:v>
                </c:pt>
                <c:pt idx="93">
                  <c:v>2021</c:v>
                </c:pt>
                <c:pt idx="94">
                  <c:v>2022</c:v>
                </c:pt>
                <c:pt idx="95">
                  <c:v>2023</c:v>
                </c:pt>
                <c:pt idx="96">
                  <c:v>2024</c:v>
                </c:pt>
                <c:pt idx="108">
                  <c:v>2000</c:v>
                </c:pt>
                <c:pt idx="109">
                  <c:v>2001</c:v>
                </c:pt>
                <c:pt idx="110">
                  <c:v>2002</c:v>
                </c:pt>
                <c:pt idx="111">
                  <c:v>2003</c:v>
                </c:pt>
                <c:pt idx="112">
                  <c:v>2004</c:v>
                </c:pt>
                <c:pt idx="113">
                  <c:v>2005</c:v>
                </c:pt>
                <c:pt idx="114">
                  <c:v>2006</c:v>
                </c:pt>
                <c:pt idx="115">
                  <c:v>2007</c:v>
                </c:pt>
                <c:pt idx="116">
                  <c:v>2008</c:v>
                </c:pt>
                <c:pt idx="117">
                  <c:v>2009</c:v>
                </c:pt>
                <c:pt idx="118">
                  <c:v>2010</c:v>
                </c:pt>
                <c:pt idx="119">
                  <c:v>2011</c:v>
                </c:pt>
                <c:pt idx="120">
                  <c:v>2012</c:v>
                </c:pt>
                <c:pt idx="121">
                  <c:v>2013</c:v>
                </c:pt>
                <c:pt idx="122">
                  <c:v>2014</c:v>
                </c:pt>
                <c:pt idx="123">
                  <c:v>2015</c:v>
                </c:pt>
                <c:pt idx="124">
                  <c:v>2016</c:v>
                </c:pt>
                <c:pt idx="125">
                  <c:v>2017</c:v>
                </c:pt>
                <c:pt idx="126">
                  <c:v>2018</c:v>
                </c:pt>
                <c:pt idx="127">
                  <c:v>2019</c:v>
                </c:pt>
                <c:pt idx="128">
                  <c:v>2020</c:v>
                </c:pt>
                <c:pt idx="129">
                  <c:v>2021</c:v>
                </c:pt>
                <c:pt idx="130">
                  <c:v>2022</c:v>
                </c:pt>
                <c:pt idx="131">
                  <c:v>2023</c:v>
                </c:pt>
                <c:pt idx="132">
                  <c:v>2024</c:v>
                </c:pt>
                <c:pt idx="144">
                  <c:v>2000</c:v>
                </c:pt>
                <c:pt idx="145">
                  <c:v>2001</c:v>
                </c:pt>
                <c:pt idx="146">
                  <c:v>2002</c:v>
                </c:pt>
                <c:pt idx="147">
                  <c:v>2003</c:v>
                </c:pt>
                <c:pt idx="148">
                  <c:v>2004</c:v>
                </c:pt>
                <c:pt idx="149">
                  <c:v>2005</c:v>
                </c:pt>
                <c:pt idx="150">
                  <c:v>2006</c:v>
                </c:pt>
                <c:pt idx="151">
                  <c:v>2007</c:v>
                </c:pt>
                <c:pt idx="152">
                  <c:v>2008</c:v>
                </c:pt>
                <c:pt idx="153">
                  <c:v>2009</c:v>
                </c:pt>
                <c:pt idx="154">
                  <c:v>2010</c:v>
                </c:pt>
                <c:pt idx="155">
                  <c:v>2011</c:v>
                </c:pt>
                <c:pt idx="156">
                  <c:v>2012</c:v>
                </c:pt>
                <c:pt idx="157">
                  <c:v>2013</c:v>
                </c:pt>
                <c:pt idx="158">
                  <c:v>2014</c:v>
                </c:pt>
                <c:pt idx="159">
                  <c:v>2015</c:v>
                </c:pt>
                <c:pt idx="160">
                  <c:v>2016</c:v>
                </c:pt>
                <c:pt idx="161">
                  <c:v>2017</c:v>
                </c:pt>
                <c:pt idx="162">
                  <c:v>2018</c:v>
                </c:pt>
                <c:pt idx="163">
                  <c:v>2019</c:v>
                </c:pt>
                <c:pt idx="164">
                  <c:v>2020</c:v>
                </c:pt>
                <c:pt idx="165">
                  <c:v>2021</c:v>
                </c:pt>
                <c:pt idx="166">
                  <c:v>2022</c:v>
                </c:pt>
                <c:pt idx="167">
                  <c:v>2023</c:v>
                </c:pt>
                <c:pt idx="168">
                  <c:v>2024</c:v>
                </c:pt>
                <c:pt idx="180">
                  <c:v>2000</c:v>
                </c:pt>
                <c:pt idx="181">
                  <c:v>2001</c:v>
                </c:pt>
                <c:pt idx="182">
                  <c:v>2002</c:v>
                </c:pt>
                <c:pt idx="183">
                  <c:v>2003</c:v>
                </c:pt>
                <c:pt idx="184">
                  <c:v>2004</c:v>
                </c:pt>
                <c:pt idx="185">
                  <c:v>2005</c:v>
                </c:pt>
                <c:pt idx="186">
                  <c:v>2006</c:v>
                </c:pt>
                <c:pt idx="187">
                  <c:v>2007</c:v>
                </c:pt>
                <c:pt idx="188">
                  <c:v>2008</c:v>
                </c:pt>
                <c:pt idx="189">
                  <c:v>2009</c:v>
                </c:pt>
                <c:pt idx="190">
                  <c:v>2010</c:v>
                </c:pt>
                <c:pt idx="191">
                  <c:v>2011</c:v>
                </c:pt>
                <c:pt idx="192">
                  <c:v>2012</c:v>
                </c:pt>
                <c:pt idx="193">
                  <c:v>2013</c:v>
                </c:pt>
                <c:pt idx="194">
                  <c:v>2014</c:v>
                </c:pt>
                <c:pt idx="195">
                  <c:v>2015</c:v>
                </c:pt>
                <c:pt idx="196">
                  <c:v>2016</c:v>
                </c:pt>
                <c:pt idx="197">
                  <c:v>2017</c:v>
                </c:pt>
                <c:pt idx="198">
                  <c:v>2018</c:v>
                </c:pt>
                <c:pt idx="199">
                  <c:v>2019</c:v>
                </c:pt>
                <c:pt idx="200">
                  <c:v>2020</c:v>
                </c:pt>
                <c:pt idx="201">
                  <c:v>2021</c:v>
                </c:pt>
                <c:pt idx="202">
                  <c:v>2022</c:v>
                </c:pt>
                <c:pt idx="203">
                  <c:v>2023</c:v>
                </c:pt>
                <c:pt idx="204">
                  <c:v>2024</c:v>
                </c:pt>
                <c:pt idx="216">
                  <c:v>2000</c:v>
                </c:pt>
                <c:pt idx="217">
                  <c:v>2001</c:v>
                </c:pt>
                <c:pt idx="218">
                  <c:v>2002</c:v>
                </c:pt>
                <c:pt idx="219">
                  <c:v>2003</c:v>
                </c:pt>
                <c:pt idx="220">
                  <c:v>2004</c:v>
                </c:pt>
                <c:pt idx="221">
                  <c:v>2005</c:v>
                </c:pt>
                <c:pt idx="222">
                  <c:v>2006</c:v>
                </c:pt>
                <c:pt idx="223">
                  <c:v>2007</c:v>
                </c:pt>
                <c:pt idx="224">
                  <c:v>2008</c:v>
                </c:pt>
                <c:pt idx="225">
                  <c:v>2009</c:v>
                </c:pt>
                <c:pt idx="226">
                  <c:v>2010</c:v>
                </c:pt>
                <c:pt idx="227">
                  <c:v>2011</c:v>
                </c:pt>
                <c:pt idx="228">
                  <c:v>2012</c:v>
                </c:pt>
                <c:pt idx="229">
                  <c:v>2013</c:v>
                </c:pt>
                <c:pt idx="230">
                  <c:v>2014</c:v>
                </c:pt>
                <c:pt idx="231">
                  <c:v>2015</c:v>
                </c:pt>
                <c:pt idx="232">
                  <c:v>2016</c:v>
                </c:pt>
                <c:pt idx="233">
                  <c:v>2017</c:v>
                </c:pt>
                <c:pt idx="234">
                  <c:v>2018</c:v>
                </c:pt>
                <c:pt idx="235">
                  <c:v>2019</c:v>
                </c:pt>
                <c:pt idx="236">
                  <c:v>2020</c:v>
                </c:pt>
                <c:pt idx="237">
                  <c:v>2021</c:v>
                </c:pt>
                <c:pt idx="238">
                  <c:v>2022</c:v>
                </c:pt>
                <c:pt idx="239">
                  <c:v>2023</c:v>
                </c:pt>
                <c:pt idx="240">
                  <c:v>2024</c:v>
                </c:pt>
                <c:pt idx="252">
                  <c:v>2000</c:v>
                </c:pt>
                <c:pt idx="253">
                  <c:v>2001</c:v>
                </c:pt>
                <c:pt idx="254">
                  <c:v>2002</c:v>
                </c:pt>
                <c:pt idx="255">
                  <c:v>2003</c:v>
                </c:pt>
                <c:pt idx="256">
                  <c:v>2004</c:v>
                </c:pt>
                <c:pt idx="257">
                  <c:v>2005</c:v>
                </c:pt>
                <c:pt idx="258">
                  <c:v>2006</c:v>
                </c:pt>
                <c:pt idx="259">
                  <c:v>2007</c:v>
                </c:pt>
                <c:pt idx="260">
                  <c:v>2008</c:v>
                </c:pt>
                <c:pt idx="261">
                  <c:v>2009</c:v>
                </c:pt>
                <c:pt idx="262">
                  <c:v>2010</c:v>
                </c:pt>
                <c:pt idx="263">
                  <c:v>2011</c:v>
                </c:pt>
                <c:pt idx="264">
                  <c:v>2012</c:v>
                </c:pt>
                <c:pt idx="265">
                  <c:v>2013</c:v>
                </c:pt>
                <c:pt idx="266">
                  <c:v>2014</c:v>
                </c:pt>
                <c:pt idx="267">
                  <c:v>2015</c:v>
                </c:pt>
                <c:pt idx="268">
                  <c:v>2016</c:v>
                </c:pt>
                <c:pt idx="269">
                  <c:v>2017</c:v>
                </c:pt>
                <c:pt idx="270">
                  <c:v>2018</c:v>
                </c:pt>
                <c:pt idx="271">
                  <c:v>2019</c:v>
                </c:pt>
                <c:pt idx="272">
                  <c:v>2020</c:v>
                </c:pt>
                <c:pt idx="273">
                  <c:v>2021</c:v>
                </c:pt>
                <c:pt idx="274">
                  <c:v>2022</c:v>
                </c:pt>
                <c:pt idx="275">
                  <c:v>2023</c:v>
                </c:pt>
                <c:pt idx="276">
                  <c:v>2024</c:v>
                </c:pt>
              </c:numCache>
            </c:numRef>
          </c:cat>
          <c:val>
            <c:numRef>
              <c:f>'     '!$B$7:$JT$7</c:f>
              <c:numCache>
                <c:formatCode>#,##0.00</c:formatCode>
                <c:ptCount val="277"/>
                <c:pt idx="0">
                  <c:v>7.7068123999999997E-4</c:v>
                </c:pt>
                <c:pt idx="1">
                  <c:v>2.2239477399999996E-3</c:v>
                </c:pt>
                <c:pt idx="2">
                  <c:v>6.741392000000001E-5</c:v>
                </c:pt>
                <c:pt idx="3">
                  <c:v>1.00099174E-3</c:v>
                </c:pt>
                <c:pt idx="4">
                  <c:v>3.9043466000000001E-4</c:v>
                </c:pt>
                <c:pt idx="5">
                  <c:v>2.4948100000000002E-4</c:v>
                </c:pt>
                <c:pt idx="6">
                  <c:v>2.1779712E-3</c:v>
                </c:pt>
                <c:pt idx="7">
                  <c:v>2.2479142000000001E-4</c:v>
                </c:pt>
                <c:pt idx="8">
                  <c:v>6.9767740000000009E-5</c:v>
                </c:pt>
                <c:pt idx="9">
                  <c:v>2.1058799999999996E-5</c:v>
                </c:pt>
                <c:pt idx="10">
                  <c:v>0</c:v>
                </c:pt>
                <c:pt idx="11">
                  <c:v>4.0208599999999993E-5</c:v>
                </c:pt>
                <c:pt idx="12">
                  <c:v>0</c:v>
                </c:pt>
                <c:pt idx="13">
                  <c:v>4.1963499999999992E-5</c:v>
                </c:pt>
                <c:pt idx="14">
                  <c:v>0</c:v>
                </c:pt>
                <c:pt idx="15">
                  <c:v>0</c:v>
                </c:pt>
                <c:pt idx="16">
                  <c:v>0</c:v>
                </c:pt>
                <c:pt idx="17">
                  <c:v>0</c:v>
                </c:pt>
                <c:pt idx="18">
                  <c:v>0</c:v>
                </c:pt>
                <c:pt idx="19">
                  <c:v>0</c:v>
                </c:pt>
                <c:pt idx="20">
                  <c:v>0</c:v>
                </c:pt>
                <c:pt idx="21">
                  <c:v>0</c:v>
                </c:pt>
                <c:pt idx="22">
                  <c:v>0</c:v>
                </c:pt>
                <c:pt idx="23">
                  <c:v>0</c:v>
                </c:pt>
                <c:pt idx="24">
                  <c:v>0</c:v>
                </c:pt>
                <c:pt idx="36">
                  <c:v>3.5358485119999998E-2</c:v>
                </c:pt>
                <c:pt idx="37">
                  <c:v>1.5197897680000003E-2</c:v>
                </c:pt>
                <c:pt idx="38">
                  <c:v>8.3923407399999986E-3</c:v>
                </c:pt>
                <c:pt idx="39">
                  <c:v>9.2624072799999992E-3</c:v>
                </c:pt>
                <c:pt idx="40">
                  <c:v>1.5463695800000002E-2</c:v>
                </c:pt>
                <c:pt idx="41">
                  <c:v>1.2107054180000002E-2</c:v>
                </c:pt>
                <c:pt idx="42">
                  <c:v>8.5766999999999996E-3</c:v>
                </c:pt>
                <c:pt idx="43">
                  <c:v>5.5742321599999995E-3</c:v>
                </c:pt>
                <c:pt idx="44">
                  <c:v>3.1077121600000001E-3</c:v>
                </c:pt>
                <c:pt idx="45">
                  <c:v>2.4936875999999998E-3</c:v>
                </c:pt>
                <c:pt idx="46">
                  <c:v>3.0762083699999994E-3</c:v>
                </c:pt>
                <c:pt idx="47">
                  <c:v>1.6490434199999998E-3</c:v>
                </c:pt>
                <c:pt idx="48">
                  <c:v>3.1212471999999998E-3</c:v>
                </c:pt>
                <c:pt idx="49">
                  <c:v>2.8252155800000001E-3</c:v>
                </c:pt>
                <c:pt idx="50">
                  <c:v>4.2871999999999997E-3</c:v>
                </c:pt>
                <c:pt idx="51">
                  <c:v>3.7944645599999999E-3</c:v>
                </c:pt>
                <c:pt idx="52">
                  <c:v>2.5335636200000001E-3</c:v>
                </c:pt>
                <c:pt idx="53">
                  <c:v>1.4142336599999997E-3</c:v>
                </c:pt>
                <c:pt idx="54">
                  <c:v>1.9202042199999998E-3</c:v>
                </c:pt>
                <c:pt idx="55">
                  <c:v>5.6387995999999994E-4</c:v>
                </c:pt>
                <c:pt idx="56">
                  <c:v>1.6755499999999998E-3</c:v>
                </c:pt>
                <c:pt idx="57">
                  <c:v>3.2659999999999997E-4</c:v>
                </c:pt>
                <c:pt idx="58">
                  <c:v>8.2155999999999991E-5</c:v>
                </c:pt>
                <c:pt idx="59">
                  <c:v>1.6099999999999998E-6</c:v>
                </c:pt>
                <c:pt idx="60">
                  <c:v>3.9415099999999997E-4</c:v>
                </c:pt>
                <c:pt idx="72">
                  <c:v>0</c:v>
                </c:pt>
                <c:pt idx="73">
                  <c:v>0</c:v>
                </c:pt>
                <c:pt idx="74">
                  <c:v>0</c:v>
                </c:pt>
                <c:pt idx="75">
                  <c:v>0</c:v>
                </c:pt>
                <c:pt idx="76">
                  <c:v>0</c:v>
                </c:pt>
                <c:pt idx="77">
                  <c:v>9.6600000000000003E-5</c:v>
                </c:pt>
                <c:pt idx="78">
                  <c:v>0</c:v>
                </c:pt>
                <c:pt idx="79">
                  <c:v>0</c:v>
                </c:pt>
                <c:pt idx="80">
                  <c:v>0</c:v>
                </c:pt>
                <c:pt idx="81">
                  <c:v>0</c:v>
                </c:pt>
                <c:pt idx="82">
                  <c:v>0</c:v>
                </c:pt>
                <c:pt idx="83">
                  <c:v>8.2799999999999993E-5</c:v>
                </c:pt>
                <c:pt idx="84">
                  <c:v>0</c:v>
                </c:pt>
                <c:pt idx="85">
                  <c:v>0</c:v>
                </c:pt>
                <c:pt idx="86">
                  <c:v>0</c:v>
                </c:pt>
                <c:pt idx="87">
                  <c:v>0</c:v>
                </c:pt>
                <c:pt idx="88">
                  <c:v>9.4716299999999986E-5</c:v>
                </c:pt>
                <c:pt idx="89">
                  <c:v>1.8353723999999999E-4</c:v>
                </c:pt>
                <c:pt idx="90">
                  <c:v>0</c:v>
                </c:pt>
                <c:pt idx="91">
                  <c:v>0</c:v>
                </c:pt>
                <c:pt idx="92">
                  <c:v>0</c:v>
                </c:pt>
                <c:pt idx="93">
                  <c:v>0</c:v>
                </c:pt>
                <c:pt idx="94">
                  <c:v>0</c:v>
                </c:pt>
                <c:pt idx="95">
                  <c:v>0</c:v>
                </c:pt>
                <c:pt idx="96">
                  <c:v>0</c:v>
                </c:pt>
                <c:pt idx="108">
                  <c:v>1.7996689480000001E-2</c:v>
                </c:pt>
                <c:pt idx="109">
                  <c:v>1.226839964E-2</c:v>
                </c:pt>
                <c:pt idx="110">
                  <c:v>9.7503306600000006E-3</c:v>
                </c:pt>
                <c:pt idx="111">
                  <c:v>1.2478926460000001E-2</c:v>
                </c:pt>
                <c:pt idx="112">
                  <c:v>1.26181335E-2</c:v>
                </c:pt>
                <c:pt idx="113">
                  <c:v>1.3674175740000001E-2</c:v>
                </c:pt>
                <c:pt idx="114">
                  <c:v>1.7152917E-2</c:v>
                </c:pt>
                <c:pt idx="115">
                  <c:v>1.224367004E-2</c:v>
                </c:pt>
                <c:pt idx="116">
                  <c:v>5.0031909199999992E-3</c:v>
                </c:pt>
                <c:pt idx="117">
                  <c:v>8.7083519999999988E-4</c:v>
                </c:pt>
                <c:pt idx="118">
                  <c:v>1.3546714799999998E-3</c:v>
                </c:pt>
                <c:pt idx="119">
                  <c:v>0</c:v>
                </c:pt>
                <c:pt idx="120">
                  <c:v>1.03918646E-3</c:v>
                </c:pt>
                <c:pt idx="121">
                  <c:v>1.6857159999999997E-4</c:v>
                </c:pt>
                <c:pt idx="122">
                  <c:v>6.5642919999999989E-5</c:v>
                </c:pt>
                <c:pt idx="123">
                  <c:v>9.2E-5</c:v>
                </c:pt>
                <c:pt idx="124">
                  <c:v>0</c:v>
                </c:pt>
                <c:pt idx="125">
                  <c:v>8.2161381999999977E-4</c:v>
                </c:pt>
                <c:pt idx="126">
                  <c:v>2.1962102E-4</c:v>
                </c:pt>
                <c:pt idx="127">
                  <c:v>0</c:v>
                </c:pt>
                <c:pt idx="128">
                  <c:v>0</c:v>
                </c:pt>
                <c:pt idx="129">
                  <c:v>0</c:v>
                </c:pt>
                <c:pt idx="130">
                  <c:v>0</c:v>
                </c:pt>
                <c:pt idx="131">
                  <c:v>0</c:v>
                </c:pt>
                <c:pt idx="132">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80">
                  <c:v>0</c:v>
                </c:pt>
                <c:pt idx="181">
                  <c:v>0</c:v>
                </c:pt>
                <c:pt idx="182">
                  <c:v>1.2725118E-4</c:v>
                </c:pt>
                <c:pt idx="183">
                  <c:v>8.0499999999999992E-7</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16">
                  <c:v>8.0753481620000012E-2</c:v>
                </c:pt>
                <c:pt idx="217">
                  <c:v>7.2283526000000001E-2</c:v>
                </c:pt>
                <c:pt idx="218">
                  <c:v>4.8243962340000002E-2</c:v>
                </c:pt>
                <c:pt idx="219">
                  <c:v>4.1911719639999997E-2</c:v>
                </c:pt>
                <c:pt idx="220">
                  <c:v>4.8259473080000004E-2</c:v>
                </c:pt>
                <c:pt idx="221">
                  <c:v>4.8463300000000001E-2</c:v>
                </c:pt>
                <c:pt idx="222">
                  <c:v>2.1557899999999998E-2</c:v>
                </c:pt>
                <c:pt idx="223">
                  <c:v>2.4749586539999997E-2</c:v>
                </c:pt>
                <c:pt idx="224">
                  <c:v>1.5285829439999999E-2</c:v>
                </c:pt>
                <c:pt idx="225">
                  <c:v>1.0493346579999998E-2</c:v>
                </c:pt>
                <c:pt idx="226">
                  <c:v>9.5179101399999987E-3</c:v>
                </c:pt>
                <c:pt idx="227">
                  <c:v>0</c:v>
                </c:pt>
                <c:pt idx="228">
                  <c:v>0</c:v>
                </c:pt>
                <c:pt idx="229">
                  <c:v>8.0697799999999978E-5</c:v>
                </c:pt>
                <c:pt idx="230">
                  <c:v>8.9751519999999984E-5</c:v>
                </c:pt>
                <c:pt idx="231">
                  <c:v>3.9099999999999995E-5</c:v>
                </c:pt>
                <c:pt idx="232">
                  <c:v>6.5027899999999981E-5</c:v>
                </c:pt>
                <c:pt idx="233">
                  <c:v>0</c:v>
                </c:pt>
                <c:pt idx="234">
                  <c:v>0</c:v>
                </c:pt>
                <c:pt idx="235">
                  <c:v>0</c:v>
                </c:pt>
                <c:pt idx="236">
                  <c:v>0</c:v>
                </c:pt>
                <c:pt idx="237">
                  <c:v>0</c:v>
                </c:pt>
                <c:pt idx="238">
                  <c:v>0</c:v>
                </c:pt>
                <c:pt idx="239">
                  <c:v>0</c:v>
                </c:pt>
                <c:pt idx="240">
                  <c:v>0</c:v>
                </c:pt>
                <c:pt idx="252">
                  <c:v>2.0877220979999972E-2</c:v>
                </c:pt>
                <c:pt idx="253">
                  <c:v>2.5283543039999995E-2</c:v>
                </c:pt>
                <c:pt idx="254">
                  <c:v>1.9603118499999989E-2</c:v>
                </c:pt>
                <c:pt idx="255">
                  <c:v>1.546251727999999E-2</c:v>
                </c:pt>
                <c:pt idx="256">
                  <c:v>1.3338141600000006E-2</c:v>
                </c:pt>
                <c:pt idx="257">
                  <c:v>7.0123964000000094E-3</c:v>
                </c:pt>
                <c:pt idx="258">
                  <c:v>8.1593079600000076E-3</c:v>
                </c:pt>
                <c:pt idx="259">
                  <c:v>9.2510406800000028E-3</c:v>
                </c:pt>
                <c:pt idx="260">
                  <c:v>5.7342082000000003E-3</c:v>
                </c:pt>
                <c:pt idx="261">
                  <c:v>6.3691227399999984E-3</c:v>
                </c:pt>
                <c:pt idx="262">
                  <c:v>4.0148466499999973E-3</c:v>
                </c:pt>
                <c:pt idx="263">
                  <c:v>2.0585386399999996E-3</c:v>
                </c:pt>
                <c:pt idx="264">
                  <c:v>5.5530256233333334E-3</c:v>
                </c:pt>
                <c:pt idx="265">
                  <c:v>5.8444228199999986E-3</c:v>
                </c:pt>
                <c:pt idx="266">
                  <c:v>8.0745168499999995E-3</c:v>
                </c:pt>
                <c:pt idx="267">
                  <c:v>4.7882485600000005E-3</c:v>
                </c:pt>
                <c:pt idx="268">
                  <c:v>3.2586726600000006E-3</c:v>
                </c:pt>
                <c:pt idx="269">
                  <c:v>3.323201459999999E-3</c:v>
                </c:pt>
                <c:pt idx="270">
                  <c:v>5.3033915199999981E-3</c:v>
                </c:pt>
                <c:pt idx="271">
                  <c:v>2.3089911599999996E-3</c:v>
                </c:pt>
                <c:pt idx="272">
                  <c:v>1.6360948799999996E-3</c:v>
                </c:pt>
                <c:pt idx="273">
                  <c:v>2.6334953999999997E-3</c:v>
                </c:pt>
                <c:pt idx="274">
                  <c:v>0</c:v>
                </c:pt>
                <c:pt idx="275">
                  <c:v>0</c:v>
                </c:pt>
                <c:pt idx="276">
                  <c:v>0</c:v>
                </c:pt>
              </c:numCache>
            </c:numRef>
          </c:val>
          <c:extLst>
            <c:ext xmlns:c16="http://schemas.microsoft.com/office/drawing/2014/chart" uri="{C3380CC4-5D6E-409C-BE32-E72D297353CC}">
              <c16:uniqueId val="{00000002-42AD-49C6-BC9D-F60DBA8F2954}"/>
            </c:ext>
          </c:extLst>
        </c:ser>
        <c:ser>
          <c:idx val="6"/>
          <c:order val="3"/>
          <c:tx>
            <c:strRef>
              <c:f>'     '!$A$8</c:f>
              <c:strCache>
                <c:ptCount val="1"/>
                <c:pt idx="0">
                  <c:v>Other timber</c:v>
                </c:pt>
              </c:strCache>
            </c:strRef>
          </c:tx>
          <c:spPr>
            <a:pattFill prst="trellis">
              <a:fgClr>
                <a:srgbClr val="993300"/>
              </a:fgClr>
              <a:bgClr>
                <a:schemeClr val="bg1"/>
              </a:bgClr>
            </a:pattFill>
            <a:ln w="25400">
              <a:noFill/>
            </a:ln>
          </c:spPr>
          <c:invertIfNegative val="0"/>
          <c:cat>
            <c:numRef>
              <c:f>'     '!$B$4:$JT$4</c:f>
              <c:numCache>
                <c:formatCode>General</c:formatCode>
                <c:ptCount val="27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36">
                  <c:v>2000</c:v>
                </c:pt>
                <c:pt idx="37">
                  <c:v>2001</c:v>
                </c:pt>
                <c:pt idx="38">
                  <c:v>2002</c:v>
                </c:pt>
                <c:pt idx="39">
                  <c:v>2003</c:v>
                </c:pt>
                <c:pt idx="40">
                  <c:v>2004</c:v>
                </c:pt>
                <c:pt idx="41">
                  <c:v>2005</c:v>
                </c:pt>
                <c:pt idx="42">
                  <c:v>2006</c:v>
                </c:pt>
                <c:pt idx="43">
                  <c:v>2007</c:v>
                </c:pt>
                <c:pt idx="44">
                  <c:v>2008</c:v>
                </c:pt>
                <c:pt idx="45">
                  <c:v>2009</c:v>
                </c:pt>
                <c:pt idx="46">
                  <c:v>2010</c:v>
                </c:pt>
                <c:pt idx="47">
                  <c:v>2011</c:v>
                </c:pt>
                <c:pt idx="48">
                  <c:v>2012</c:v>
                </c:pt>
                <c:pt idx="49">
                  <c:v>2013</c:v>
                </c:pt>
                <c:pt idx="50">
                  <c:v>2014</c:v>
                </c:pt>
                <c:pt idx="51">
                  <c:v>2015</c:v>
                </c:pt>
                <c:pt idx="52">
                  <c:v>2016</c:v>
                </c:pt>
                <c:pt idx="53">
                  <c:v>2017</c:v>
                </c:pt>
                <c:pt idx="54">
                  <c:v>2018</c:v>
                </c:pt>
                <c:pt idx="55">
                  <c:v>2019</c:v>
                </c:pt>
                <c:pt idx="56">
                  <c:v>2020</c:v>
                </c:pt>
                <c:pt idx="57">
                  <c:v>2021</c:v>
                </c:pt>
                <c:pt idx="58">
                  <c:v>2022</c:v>
                </c:pt>
                <c:pt idx="59">
                  <c:v>2023</c:v>
                </c:pt>
                <c:pt idx="60">
                  <c:v>2024</c:v>
                </c:pt>
                <c:pt idx="72">
                  <c:v>2000</c:v>
                </c:pt>
                <c:pt idx="73">
                  <c:v>2001</c:v>
                </c:pt>
                <c:pt idx="74">
                  <c:v>2002</c:v>
                </c:pt>
                <c:pt idx="75">
                  <c:v>2003</c:v>
                </c:pt>
                <c:pt idx="76">
                  <c:v>2004</c:v>
                </c:pt>
                <c:pt idx="77">
                  <c:v>2005</c:v>
                </c:pt>
                <c:pt idx="78">
                  <c:v>2006</c:v>
                </c:pt>
                <c:pt idx="79">
                  <c:v>2007</c:v>
                </c:pt>
                <c:pt idx="80">
                  <c:v>2008</c:v>
                </c:pt>
                <c:pt idx="81">
                  <c:v>2009</c:v>
                </c:pt>
                <c:pt idx="82">
                  <c:v>2010</c:v>
                </c:pt>
                <c:pt idx="83">
                  <c:v>2011</c:v>
                </c:pt>
                <c:pt idx="84">
                  <c:v>2012</c:v>
                </c:pt>
                <c:pt idx="85">
                  <c:v>2013</c:v>
                </c:pt>
                <c:pt idx="86">
                  <c:v>2014</c:v>
                </c:pt>
                <c:pt idx="87">
                  <c:v>2015</c:v>
                </c:pt>
                <c:pt idx="88">
                  <c:v>2016</c:v>
                </c:pt>
                <c:pt idx="89">
                  <c:v>2017</c:v>
                </c:pt>
                <c:pt idx="90">
                  <c:v>2018</c:v>
                </c:pt>
                <c:pt idx="91">
                  <c:v>2019</c:v>
                </c:pt>
                <c:pt idx="92">
                  <c:v>2020</c:v>
                </c:pt>
                <c:pt idx="93">
                  <c:v>2021</c:v>
                </c:pt>
                <c:pt idx="94">
                  <c:v>2022</c:v>
                </c:pt>
                <c:pt idx="95">
                  <c:v>2023</c:v>
                </c:pt>
                <c:pt idx="96">
                  <c:v>2024</c:v>
                </c:pt>
                <c:pt idx="108">
                  <c:v>2000</c:v>
                </c:pt>
                <c:pt idx="109">
                  <c:v>2001</c:v>
                </c:pt>
                <c:pt idx="110">
                  <c:v>2002</c:v>
                </c:pt>
                <c:pt idx="111">
                  <c:v>2003</c:v>
                </c:pt>
                <c:pt idx="112">
                  <c:v>2004</c:v>
                </c:pt>
                <c:pt idx="113">
                  <c:v>2005</c:v>
                </c:pt>
                <c:pt idx="114">
                  <c:v>2006</c:v>
                </c:pt>
                <c:pt idx="115">
                  <c:v>2007</c:v>
                </c:pt>
                <c:pt idx="116">
                  <c:v>2008</c:v>
                </c:pt>
                <c:pt idx="117">
                  <c:v>2009</c:v>
                </c:pt>
                <c:pt idx="118">
                  <c:v>2010</c:v>
                </c:pt>
                <c:pt idx="119">
                  <c:v>2011</c:v>
                </c:pt>
                <c:pt idx="120">
                  <c:v>2012</c:v>
                </c:pt>
                <c:pt idx="121">
                  <c:v>2013</c:v>
                </c:pt>
                <c:pt idx="122">
                  <c:v>2014</c:v>
                </c:pt>
                <c:pt idx="123">
                  <c:v>2015</c:v>
                </c:pt>
                <c:pt idx="124">
                  <c:v>2016</c:v>
                </c:pt>
                <c:pt idx="125">
                  <c:v>2017</c:v>
                </c:pt>
                <c:pt idx="126">
                  <c:v>2018</c:v>
                </c:pt>
                <c:pt idx="127">
                  <c:v>2019</c:v>
                </c:pt>
                <c:pt idx="128">
                  <c:v>2020</c:v>
                </c:pt>
                <c:pt idx="129">
                  <c:v>2021</c:v>
                </c:pt>
                <c:pt idx="130">
                  <c:v>2022</c:v>
                </c:pt>
                <c:pt idx="131">
                  <c:v>2023</c:v>
                </c:pt>
                <c:pt idx="132">
                  <c:v>2024</c:v>
                </c:pt>
                <c:pt idx="144">
                  <c:v>2000</c:v>
                </c:pt>
                <c:pt idx="145">
                  <c:v>2001</c:v>
                </c:pt>
                <c:pt idx="146">
                  <c:v>2002</c:v>
                </c:pt>
                <c:pt idx="147">
                  <c:v>2003</c:v>
                </c:pt>
                <c:pt idx="148">
                  <c:v>2004</c:v>
                </c:pt>
                <c:pt idx="149">
                  <c:v>2005</c:v>
                </c:pt>
                <c:pt idx="150">
                  <c:v>2006</c:v>
                </c:pt>
                <c:pt idx="151">
                  <c:v>2007</c:v>
                </c:pt>
                <c:pt idx="152">
                  <c:v>2008</c:v>
                </c:pt>
                <c:pt idx="153">
                  <c:v>2009</c:v>
                </c:pt>
                <c:pt idx="154">
                  <c:v>2010</c:v>
                </c:pt>
                <c:pt idx="155">
                  <c:v>2011</c:v>
                </c:pt>
                <c:pt idx="156">
                  <c:v>2012</c:v>
                </c:pt>
                <c:pt idx="157">
                  <c:v>2013</c:v>
                </c:pt>
                <c:pt idx="158">
                  <c:v>2014</c:v>
                </c:pt>
                <c:pt idx="159">
                  <c:v>2015</c:v>
                </c:pt>
                <c:pt idx="160">
                  <c:v>2016</c:v>
                </c:pt>
                <c:pt idx="161">
                  <c:v>2017</c:v>
                </c:pt>
                <c:pt idx="162">
                  <c:v>2018</c:v>
                </c:pt>
                <c:pt idx="163">
                  <c:v>2019</c:v>
                </c:pt>
                <c:pt idx="164">
                  <c:v>2020</c:v>
                </c:pt>
                <c:pt idx="165">
                  <c:v>2021</c:v>
                </c:pt>
                <c:pt idx="166">
                  <c:v>2022</c:v>
                </c:pt>
                <c:pt idx="167">
                  <c:v>2023</c:v>
                </c:pt>
                <c:pt idx="168">
                  <c:v>2024</c:v>
                </c:pt>
                <c:pt idx="180">
                  <c:v>2000</c:v>
                </c:pt>
                <c:pt idx="181">
                  <c:v>2001</c:v>
                </c:pt>
                <c:pt idx="182">
                  <c:v>2002</c:v>
                </c:pt>
                <c:pt idx="183">
                  <c:v>2003</c:v>
                </c:pt>
                <c:pt idx="184">
                  <c:v>2004</c:v>
                </c:pt>
                <c:pt idx="185">
                  <c:v>2005</c:v>
                </c:pt>
                <c:pt idx="186">
                  <c:v>2006</c:v>
                </c:pt>
                <c:pt idx="187">
                  <c:v>2007</c:v>
                </c:pt>
                <c:pt idx="188">
                  <c:v>2008</c:v>
                </c:pt>
                <c:pt idx="189">
                  <c:v>2009</c:v>
                </c:pt>
                <c:pt idx="190">
                  <c:v>2010</c:v>
                </c:pt>
                <c:pt idx="191">
                  <c:v>2011</c:v>
                </c:pt>
                <c:pt idx="192">
                  <c:v>2012</c:v>
                </c:pt>
                <c:pt idx="193">
                  <c:v>2013</c:v>
                </c:pt>
                <c:pt idx="194">
                  <c:v>2014</c:v>
                </c:pt>
                <c:pt idx="195">
                  <c:v>2015</c:v>
                </c:pt>
                <c:pt idx="196">
                  <c:v>2016</c:v>
                </c:pt>
                <c:pt idx="197">
                  <c:v>2017</c:v>
                </c:pt>
                <c:pt idx="198">
                  <c:v>2018</c:v>
                </c:pt>
                <c:pt idx="199">
                  <c:v>2019</c:v>
                </c:pt>
                <c:pt idx="200">
                  <c:v>2020</c:v>
                </c:pt>
                <c:pt idx="201">
                  <c:v>2021</c:v>
                </c:pt>
                <c:pt idx="202">
                  <c:v>2022</c:v>
                </c:pt>
                <c:pt idx="203">
                  <c:v>2023</c:v>
                </c:pt>
                <c:pt idx="204">
                  <c:v>2024</c:v>
                </c:pt>
                <c:pt idx="216">
                  <c:v>2000</c:v>
                </c:pt>
                <c:pt idx="217">
                  <c:v>2001</c:v>
                </c:pt>
                <c:pt idx="218">
                  <c:v>2002</c:v>
                </c:pt>
                <c:pt idx="219">
                  <c:v>2003</c:v>
                </c:pt>
                <c:pt idx="220">
                  <c:v>2004</c:v>
                </c:pt>
                <c:pt idx="221">
                  <c:v>2005</c:v>
                </c:pt>
                <c:pt idx="222">
                  <c:v>2006</c:v>
                </c:pt>
                <c:pt idx="223">
                  <c:v>2007</c:v>
                </c:pt>
                <c:pt idx="224">
                  <c:v>2008</c:v>
                </c:pt>
                <c:pt idx="225">
                  <c:v>2009</c:v>
                </c:pt>
                <c:pt idx="226">
                  <c:v>2010</c:v>
                </c:pt>
                <c:pt idx="227">
                  <c:v>2011</c:v>
                </c:pt>
                <c:pt idx="228">
                  <c:v>2012</c:v>
                </c:pt>
                <c:pt idx="229">
                  <c:v>2013</c:v>
                </c:pt>
                <c:pt idx="230">
                  <c:v>2014</c:v>
                </c:pt>
                <c:pt idx="231">
                  <c:v>2015</c:v>
                </c:pt>
                <c:pt idx="232">
                  <c:v>2016</c:v>
                </c:pt>
                <c:pt idx="233">
                  <c:v>2017</c:v>
                </c:pt>
                <c:pt idx="234">
                  <c:v>2018</c:v>
                </c:pt>
                <c:pt idx="235">
                  <c:v>2019</c:v>
                </c:pt>
                <c:pt idx="236">
                  <c:v>2020</c:v>
                </c:pt>
                <c:pt idx="237">
                  <c:v>2021</c:v>
                </c:pt>
                <c:pt idx="238">
                  <c:v>2022</c:v>
                </c:pt>
                <c:pt idx="239">
                  <c:v>2023</c:v>
                </c:pt>
                <c:pt idx="240">
                  <c:v>2024</c:v>
                </c:pt>
                <c:pt idx="252">
                  <c:v>2000</c:v>
                </c:pt>
                <c:pt idx="253">
                  <c:v>2001</c:v>
                </c:pt>
                <c:pt idx="254">
                  <c:v>2002</c:v>
                </c:pt>
                <c:pt idx="255">
                  <c:v>2003</c:v>
                </c:pt>
                <c:pt idx="256">
                  <c:v>2004</c:v>
                </c:pt>
                <c:pt idx="257">
                  <c:v>2005</c:v>
                </c:pt>
                <c:pt idx="258">
                  <c:v>2006</c:v>
                </c:pt>
                <c:pt idx="259">
                  <c:v>2007</c:v>
                </c:pt>
                <c:pt idx="260">
                  <c:v>2008</c:v>
                </c:pt>
                <c:pt idx="261">
                  <c:v>2009</c:v>
                </c:pt>
                <c:pt idx="262">
                  <c:v>2010</c:v>
                </c:pt>
                <c:pt idx="263">
                  <c:v>2011</c:v>
                </c:pt>
                <c:pt idx="264">
                  <c:v>2012</c:v>
                </c:pt>
                <c:pt idx="265">
                  <c:v>2013</c:v>
                </c:pt>
                <c:pt idx="266">
                  <c:v>2014</c:v>
                </c:pt>
                <c:pt idx="267">
                  <c:v>2015</c:v>
                </c:pt>
                <c:pt idx="268">
                  <c:v>2016</c:v>
                </c:pt>
                <c:pt idx="269">
                  <c:v>2017</c:v>
                </c:pt>
                <c:pt idx="270">
                  <c:v>2018</c:v>
                </c:pt>
                <c:pt idx="271">
                  <c:v>2019</c:v>
                </c:pt>
                <c:pt idx="272">
                  <c:v>2020</c:v>
                </c:pt>
                <c:pt idx="273">
                  <c:v>2021</c:v>
                </c:pt>
                <c:pt idx="274">
                  <c:v>2022</c:v>
                </c:pt>
                <c:pt idx="275">
                  <c:v>2023</c:v>
                </c:pt>
                <c:pt idx="276">
                  <c:v>2024</c:v>
                </c:pt>
              </c:numCache>
            </c:numRef>
          </c:cat>
          <c:val>
            <c:numRef>
              <c:f>'     '!$B$8:$JT$8</c:f>
              <c:numCache>
                <c:formatCode>#,##0.00</c:formatCode>
                <c:ptCount val="277"/>
                <c:pt idx="0">
                  <c:v>4.4185877400000073E-3</c:v>
                </c:pt>
                <c:pt idx="1">
                  <c:v>3.0588643399999949E-3</c:v>
                </c:pt>
                <c:pt idx="2">
                  <c:v>2.0202494200000018E-3</c:v>
                </c:pt>
                <c:pt idx="3">
                  <c:v>3.0115301930000032E-3</c:v>
                </c:pt>
                <c:pt idx="4">
                  <c:v>2.8166958400000011E-3</c:v>
                </c:pt>
                <c:pt idx="5">
                  <c:v>3.6957264400000051E-3</c:v>
                </c:pt>
                <c:pt idx="6">
                  <c:v>5.7620817399999802E-3</c:v>
                </c:pt>
                <c:pt idx="7">
                  <c:v>7.1941682399999929E-3</c:v>
                </c:pt>
                <c:pt idx="8">
                  <c:v>7.4820450600000012E-3</c:v>
                </c:pt>
                <c:pt idx="9">
                  <c:v>9.4776991399999917E-3</c:v>
                </c:pt>
                <c:pt idx="10">
                  <c:v>8.8957678742857156E-3</c:v>
                </c:pt>
                <c:pt idx="11">
                  <c:v>4.6713102799999994E-3</c:v>
                </c:pt>
                <c:pt idx="12">
                  <c:v>5.8270216199999983E-3</c:v>
                </c:pt>
                <c:pt idx="13">
                  <c:v>3.7313978800000008E-3</c:v>
                </c:pt>
                <c:pt idx="14">
                  <c:v>3.377572379999999E-3</c:v>
                </c:pt>
                <c:pt idx="15">
                  <c:v>3.6149065400000002E-3</c:v>
                </c:pt>
                <c:pt idx="16">
                  <c:v>3.6157182599999994E-3</c:v>
                </c:pt>
                <c:pt idx="17">
                  <c:v>3.4572535200000001E-3</c:v>
                </c:pt>
                <c:pt idx="18">
                  <c:v>2.6598675600000002E-3</c:v>
                </c:pt>
                <c:pt idx="19">
                  <c:v>2.2761786600000002E-3</c:v>
                </c:pt>
                <c:pt idx="20">
                  <c:v>2.4686921000000002E-3</c:v>
                </c:pt>
                <c:pt idx="21">
                  <c:v>3.7067519999999996E-4</c:v>
                </c:pt>
                <c:pt idx="22">
                  <c:v>4.2170799999999981E-4</c:v>
                </c:pt>
                <c:pt idx="23">
                  <c:v>1.7774229249999996E-3</c:v>
                </c:pt>
                <c:pt idx="24">
                  <c:v>2.6668079599999998E-3</c:v>
                </c:pt>
                <c:pt idx="36">
                  <c:v>4.1499261720000097E-3</c:v>
                </c:pt>
                <c:pt idx="37">
                  <c:v>9.6055354569999918E-3</c:v>
                </c:pt>
                <c:pt idx="38">
                  <c:v>1.2751883417000003E-2</c:v>
                </c:pt>
                <c:pt idx="39">
                  <c:v>1.197689997000001E-2</c:v>
                </c:pt>
                <c:pt idx="40">
                  <c:v>1.01696838124E-2</c:v>
                </c:pt>
                <c:pt idx="41">
                  <c:v>1.0757905560000017E-2</c:v>
                </c:pt>
                <c:pt idx="42">
                  <c:v>1.8226512060000005E-2</c:v>
                </c:pt>
                <c:pt idx="43">
                  <c:v>1.3881498715000017E-2</c:v>
                </c:pt>
                <c:pt idx="44">
                  <c:v>1.7485060739999985E-2</c:v>
                </c:pt>
                <c:pt idx="45">
                  <c:v>1.094514892E-2</c:v>
                </c:pt>
                <c:pt idx="46">
                  <c:v>6.5936838400000065E-3</c:v>
                </c:pt>
                <c:pt idx="47">
                  <c:v>6.8200829200000023E-3</c:v>
                </c:pt>
                <c:pt idx="48">
                  <c:v>8.7517765799999953E-3</c:v>
                </c:pt>
                <c:pt idx="49">
                  <c:v>7.5146599800000012E-3</c:v>
                </c:pt>
                <c:pt idx="50">
                  <c:v>9.0584098200000122E-3</c:v>
                </c:pt>
                <c:pt idx="51">
                  <c:v>8.0409196000000051E-3</c:v>
                </c:pt>
                <c:pt idx="52">
                  <c:v>1.0185431340000007E-2</c:v>
                </c:pt>
                <c:pt idx="53">
                  <c:v>8.8426639000000005E-3</c:v>
                </c:pt>
                <c:pt idx="54">
                  <c:v>2.0525440619999981E-2</c:v>
                </c:pt>
                <c:pt idx="55">
                  <c:v>2.6292302120000003E-2</c:v>
                </c:pt>
                <c:pt idx="56">
                  <c:v>4.6006336399999981E-3</c:v>
                </c:pt>
                <c:pt idx="57">
                  <c:v>5.0546764799999991E-3</c:v>
                </c:pt>
                <c:pt idx="58">
                  <c:v>7.7511528639999973E-3</c:v>
                </c:pt>
                <c:pt idx="59">
                  <c:v>9.7338890319999972E-3</c:v>
                </c:pt>
                <c:pt idx="60">
                  <c:v>1.1359364344999999E-2</c:v>
                </c:pt>
                <c:pt idx="72">
                  <c:v>0</c:v>
                </c:pt>
                <c:pt idx="73">
                  <c:v>3.0947424199999976E-3</c:v>
                </c:pt>
                <c:pt idx="74">
                  <c:v>5.017382439999999E-3</c:v>
                </c:pt>
                <c:pt idx="75">
                  <c:v>1.7171949199999998E-3</c:v>
                </c:pt>
                <c:pt idx="76">
                  <c:v>9.0834113999999772E-4</c:v>
                </c:pt>
                <c:pt idx="77">
                  <c:v>8.1130000000000091E-4</c:v>
                </c:pt>
                <c:pt idx="78">
                  <c:v>1.8516791999999976E-3</c:v>
                </c:pt>
                <c:pt idx="79">
                  <c:v>6.4977575599999976E-3</c:v>
                </c:pt>
                <c:pt idx="80">
                  <c:v>3.3295661000000039E-3</c:v>
                </c:pt>
                <c:pt idx="81">
                  <c:v>1.3506752000000117E-4</c:v>
                </c:pt>
                <c:pt idx="82">
                  <c:v>1.2106386599999956E-3</c:v>
                </c:pt>
                <c:pt idx="83">
                  <c:v>1.8596376666666636E-3</c:v>
                </c:pt>
                <c:pt idx="84">
                  <c:v>1.4576134999999932E-3</c:v>
                </c:pt>
                <c:pt idx="85">
                  <c:v>5.5999999999999626E-5</c:v>
                </c:pt>
                <c:pt idx="86">
                  <c:v>1.8334942666666694E-2</c:v>
                </c:pt>
                <c:pt idx="87">
                  <c:v>6.1604697500000083E-3</c:v>
                </c:pt>
                <c:pt idx="88">
                  <c:v>1.3971290900000009E-2</c:v>
                </c:pt>
                <c:pt idx="89">
                  <c:v>1.5225629860000022E-2</c:v>
                </c:pt>
                <c:pt idx="90">
                  <c:v>1.7189701060000003E-2</c:v>
                </c:pt>
                <c:pt idx="91">
                  <c:v>8.9282155200000046E-3</c:v>
                </c:pt>
                <c:pt idx="92">
                  <c:v>1.687885444E-2</c:v>
                </c:pt>
                <c:pt idx="93">
                  <c:v>1.0930421333333322E-2</c:v>
                </c:pt>
                <c:pt idx="94">
                  <c:v>1.4613508000000011E-2</c:v>
                </c:pt>
                <c:pt idx="95">
                  <c:v>5.1298099999999985E-3</c:v>
                </c:pt>
                <c:pt idx="96">
                  <c:v>1.8830140000000002E-2</c:v>
                </c:pt>
                <c:pt idx="108">
                  <c:v>3.0365924399999959E-3</c:v>
                </c:pt>
                <c:pt idx="109">
                  <c:v>3.3215823199999987E-3</c:v>
                </c:pt>
                <c:pt idx="110">
                  <c:v>3.6248562000000019E-3</c:v>
                </c:pt>
                <c:pt idx="111">
                  <c:v>4.1093447779999986E-3</c:v>
                </c:pt>
                <c:pt idx="112">
                  <c:v>5.7769739999999903E-3</c:v>
                </c:pt>
                <c:pt idx="113">
                  <c:v>8.056751779999996E-3</c:v>
                </c:pt>
                <c:pt idx="114">
                  <c:v>1.5167358359999994E-2</c:v>
                </c:pt>
                <c:pt idx="115">
                  <c:v>1.4838616659999998E-2</c:v>
                </c:pt>
                <c:pt idx="116">
                  <c:v>2.0635536739999995E-2</c:v>
                </c:pt>
                <c:pt idx="117">
                  <c:v>1.055042632E-2</c:v>
                </c:pt>
                <c:pt idx="118">
                  <c:v>2.617438712000001E-2</c:v>
                </c:pt>
                <c:pt idx="119">
                  <c:v>2.0353032951428575E-2</c:v>
                </c:pt>
                <c:pt idx="120">
                  <c:v>7.6405172199999977E-3</c:v>
                </c:pt>
                <c:pt idx="121">
                  <c:v>6.2583317600000002E-3</c:v>
                </c:pt>
                <c:pt idx="122">
                  <c:v>5.94896036E-3</c:v>
                </c:pt>
                <c:pt idx="123">
                  <c:v>2.1592145199999992E-3</c:v>
                </c:pt>
                <c:pt idx="124">
                  <c:v>7.1095467142857135E-4</c:v>
                </c:pt>
                <c:pt idx="125">
                  <c:v>7.7842128000000198E-4</c:v>
                </c:pt>
                <c:pt idx="126">
                  <c:v>1.5703259600000005E-3</c:v>
                </c:pt>
                <c:pt idx="127">
                  <c:v>1.3100451199999988E-3</c:v>
                </c:pt>
                <c:pt idx="128">
                  <c:v>6.8162976E-4</c:v>
                </c:pt>
                <c:pt idx="129">
                  <c:v>2.1239052799999995E-3</c:v>
                </c:pt>
                <c:pt idx="130">
                  <c:v>2.1277920999999995E-3</c:v>
                </c:pt>
                <c:pt idx="131">
                  <c:v>3.4742640800000009E-3</c:v>
                </c:pt>
                <c:pt idx="132">
                  <c:v>1.6984046450000002E-3</c:v>
                </c:pt>
                <c:pt idx="144">
                  <c:v>2.6984024199999991E-3</c:v>
                </c:pt>
                <c:pt idx="145">
                  <c:v>1.2485375000000007E-3</c:v>
                </c:pt>
                <c:pt idx="146">
                  <c:v>6.2953959320000141E-4</c:v>
                </c:pt>
                <c:pt idx="147">
                  <c:v>4.1847595999999765E-4</c:v>
                </c:pt>
                <c:pt idx="148">
                  <c:v>1.1703999999999881E-4</c:v>
                </c:pt>
                <c:pt idx="149">
                  <c:v>3.4581225000000007E-3</c:v>
                </c:pt>
                <c:pt idx="150">
                  <c:v>5.1917879999999889E-4</c:v>
                </c:pt>
                <c:pt idx="151">
                  <c:v>7.8629866000000034E-4</c:v>
                </c:pt>
                <c:pt idx="152">
                  <c:v>1.7131038400000007E-3</c:v>
                </c:pt>
                <c:pt idx="153">
                  <c:v>1.2320000000000039E-4</c:v>
                </c:pt>
                <c:pt idx="154">
                  <c:v>0</c:v>
                </c:pt>
                <c:pt idx="155">
                  <c:v>5.3200000000003245E-5</c:v>
                </c:pt>
                <c:pt idx="156">
                  <c:v>1.3353891600000004E-3</c:v>
                </c:pt>
                <c:pt idx="157">
                  <c:v>0</c:v>
                </c:pt>
                <c:pt idx="158">
                  <c:v>4.6969999999996875E-5</c:v>
                </c:pt>
                <c:pt idx="159">
                  <c:v>6.9929199999999893E-4</c:v>
                </c:pt>
                <c:pt idx="160">
                  <c:v>5.1225900000000102E-4</c:v>
                </c:pt>
                <c:pt idx="161">
                  <c:v>1.4097999999999975E-4</c:v>
                </c:pt>
                <c:pt idx="162">
                  <c:v>2.839416999999996E-4</c:v>
                </c:pt>
                <c:pt idx="163">
                  <c:v>1.7192936599999993E-3</c:v>
                </c:pt>
                <c:pt idx="164">
                  <c:v>1.2608399999999957E-3</c:v>
                </c:pt>
                <c:pt idx="165">
                  <c:v>1.435449999999997E-4</c:v>
                </c:pt>
                <c:pt idx="166">
                  <c:v>2.0136199999999994E-3</c:v>
                </c:pt>
                <c:pt idx="167">
                  <c:v>2.3141999999999972E-3</c:v>
                </c:pt>
                <c:pt idx="168">
                  <c:v>1.0214400000000002E-3</c:v>
                </c:pt>
                <c:pt idx="180">
                  <c:v>1.064000000000002E-5</c:v>
                </c:pt>
                <c:pt idx="181">
                  <c:v>0</c:v>
                </c:pt>
                <c:pt idx="182">
                  <c:v>0</c:v>
                </c:pt>
                <c:pt idx="183">
                  <c:v>1.7693761400000003E-3</c:v>
                </c:pt>
                <c:pt idx="184">
                  <c:v>1.4034824999999982E-3</c:v>
                </c:pt>
                <c:pt idx="185">
                  <c:v>0</c:v>
                </c:pt>
                <c:pt idx="186">
                  <c:v>6.1062959999999989E-4</c:v>
                </c:pt>
                <c:pt idx="187">
                  <c:v>9.4422285999998939E-4</c:v>
                </c:pt>
                <c:pt idx="188">
                  <c:v>2.127999999999991E-4</c:v>
                </c:pt>
                <c:pt idx="189">
                  <c:v>0</c:v>
                </c:pt>
                <c:pt idx="190">
                  <c:v>8.3757016000000212E-4</c:v>
                </c:pt>
                <c:pt idx="191">
                  <c:v>0</c:v>
                </c:pt>
                <c:pt idx="192">
                  <c:v>4.1900319999999686E-5</c:v>
                </c:pt>
                <c:pt idx="193">
                  <c:v>0</c:v>
                </c:pt>
                <c:pt idx="194">
                  <c:v>1.12575E-3</c:v>
                </c:pt>
                <c:pt idx="195">
                  <c:v>1.615389140000001E-3</c:v>
                </c:pt>
                <c:pt idx="196">
                  <c:v>1.3581162000000002E-3</c:v>
                </c:pt>
                <c:pt idx="197">
                  <c:v>1.2098265199999994E-3</c:v>
                </c:pt>
                <c:pt idx="198">
                  <c:v>3.4350526200000011E-3</c:v>
                </c:pt>
                <c:pt idx="199">
                  <c:v>4.0322886799999975E-3</c:v>
                </c:pt>
                <c:pt idx="200">
                  <c:v>2.6599999999999996E-4</c:v>
                </c:pt>
                <c:pt idx="201">
                  <c:v>0</c:v>
                </c:pt>
                <c:pt idx="202">
                  <c:v>0</c:v>
                </c:pt>
                <c:pt idx="203">
                  <c:v>0</c:v>
                </c:pt>
                <c:pt idx="204">
                  <c:v>0</c:v>
                </c:pt>
                <c:pt idx="216">
                  <c:v>6.4246654359999822E-3</c:v>
                </c:pt>
                <c:pt idx="217">
                  <c:v>5.5392853039999829E-3</c:v>
                </c:pt>
                <c:pt idx="218">
                  <c:v>4.8172853484000008E-3</c:v>
                </c:pt>
                <c:pt idx="219">
                  <c:v>5.9056782399999966E-3</c:v>
                </c:pt>
                <c:pt idx="220">
                  <c:v>1.0005580619999982E-2</c:v>
                </c:pt>
                <c:pt idx="221">
                  <c:v>1.0463817579999993E-2</c:v>
                </c:pt>
                <c:pt idx="222">
                  <c:v>1.0935896020000002E-2</c:v>
                </c:pt>
                <c:pt idx="223">
                  <c:v>2.4635419199999925E-3</c:v>
                </c:pt>
                <c:pt idx="224">
                  <c:v>2.6209282399999971E-3</c:v>
                </c:pt>
                <c:pt idx="225">
                  <c:v>2.6908086400000038E-3</c:v>
                </c:pt>
                <c:pt idx="226">
                  <c:v>2.7158207628571428E-3</c:v>
                </c:pt>
                <c:pt idx="227">
                  <c:v>5.1966699399999938E-3</c:v>
                </c:pt>
                <c:pt idx="228">
                  <c:v>4.8204952600000017E-3</c:v>
                </c:pt>
                <c:pt idx="229">
                  <c:v>5.2948645400000011E-3</c:v>
                </c:pt>
                <c:pt idx="230">
                  <c:v>6.1738815599999969E-3</c:v>
                </c:pt>
                <c:pt idx="231">
                  <c:v>7.0140900199999971E-3</c:v>
                </c:pt>
                <c:pt idx="232">
                  <c:v>5.8944844000000073E-3</c:v>
                </c:pt>
                <c:pt idx="233">
                  <c:v>6.9125544599999977E-3</c:v>
                </c:pt>
                <c:pt idx="234">
                  <c:v>1.0641033720000002E-2</c:v>
                </c:pt>
                <c:pt idx="235">
                  <c:v>6.9274556400000034E-3</c:v>
                </c:pt>
                <c:pt idx="236">
                  <c:v>6.039771779999998E-3</c:v>
                </c:pt>
                <c:pt idx="237">
                  <c:v>2.1699472899999996E-2</c:v>
                </c:pt>
                <c:pt idx="238">
                  <c:v>1.5621289460000003E-2</c:v>
                </c:pt>
                <c:pt idx="239">
                  <c:v>8.8100799450000038E-3</c:v>
                </c:pt>
                <c:pt idx="240">
                  <c:v>8.8072465699999981E-3</c:v>
                </c:pt>
                <c:pt idx="252">
                  <c:v>2.2101179799999329E-3</c:v>
                </c:pt>
                <c:pt idx="253">
                  <c:v>1.0236954279999634E-3</c:v>
                </c:pt>
                <c:pt idx="254">
                  <c:v>3.6104084618000104E-3</c:v>
                </c:pt>
                <c:pt idx="255">
                  <c:v>6.1435231200000703E-3</c:v>
                </c:pt>
                <c:pt idx="256">
                  <c:v>5.6464114000009252E-4</c:v>
                </c:pt>
                <c:pt idx="257">
                  <c:v>1.2570409200000701E-3</c:v>
                </c:pt>
                <c:pt idx="258">
                  <c:v>4.3700327999998678E-4</c:v>
                </c:pt>
                <c:pt idx="259">
                  <c:v>1.9766625199999985E-3</c:v>
                </c:pt>
                <c:pt idx="260">
                  <c:v>3.2079126800000357E-3</c:v>
                </c:pt>
                <c:pt idx="261">
                  <c:v>1.8855842600000033E-3</c:v>
                </c:pt>
                <c:pt idx="262">
                  <c:v>1.8052597399999398E-3</c:v>
                </c:pt>
                <c:pt idx="263">
                  <c:v>1.9534333000000986E-3</c:v>
                </c:pt>
                <c:pt idx="264">
                  <c:v>6.7423361799999575E-3</c:v>
                </c:pt>
                <c:pt idx="265">
                  <c:v>2.886769900000058E-3</c:v>
                </c:pt>
                <c:pt idx="266">
                  <c:v>2.1103832800000097E-3</c:v>
                </c:pt>
                <c:pt idx="267">
                  <c:v>1.2938288399999831E-3</c:v>
                </c:pt>
                <c:pt idx="268">
                  <c:v>1.9629525971427975E-3</c:v>
                </c:pt>
                <c:pt idx="269">
                  <c:v>7.3803938599999522E-3</c:v>
                </c:pt>
                <c:pt idx="270">
                  <c:v>1.9198442200000776E-3</c:v>
                </c:pt>
                <c:pt idx="271">
                  <c:v>4.2777627899999796E-3</c:v>
                </c:pt>
                <c:pt idx="272">
                  <c:v>7.7529003999998736E-4</c:v>
                </c:pt>
                <c:pt idx="273">
                  <c:v>4.637227100000002E-3</c:v>
                </c:pt>
                <c:pt idx="274">
                  <c:v>8.2482650599999957E-3</c:v>
                </c:pt>
                <c:pt idx="275">
                  <c:v>3.8269368550000078E-3</c:v>
                </c:pt>
                <c:pt idx="276">
                  <c:v>4.1029195550000147E-3</c:v>
                </c:pt>
              </c:numCache>
            </c:numRef>
          </c:val>
          <c:extLst>
            <c:ext xmlns:c16="http://schemas.microsoft.com/office/drawing/2014/chart" uri="{C3380CC4-5D6E-409C-BE32-E72D297353CC}">
              <c16:uniqueId val="{00000003-42AD-49C6-BC9D-F60DBA8F2954}"/>
            </c:ext>
          </c:extLst>
        </c:ser>
        <c:dLbls>
          <c:showLegendKey val="0"/>
          <c:showVal val="0"/>
          <c:showCatName val="0"/>
          <c:showSerName val="0"/>
          <c:showPercent val="0"/>
          <c:showBubbleSize val="0"/>
        </c:dLbls>
        <c:gapWidth val="0"/>
        <c:overlap val="100"/>
        <c:axId val="1840059856"/>
        <c:axId val="1"/>
      </c:barChart>
      <c:catAx>
        <c:axId val="1840059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6"/>
        <c:tickMarkSkip val="6"/>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500" b="1" i="0" u="none" strike="noStrike" baseline="0">
                    <a:solidFill>
                      <a:sysClr val="windowText" lastClr="000000"/>
                    </a:solidFill>
                    <a:latin typeface="Arial"/>
                    <a:cs typeface="Arial"/>
                  </a:rPr>
                  <a:t>Estimated RWE volume</a:t>
                </a:r>
                <a:endParaRPr lang="en-GB" sz="1500" b="0" i="0" u="none" strike="noStrike" baseline="0">
                  <a:solidFill>
                    <a:sysClr val="windowText" lastClr="000000"/>
                  </a:solidFill>
                  <a:latin typeface="Arial"/>
                  <a:cs typeface="Arial"/>
                </a:endParaRPr>
              </a:p>
              <a:p>
                <a:pPr>
                  <a:defRPr sz="1000" b="0" i="0" u="none" strike="noStrike" baseline="0">
                    <a:solidFill>
                      <a:srgbClr val="000000"/>
                    </a:solidFill>
                    <a:latin typeface="Arial"/>
                    <a:ea typeface="Arial"/>
                    <a:cs typeface="Arial"/>
                  </a:defRPr>
                </a:pPr>
                <a:r>
                  <a:rPr lang="en-GB" sz="1100" b="0" i="0" u="none" strike="noStrike" baseline="0">
                    <a:solidFill>
                      <a:sysClr val="windowText" lastClr="000000"/>
                    </a:solidFill>
                    <a:latin typeface="Arial"/>
                    <a:cs typeface="Arial"/>
                  </a:rPr>
                  <a:t>(thousand cubic metres)</a:t>
                </a:r>
              </a:p>
            </c:rich>
          </c:tx>
          <c:layout>
            <c:manualLayout>
              <c:xMode val="edge"/>
              <c:yMode val="edge"/>
              <c:x val="1.6146261232986646E-2"/>
              <c:y val="8.8191858713168342E-2"/>
            </c:manualLayout>
          </c:layout>
          <c:overlay val="0"/>
          <c:spPr>
            <a:noFill/>
            <a:ln w="25400">
              <a:noFill/>
            </a:ln>
          </c:spPr>
        </c:title>
        <c:numFmt formatCode="#,##0.00" sourceLinked="0"/>
        <c:majorTickMark val="out"/>
        <c:minorTickMark val="none"/>
        <c:tickLblPos val="nextTo"/>
        <c:spPr>
          <a:ln w="6350">
            <a:solidFill>
              <a:srgbClr val="000000"/>
            </a:solidFill>
            <a:prstDash val="solid"/>
          </a:ln>
        </c:spPr>
        <c:txPr>
          <a:bodyPr rot="0" vert="horz"/>
          <a:lstStyle/>
          <a:p>
            <a:pPr>
              <a:defRPr sz="1100" b="0" i="0" u="none" strike="noStrike" baseline="0">
                <a:solidFill>
                  <a:sysClr val="windowText" lastClr="000000"/>
                </a:solidFill>
                <a:latin typeface="Arial"/>
                <a:ea typeface="Arial"/>
                <a:cs typeface="Arial"/>
              </a:defRPr>
            </a:pPr>
            <a:endParaRPr lang="en-US"/>
          </a:p>
        </c:txPr>
        <c:crossAx val="1840059856"/>
        <c:crosses val="autoZero"/>
        <c:crossBetween val="between"/>
      </c:valAx>
      <c:spPr>
        <a:noFill/>
        <a:ln w="12700">
          <a:noFill/>
          <a:prstDash val="solid"/>
        </a:ln>
      </c:spPr>
    </c:plotArea>
    <c:legend>
      <c:legendPos val="b"/>
      <c:legendEntry>
        <c:idx val="0"/>
        <c:txPr>
          <a:bodyPr/>
          <a:lstStyle/>
          <a:p>
            <a:pPr>
              <a:defRPr sz="1300" b="1" i="0" u="none" strike="noStrike" baseline="0">
                <a:solidFill>
                  <a:srgbClr val="FF0000"/>
                </a:solidFill>
                <a:latin typeface="Arial"/>
                <a:ea typeface="Arial"/>
                <a:cs typeface="Arial"/>
              </a:defRPr>
            </a:pPr>
            <a:endParaRPr lang="en-US"/>
          </a:p>
        </c:txPr>
      </c:legendEntry>
      <c:legendEntry>
        <c:idx val="1"/>
        <c:txPr>
          <a:bodyPr/>
          <a:lstStyle/>
          <a:p>
            <a:pPr>
              <a:defRPr sz="1300" b="1" i="0" u="none" strike="noStrike" baseline="0">
                <a:solidFill>
                  <a:srgbClr val="3333FF"/>
                </a:solidFill>
                <a:latin typeface="Arial"/>
                <a:ea typeface="Arial"/>
                <a:cs typeface="Arial"/>
              </a:defRPr>
            </a:pPr>
            <a:endParaRPr lang="en-US"/>
          </a:p>
        </c:txPr>
      </c:legendEntry>
      <c:legendEntry>
        <c:idx val="2"/>
        <c:txPr>
          <a:bodyPr/>
          <a:lstStyle/>
          <a:p>
            <a:pPr>
              <a:defRPr sz="1300" b="1" i="0" u="none" strike="noStrike" baseline="0">
                <a:solidFill>
                  <a:srgbClr val="009900"/>
                </a:solidFill>
                <a:latin typeface="Arial"/>
                <a:ea typeface="Arial"/>
                <a:cs typeface="Arial"/>
              </a:defRPr>
            </a:pPr>
            <a:endParaRPr lang="en-US"/>
          </a:p>
        </c:txPr>
      </c:legendEntry>
      <c:legendEntry>
        <c:idx val="3"/>
        <c:txPr>
          <a:bodyPr/>
          <a:lstStyle/>
          <a:p>
            <a:pPr>
              <a:defRPr sz="1300" b="1" i="0" u="none" strike="noStrike" baseline="0">
                <a:solidFill>
                  <a:srgbClr val="993300"/>
                </a:solidFill>
                <a:latin typeface="Arial"/>
                <a:ea typeface="Arial"/>
                <a:cs typeface="Arial"/>
              </a:defRPr>
            </a:pPr>
            <a:endParaRPr lang="en-US"/>
          </a:p>
        </c:txPr>
      </c:legendEntry>
      <c:layout>
        <c:manualLayout>
          <c:xMode val="edge"/>
          <c:yMode val="edge"/>
          <c:x val="3.5324534988121443E-2"/>
          <c:y val="0.90851599040968456"/>
          <c:w val="0.94785589994994324"/>
          <c:h val="7.1517287460531681E-2"/>
        </c:manualLayout>
      </c:layout>
      <c:overlay val="0"/>
      <c:spPr>
        <a:solidFill>
          <a:srgbClr val="FFFFFF"/>
        </a:solidFill>
        <a:ln w="3175">
          <a:solidFill>
            <a:srgbClr val="000000"/>
          </a:solidFill>
          <a:prstDash val="solid"/>
        </a:ln>
      </c:spPr>
      <c:txPr>
        <a:bodyPr/>
        <a:lstStyle/>
        <a:p>
          <a:pPr>
            <a:defRPr sz="1300" b="1"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chemeClr val="tx1"/>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72250755503077"/>
          <c:y val="7.6366093990507061E-2"/>
          <c:w val="0.67274817665676756"/>
          <c:h val="0.62911115525512962"/>
        </c:manualLayout>
      </c:layout>
      <c:barChart>
        <c:barDir val="col"/>
        <c:grouping val="stacked"/>
        <c:varyColors val="0"/>
        <c:ser>
          <c:idx val="4"/>
          <c:order val="0"/>
          <c:tx>
            <c:strRef>
              <c:f>'   '!$A$85</c:f>
              <c:strCache>
                <c:ptCount val="1"/>
                <c:pt idx="0">
                  <c:v>EU-27 plus UK</c:v>
                </c:pt>
              </c:strCache>
            </c:strRef>
          </c:tx>
          <c:spPr>
            <a:pattFill prst="smCheck">
              <a:fgClr>
                <a:srgbClr val="66FF33"/>
              </a:fgClr>
              <a:bgClr>
                <a:schemeClr val="bg1"/>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'!$B$85:$BD$85</c:f>
              <c:numCache>
                <c:formatCode>#,##0.00</c:formatCode>
                <c:ptCount val="53"/>
                <c:pt idx="0" formatCode="General">
                  <c:v>0</c:v>
                </c:pt>
                <c:pt idx="1">
                  <c:v>1.9885399999999996E-3</c:v>
                </c:pt>
                <c:pt idx="2">
                  <c:v>2.1910000000000002E-3</c:v>
                </c:pt>
                <c:pt idx="3">
                  <c:v>2.2007089999999999E-3</c:v>
                </c:pt>
                <c:pt idx="4">
                  <c:v>3.1941399999999998E-3</c:v>
                </c:pt>
                <c:pt idx="5">
                  <c:v>2.5244E-3</c:v>
                </c:pt>
                <c:pt idx="6">
                  <c:v>1.18358E-3</c:v>
                </c:pt>
                <c:pt idx="7">
                  <c:v>9.6900000000000003E-4</c:v>
                </c:pt>
                <c:pt idx="8">
                  <c:v>1.8943799999999998E-3</c:v>
                </c:pt>
                <c:pt idx="9">
                  <c:v>2.3854799999999997E-3</c:v>
                </c:pt>
                <c:pt idx="10">
                  <c:v>5.7959999999999999E-4</c:v>
                </c:pt>
                <c:pt idx="11">
                  <c:v>5.5211999999999991E-4</c:v>
                </c:pt>
                <c:pt idx="12">
                  <c:v>1.46E-4</c:v>
                </c:pt>
                <c:pt idx="13">
                  <c:v>1.4307E-3</c:v>
                </c:pt>
                <c:pt idx="14">
                  <c:v>5.2751999999999996E-4</c:v>
                </c:pt>
                <c:pt idx="15">
                  <c:v>9.2E-5</c:v>
                </c:pt>
                <c:pt idx="16">
                  <c:v>1.4170000000000001E-3</c:v>
                </c:pt>
                <c:pt idx="17">
                  <c:v>1.07876E-3</c:v>
                </c:pt>
                <c:pt idx="18">
                  <c:v>8.5691999999999995E-4</c:v>
                </c:pt>
                <c:pt idx="19">
                  <c:v>1.299E-3</c:v>
                </c:pt>
                <c:pt idx="20">
                  <c:v>1.7065399999999999E-3</c:v>
                </c:pt>
                <c:pt idx="21">
                  <c:v>2.1080000000000001E-3</c:v>
                </c:pt>
                <c:pt idx="22">
                  <c:v>1.1289999999999998E-3</c:v>
                </c:pt>
                <c:pt idx="23">
                  <c:v>2.4620319999999998E-3</c:v>
                </c:pt>
                <c:pt idx="24">
                  <c:v>2.4620319999999998E-3</c:v>
                </c:pt>
                <c:pt idx="25">
                  <c:v>2.4620319999999998E-3</c:v>
                </c:pt>
              </c:numCache>
            </c:numRef>
          </c:val>
          <c:extLst>
            <c:ext xmlns:c16="http://schemas.microsoft.com/office/drawing/2014/chart" uri="{C3380CC4-5D6E-409C-BE32-E72D297353CC}">
              <c16:uniqueId val="{00000000-E0C4-4F1D-89B4-D04835EE29D3}"/>
            </c:ext>
          </c:extLst>
        </c:ser>
        <c:ser>
          <c:idx val="15"/>
          <c:order val="1"/>
          <c:tx>
            <c:strRef>
              <c:f>'   '!$A$86</c:f>
              <c:strCache>
                <c:ptCount val="1"/>
                <c:pt idx="0">
                  <c:v>China</c:v>
                </c:pt>
              </c:strCache>
            </c:strRef>
          </c:tx>
          <c:spPr>
            <a:pattFill prst="smConfetti">
              <a:fgClr>
                <a:srgbClr val="FFFF00"/>
              </a:fgClr>
              <a:bgClr>
                <a:srgbClr val="FF0000"/>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'!$B$86:$BD$86</c:f>
              <c:numCache>
                <c:formatCode>#,##0.00</c:formatCode>
                <c:ptCount val="53"/>
                <c:pt idx="0" formatCode="General">
                  <c:v>0</c:v>
                </c:pt>
                <c:pt idx="1">
                  <c:v>1.9296999999999998E-2</c:v>
                </c:pt>
                <c:pt idx="2">
                  <c:v>1.396E-2</c:v>
                </c:pt>
                <c:pt idx="3">
                  <c:v>2.4164999999999999E-2</c:v>
                </c:pt>
                <c:pt idx="4">
                  <c:v>6.6799999999999997E-4</c:v>
                </c:pt>
                <c:pt idx="5">
                  <c:v>3.431E-3</c:v>
                </c:pt>
                <c:pt idx="6">
                  <c:v>2.7206999999999999E-2</c:v>
                </c:pt>
                <c:pt idx="7">
                  <c:v>6.4131999999999995E-2</c:v>
                </c:pt>
                <c:pt idx="8">
                  <c:v>6.1832999999999992E-2</c:v>
                </c:pt>
                <c:pt idx="9">
                  <c:v>5.0392999999999993E-2</c:v>
                </c:pt>
                <c:pt idx="10">
                  <c:v>1.9302E-2</c:v>
                </c:pt>
                <c:pt idx="11">
                  <c:v>5.0639000000000003E-2</c:v>
                </c:pt>
                <c:pt idx="12">
                  <c:v>4.9634999999999999E-2</c:v>
                </c:pt>
                <c:pt idx="13">
                  <c:v>3.9997999999999999E-2</c:v>
                </c:pt>
                <c:pt idx="14">
                  <c:v>4.5485000000000005E-2</c:v>
                </c:pt>
                <c:pt idx="15">
                  <c:v>8.8155448306402151E-2</c:v>
                </c:pt>
                <c:pt idx="16">
                  <c:v>9.8895786616443174E-2</c:v>
                </c:pt>
                <c:pt idx="17">
                  <c:v>4.3852331497211711E-2</c:v>
                </c:pt>
                <c:pt idx="18">
                  <c:v>7.4929292918644169E-2</c:v>
                </c:pt>
                <c:pt idx="19">
                  <c:v>8.0003273771191527E-2</c:v>
                </c:pt>
                <c:pt idx="20">
                  <c:v>4.1769126291325398E-2</c:v>
                </c:pt>
                <c:pt idx="21">
                  <c:v>4.0708000000000001E-2</c:v>
                </c:pt>
                <c:pt idx="22">
                  <c:v>3.9419999999999997E-2</c:v>
                </c:pt>
                <c:pt idx="23">
                  <c:v>4.8131999999999994E-2</c:v>
                </c:pt>
                <c:pt idx="24">
                  <c:v>1.3791999999999999E-2</c:v>
                </c:pt>
                <c:pt idx="25">
                  <c:v>1.8622E-2</c:v>
                </c:pt>
              </c:numCache>
            </c:numRef>
          </c:val>
          <c:extLst>
            <c:ext xmlns:c16="http://schemas.microsoft.com/office/drawing/2014/chart" uri="{C3380CC4-5D6E-409C-BE32-E72D297353CC}">
              <c16:uniqueId val="{00000001-E0C4-4F1D-89B4-D04835EE29D3}"/>
            </c:ext>
          </c:extLst>
        </c:ser>
        <c:ser>
          <c:idx val="16"/>
          <c:order val="2"/>
          <c:tx>
            <c:strRef>
              <c:f>'   '!$A$87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'!$B$87:$BD$87</c:f>
              <c:numCache>
                <c:formatCode>#,##0.00</c:formatCode>
                <c:ptCount val="53"/>
                <c:pt idx="0" formatCode="General">
                  <c:v>0</c:v>
                </c:pt>
                <c:pt idx="1">
                  <c:v>6.6885E-3</c:v>
                </c:pt>
                <c:pt idx="2">
                  <c:v>1.05483E-2</c:v>
                </c:pt>
                <c:pt idx="3">
                  <c:v>1.234275E-2</c:v>
                </c:pt>
                <c:pt idx="4">
                  <c:v>6.0288999999999995E-2</c:v>
                </c:pt>
                <c:pt idx="5">
                  <c:v>2.8268999999999996E-2</c:v>
                </c:pt>
                <c:pt idx="6">
                  <c:v>2.8962000000000002E-2</c:v>
                </c:pt>
                <c:pt idx="7">
                  <c:v>5.3205000000000002E-2</c:v>
                </c:pt>
                <c:pt idx="8">
                  <c:v>5.0652000000000003E-2</c:v>
                </c:pt>
                <c:pt idx="9">
                  <c:v>3.1488999999999996E-2</c:v>
                </c:pt>
                <c:pt idx="10">
                  <c:v>1.8061000000000001E-2</c:v>
                </c:pt>
                <c:pt idx="11">
                  <c:v>3.2715000000000001E-2</c:v>
                </c:pt>
                <c:pt idx="12">
                  <c:v>2.8718999999999998E-2</c:v>
                </c:pt>
                <c:pt idx="13">
                  <c:v>1.4544E-2</c:v>
                </c:pt>
                <c:pt idx="14">
                  <c:v>1.5484999999999999E-2</c:v>
                </c:pt>
                <c:pt idx="15">
                  <c:v>2.1537000000000001E-2</c:v>
                </c:pt>
                <c:pt idx="16">
                  <c:v>4.2569999999999997E-2</c:v>
                </c:pt>
                <c:pt idx="17">
                  <c:v>4.3087E-2</c:v>
                </c:pt>
                <c:pt idx="18">
                  <c:v>3.2856678666666667E-2</c:v>
                </c:pt>
                <c:pt idx="19">
                  <c:v>1.6466999999999999E-2</c:v>
                </c:pt>
                <c:pt idx="20">
                  <c:v>1.5113E-2</c:v>
                </c:pt>
                <c:pt idx="21">
                  <c:v>7.8469999999999998E-3</c:v>
                </c:pt>
                <c:pt idx="22">
                  <c:v>7.234E-3</c:v>
                </c:pt>
                <c:pt idx="23">
                  <c:v>4.2429999999999994E-3</c:v>
                </c:pt>
                <c:pt idx="24">
                  <c:v>3.4329999999999999E-3</c:v>
                </c:pt>
                <c:pt idx="25">
                  <c:v>0</c:v>
                </c:pt>
              </c:numCache>
            </c:numRef>
          </c:val>
          <c:extLst>
            <c:ext xmlns:c16="http://schemas.microsoft.com/office/drawing/2014/chart" uri="{C3380CC4-5D6E-409C-BE32-E72D297353CC}">
              <c16:uniqueId val="{00000002-E0C4-4F1D-89B4-D04835EE29D3}"/>
            </c:ext>
          </c:extLst>
        </c:ser>
        <c:ser>
          <c:idx val="19"/>
          <c:order val="3"/>
          <c:tx>
            <c:strRef>
              <c:f>'   '!$A$88</c:f>
              <c:strCache>
                <c:ptCount val="1"/>
                <c:pt idx="0">
                  <c:v>USA</c:v>
                </c:pt>
              </c:strCache>
            </c:strRef>
          </c:tx>
          <c:spPr>
            <a:pattFill prst="smGrid">
              <a:fgClr>
                <a:schemeClr val="bg1"/>
              </a:fgClr>
              <a:bgClr>
                <a:srgbClr val="333399"/>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'!$B$88:$BD$88</c:f>
              <c:numCache>
                <c:formatCode>#,##0.00</c:formatCode>
                <c:ptCount val="53"/>
                <c:pt idx="0" formatCode="General">
                  <c:v>0</c:v>
                </c:pt>
                <c:pt idx="1">
                  <c:v>1.9364900000000001E-3</c:v>
                </c:pt>
                <c:pt idx="2">
                  <c:v>1.01925E-3</c:v>
                </c:pt>
                <c:pt idx="3">
                  <c:v>1.567E-3</c:v>
                </c:pt>
                <c:pt idx="4">
                  <c:v>2.8199999999999997E-4</c:v>
                </c:pt>
                <c:pt idx="5">
                  <c:v>3.6099999999999999E-3</c:v>
                </c:pt>
                <c:pt idx="6">
                  <c:v>4.8295200000000003E-3</c:v>
                </c:pt>
                <c:pt idx="7">
                  <c:v>4.5386599999999999E-3</c:v>
                </c:pt>
                <c:pt idx="8">
                  <c:v>1.3475579999999999E-2</c:v>
                </c:pt>
                <c:pt idx="9">
                  <c:v>1.2912439999999999E-2</c:v>
                </c:pt>
                <c:pt idx="10">
                  <c:v>1.16114E-3</c:v>
                </c:pt>
                <c:pt idx="11">
                  <c:v>3.4760199999999998E-3</c:v>
                </c:pt>
                <c:pt idx="12">
                  <c:v>2.4025699999999997E-3</c:v>
                </c:pt>
                <c:pt idx="13">
                  <c:v>1.3596889999999999E-2</c:v>
                </c:pt>
                <c:pt idx="14">
                  <c:v>3.3368499999999997E-3</c:v>
                </c:pt>
                <c:pt idx="15">
                  <c:v>5.0938168999999991E-3</c:v>
                </c:pt>
                <c:pt idx="16">
                  <c:v>3.3183399999999999E-3</c:v>
                </c:pt>
                <c:pt idx="17">
                  <c:v>2.1672699999999998E-3</c:v>
                </c:pt>
                <c:pt idx="18">
                  <c:v>1.4076000000000002E-3</c:v>
                </c:pt>
                <c:pt idx="19">
                  <c:v>1.1658299999999998E-2</c:v>
                </c:pt>
                <c:pt idx="20">
                  <c:v>9.4529999999999996E-3</c:v>
                </c:pt>
                <c:pt idx="21">
                  <c:v>3.4612312E-3</c:v>
                </c:pt>
                <c:pt idx="22">
                  <c:v>6.2626573999999997E-3</c:v>
                </c:pt>
                <c:pt idx="23">
                  <c:v>2.1141400756000002E-3</c:v>
                </c:pt>
                <c:pt idx="24">
                  <c:v>1.854E-3</c:v>
                </c:pt>
                <c:pt idx="25">
                  <c:v>0</c:v>
                </c:pt>
              </c:numCache>
            </c:numRef>
          </c:val>
          <c:extLst>
            <c:ext xmlns:c16="http://schemas.microsoft.com/office/drawing/2014/chart" uri="{C3380CC4-5D6E-409C-BE32-E72D297353CC}">
              <c16:uniqueId val="{00000003-E0C4-4F1D-89B4-D04835EE29D3}"/>
            </c:ext>
          </c:extLst>
        </c:ser>
        <c:ser>
          <c:idx val="2"/>
          <c:order val="4"/>
          <c:tx>
            <c:strRef>
              <c:f>'   '!$A$89</c:f>
              <c:strCache>
                <c:ptCount val="1"/>
                <c:pt idx="0">
                  <c:v>Others</c:v>
                </c:pt>
              </c:strCache>
            </c:strRef>
          </c:tx>
          <c:spPr>
            <a:pattFill prst="trellis">
              <a:fgClr>
                <a:srgbClr val="993300"/>
              </a:fgClr>
              <a:bgClr>
                <a:schemeClr val="bg1"/>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'!$B$89:$BD$89</c:f>
              <c:numCache>
                <c:formatCode>0.00</c:formatCode>
                <c:ptCount val="53"/>
                <c:pt idx="0" formatCode="General">
                  <c:v>0</c:v>
                </c:pt>
                <c:pt idx="1">
                  <c:v>5.9829988800000004E-2</c:v>
                </c:pt>
                <c:pt idx="2">
                  <c:v>4.7150250000000012E-3</c:v>
                </c:pt>
                <c:pt idx="3">
                  <c:v>9.6650219679999955E-3</c:v>
                </c:pt>
                <c:pt idx="4">
                  <c:v>2.7339584457142657E-3</c:v>
                </c:pt>
                <c:pt idx="5">
                  <c:v>3.5408924599999995E-2</c:v>
                </c:pt>
                <c:pt idx="6">
                  <c:v>3.169579488666667E-2</c:v>
                </c:pt>
                <c:pt idx="7">
                  <c:v>1.3850857600000016E-2</c:v>
                </c:pt>
                <c:pt idx="8">
                  <c:v>1.4142884054599764E-2</c:v>
                </c:pt>
                <c:pt idx="9">
                  <c:v>3.2421387599999851E-3</c:v>
                </c:pt>
                <c:pt idx="10">
                  <c:v>3.0751406400000014E-3</c:v>
                </c:pt>
                <c:pt idx="11">
                  <c:v>4.4951663999999864E-3</c:v>
                </c:pt>
                <c:pt idx="12">
                  <c:v>9.328301999999844E-4</c:v>
                </c:pt>
                <c:pt idx="13">
                  <c:v>3.3196506000000015E-3</c:v>
                </c:pt>
                <c:pt idx="14">
                  <c:v>2.3882050666666627E-3</c:v>
                </c:pt>
                <c:pt idx="15">
                  <c:v>1.9852995333333179E-3</c:v>
                </c:pt>
                <c:pt idx="16">
                  <c:v>4.1358320000000337E-3</c:v>
                </c:pt>
                <c:pt idx="17">
                  <c:v>3.5089319999999924E-3</c:v>
                </c:pt>
                <c:pt idx="18">
                  <c:v>2.1515876800000111E-3</c:v>
                </c:pt>
                <c:pt idx="19">
                  <c:v>1.9434519999999983E-3</c:v>
                </c:pt>
                <c:pt idx="20">
                  <c:v>1.1026128519999998E-2</c:v>
                </c:pt>
                <c:pt idx="21">
                  <c:v>2.4614000000000094E-3</c:v>
                </c:pt>
                <c:pt idx="22">
                  <c:v>6.281419999999982E-4</c:v>
                </c:pt>
                <c:pt idx="23">
                  <c:v>6.5550399999999426E-4</c:v>
                </c:pt>
                <c:pt idx="24">
                  <c:v>1.4130635399999987E-3</c:v>
                </c:pt>
                <c:pt idx="25">
                  <c:v>1.8000000000000654E-5</c:v>
                </c:pt>
              </c:numCache>
            </c:numRef>
          </c:val>
          <c:extLst>
            <c:ext xmlns:c16="http://schemas.microsoft.com/office/drawing/2014/chart" uri="{C3380CC4-5D6E-409C-BE32-E72D297353CC}">
              <c16:uniqueId val="{00000004-E0C4-4F1D-89B4-D04835EE29D3}"/>
            </c:ext>
          </c:extLst>
        </c:ser>
        <c:ser>
          <c:idx val="5"/>
          <c:order val="5"/>
          <c:tx>
            <c:strRef>
              <c:f>'   '!$A$90</c:f>
              <c:strCache>
                <c:ptCount val="1"/>
              </c:strCache>
            </c:strRef>
          </c:tx>
          <c:spPr>
            <a:no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'!$B$90:$BD$90</c:f>
              <c:numCache>
                <c:formatCode>#,##0</c:formatCode>
                <c:ptCount val="53"/>
              </c:numCache>
            </c:numRef>
          </c:val>
          <c:extLst>
            <c:ext xmlns:c16="http://schemas.microsoft.com/office/drawing/2014/chart" uri="{C3380CC4-5D6E-409C-BE32-E72D297353CC}">
              <c16:uniqueId val="{00000005-E0C4-4F1D-89B4-D04835EE29D3}"/>
            </c:ext>
          </c:extLst>
        </c:ser>
        <c:dLbls>
          <c:showLegendKey val="0"/>
          <c:showVal val="0"/>
          <c:showCatName val="0"/>
          <c:showSerName val="0"/>
          <c:showPercent val="0"/>
          <c:showBubbleSize val="0"/>
        </c:dLbls>
        <c:gapWidth val="0"/>
        <c:overlap val="100"/>
        <c:axId val="1840081856"/>
        <c:axId val="1"/>
      </c:barChart>
      <c:barChart>
        <c:barDir val="col"/>
        <c:grouping val="stacked"/>
        <c:varyColors val="0"/>
        <c:ser>
          <c:idx val="7"/>
          <c:order val="6"/>
          <c:tx>
            <c:strRef>
              <c:f>'   '!$A$91</c:f>
              <c:strCache>
                <c:ptCount val="1"/>
              </c:strCache>
            </c:strRef>
          </c:tx>
          <c:spPr>
            <a:no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'!$B$91:$BD$91</c:f>
              <c:numCache>
                <c:formatCode>#,##0</c:formatCode>
                <c:ptCount val="53"/>
              </c:numCache>
            </c:numRef>
          </c:val>
          <c:extLst>
            <c:ext xmlns:c16="http://schemas.microsoft.com/office/drawing/2014/chart" uri="{C3380CC4-5D6E-409C-BE32-E72D297353CC}">
              <c16:uniqueId val="{00000006-E0C4-4F1D-89B4-D04835EE29D3}"/>
            </c:ext>
          </c:extLst>
        </c:ser>
        <c:ser>
          <c:idx val="17"/>
          <c:order val="7"/>
          <c:tx>
            <c:strRef>
              <c:f>'   '!$A$92</c:f>
              <c:strCache>
                <c:ptCount val="1"/>
              </c:strCache>
            </c:strRef>
          </c:tx>
          <c:spPr>
            <a:no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'!$B$92:$BD$92</c:f>
              <c:numCache>
                <c:formatCode>#,##0</c:formatCode>
                <c:ptCount val="53"/>
              </c:numCache>
            </c:numRef>
          </c:val>
          <c:extLst>
            <c:ext xmlns:c16="http://schemas.microsoft.com/office/drawing/2014/chart" uri="{C3380CC4-5D6E-409C-BE32-E72D297353CC}">
              <c16:uniqueId val="{00000007-E0C4-4F1D-89B4-D04835EE29D3}"/>
            </c:ext>
          </c:extLst>
        </c:ser>
        <c:ser>
          <c:idx val="20"/>
          <c:order val="8"/>
          <c:tx>
            <c:strRef>
              <c:f>'   '!$A$93</c:f>
              <c:strCache>
                <c:ptCount val="1"/>
              </c:strCache>
            </c:strRef>
          </c:tx>
          <c:spPr>
            <a:no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'!$B$93:$BD$93</c:f>
              <c:numCache>
                <c:formatCode>General</c:formatCode>
                <c:ptCount val="53"/>
              </c:numCache>
            </c:numRef>
          </c:val>
          <c:extLst>
            <c:ext xmlns:c16="http://schemas.microsoft.com/office/drawing/2014/chart" uri="{C3380CC4-5D6E-409C-BE32-E72D297353CC}">
              <c16:uniqueId val="{00000008-E0C4-4F1D-89B4-D04835EE29D3}"/>
            </c:ext>
          </c:extLst>
        </c:ser>
        <c:ser>
          <c:idx val="3"/>
          <c:order val="9"/>
          <c:tx>
            <c:strRef>
              <c:f>'   '!$A$94</c:f>
              <c:strCache>
                <c:ptCount val="1"/>
              </c:strCache>
            </c:strRef>
          </c:tx>
          <c:spPr>
            <a:no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'!$B$94:$BD$94</c:f>
              <c:numCache>
                <c:formatCode>General</c:formatCode>
                <c:ptCount val="53"/>
              </c:numCache>
            </c:numRef>
          </c:val>
          <c:extLst>
            <c:ext xmlns:c16="http://schemas.microsoft.com/office/drawing/2014/chart" uri="{C3380CC4-5D6E-409C-BE32-E72D297353CC}">
              <c16:uniqueId val="{00000009-E0C4-4F1D-89B4-D04835EE29D3}"/>
            </c:ext>
          </c:extLst>
        </c:ser>
        <c:ser>
          <c:idx val="0"/>
          <c:order val="10"/>
          <c:tx>
            <c:strRef>
              <c:f>'   '!$A$95</c:f>
              <c:strCache>
                <c:ptCount val="1"/>
                <c:pt idx="0">
                  <c:v>EU-27 plus UK</c:v>
                </c:pt>
              </c:strCache>
            </c:strRef>
          </c:tx>
          <c:spPr>
            <a:pattFill prst="smCheck">
              <a:fgClr>
                <a:srgbClr val="66FF33"/>
              </a:fgClr>
              <a:bgClr>
                <a:schemeClr val="bg1"/>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'!$B$95:$BD$95</c:f>
              <c:numCache>
                <c:formatCode>General</c:formatCode>
                <c:ptCount val="53"/>
                <c:pt idx="28" formatCode="#,##0">
                  <c:v>0.42703985945399997</c:v>
                </c:pt>
                <c:pt idx="29" formatCode="#,##0">
                  <c:v>0.50393620800000005</c:v>
                </c:pt>
                <c:pt idx="30" formatCode="#,##0">
                  <c:v>0.56161642560000002</c:v>
                </c:pt>
                <c:pt idx="31" formatCode="#,##0">
                  <c:v>0.72634804480000015</c:v>
                </c:pt>
                <c:pt idx="32" formatCode="#,##0">
                  <c:v>0.81748734830000003</c:v>
                </c:pt>
                <c:pt idx="33" formatCode="#,##0">
                  <c:v>0.41355252510000001</c:v>
                </c:pt>
                <c:pt idx="34" formatCode="#,##0">
                  <c:v>0.39944905040000001</c:v>
                </c:pt>
                <c:pt idx="35" formatCode="#,##0">
                  <c:v>1.0488916175</c:v>
                </c:pt>
                <c:pt idx="36" formatCode="#,##0">
                  <c:v>0.93979560520000005</c:v>
                </c:pt>
                <c:pt idx="37" formatCode="#,##0">
                  <c:v>0.28004097</c:v>
                </c:pt>
                <c:pt idx="38" formatCode="#,##0">
                  <c:v>0.184829094</c:v>
                </c:pt>
                <c:pt idx="39" formatCode="#,##0">
                  <c:v>0.11081711999999999</c:v>
                </c:pt>
                <c:pt idx="40" formatCode="#,##0">
                  <c:v>0.73576641599999992</c:v>
                </c:pt>
                <c:pt idx="41" formatCode="#,##0">
                  <c:v>0.38154320850000001</c:v>
                </c:pt>
                <c:pt idx="42" formatCode="#,##0">
                  <c:v>4.5470569500000002E-2</c:v>
                </c:pt>
                <c:pt idx="43" formatCode="#,##0">
                  <c:v>1.0729896834999999</c:v>
                </c:pt>
                <c:pt idx="44" formatCode="#,##0">
                  <c:v>0.64000957999999997</c:v>
                </c:pt>
                <c:pt idx="45" formatCode="#,##0">
                  <c:v>0.72815265380000005</c:v>
                </c:pt>
                <c:pt idx="46" formatCode="#,##0">
                  <c:v>0.96916166799999992</c:v>
                </c:pt>
                <c:pt idx="47" formatCode="#,##0">
                  <c:v>1.0180733</c:v>
                </c:pt>
                <c:pt idx="48" formatCode="#,##0">
                  <c:v>1.4176666583999999</c:v>
                </c:pt>
                <c:pt idx="49" formatCode="#,##0">
                  <c:v>0.68975182270000002</c:v>
                </c:pt>
                <c:pt idx="50" formatCode="#,##0">
                  <c:v>1.8778033169999999</c:v>
                </c:pt>
                <c:pt idx="51" formatCode="#,##0">
                  <c:v>0</c:v>
                </c:pt>
                <c:pt idx="52" formatCode="#,##0">
                  <c:v>0</c:v>
                </c:pt>
              </c:numCache>
            </c:numRef>
          </c:val>
          <c:extLst>
            <c:ext xmlns:c16="http://schemas.microsoft.com/office/drawing/2014/chart" uri="{C3380CC4-5D6E-409C-BE32-E72D297353CC}">
              <c16:uniqueId val="{0000000A-E0C4-4F1D-89B4-D04835EE29D3}"/>
            </c:ext>
          </c:extLst>
        </c:ser>
        <c:ser>
          <c:idx val="1"/>
          <c:order val="11"/>
          <c:tx>
            <c:strRef>
              <c:f>'   '!$A$96</c:f>
              <c:strCache>
                <c:ptCount val="1"/>
                <c:pt idx="0">
                  <c:v>China</c:v>
                </c:pt>
              </c:strCache>
            </c:strRef>
          </c:tx>
          <c:spPr>
            <a:pattFill prst="smConfetti">
              <a:fgClr>
                <a:srgbClr val="FFFF00"/>
              </a:fgClr>
              <a:bgClr>
                <a:srgbClr val="FF0000"/>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'!$B$96:$BD$96</c:f>
              <c:numCache>
                <c:formatCode>General</c:formatCode>
                <c:ptCount val="53"/>
                <c:pt idx="28" formatCode="#,##0">
                  <c:v>2.5124550000000001</c:v>
                </c:pt>
                <c:pt idx="29" formatCode="#,##0">
                  <c:v>2.0979999999999999</c:v>
                </c:pt>
                <c:pt idx="30" formatCode="#,##0">
                  <c:v>3.2808889999999997</c:v>
                </c:pt>
                <c:pt idx="31" formatCode="#,##0">
                  <c:v>0.14199999999999999</c:v>
                </c:pt>
                <c:pt idx="32" formatCode="#,##0">
                  <c:v>0.52700000000000002</c:v>
                </c:pt>
                <c:pt idx="33" formatCode="#,##0">
                  <c:v>5.8470000000000004</c:v>
                </c:pt>
                <c:pt idx="34" formatCode="#,##0">
                  <c:v>16.073718</c:v>
                </c:pt>
                <c:pt idx="35" formatCode="#,##0">
                  <c:v>15.676238</c:v>
                </c:pt>
                <c:pt idx="36" formatCode="#,##0">
                  <c:v>14.121275000000001</c:v>
                </c:pt>
                <c:pt idx="37" formatCode="#,##0">
                  <c:v>5.5470039999999994</c:v>
                </c:pt>
                <c:pt idx="38" formatCode="#,##0">
                  <c:v>14.158154</c:v>
                </c:pt>
                <c:pt idx="39" formatCode="#,##0">
                  <c:v>13.570758999999999</c:v>
                </c:pt>
                <c:pt idx="40" formatCode="#,##0">
                  <c:v>14.513545999999998</c:v>
                </c:pt>
                <c:pt idx="41" formatCode="#,##0">
                  <c:v>17.435505999999997</c:v>
                </c:pt>
                <c:pt idx="42" formatCode="#,##0">
                  <c:v>36.154738000000002</c:v>
                </c:pt>
                <c:pt idx="43" formatCode="#,##0">
                  <c:v>45.211516999999986</c:v>
                </c:pt>
                <c:pt idx="44" formatCode="#,##0">
                  <c:v>19.410407999999997</c:v>
                </c:pt>
                <c:pt idx="45" formatCode="#,##0">
                  <c:v>30.042244999999998</c:v>
                </c:pt>
                <c:pt idx="46" formatCode="#,##0">
                  <c:v>33.105437000000002</c:v>
                </c:pt>
                <c:pt idx="47" formatCode="#,##0">
                  <c:v>16.995928999999997</c:v>
                </c:pt>
                <c:pt idx="48" formatCode="#,##0">
                  <c:v>14.667778999999999</c:v>
                </c:pt>
                <c:pt idx="49" formatCode="#,##0">
                  <c:v>14.794671999999998</c:v>
                </c:pt>
                <c:pt idx="50" formatCode="#,##0">
                  <c:v>20.365945999999997</c:v>
                </c:pt>
                <c:pt idx="51" formatCode="#,##0">
                  <c:v>5.1234049999999991</c:v>
                </c:pt>
                <c:pt idx="52" formatCode="#,##0">
                  <c:v>6.8182969999999985</c:v>
                </c:pt>
              </c:numCache>
            </c:numRef>
          </c:val>
          <c:extLst>
            <c:ext xmlns:c16="http://schemas.microsoft.com/office/drawing/2014/chart" uri="{C3380CC4-5D6E-409C-BE32-E72D297353CC}">
              <c16:uniqueId val="{0000000B-E0C4-4F1D-89B4-D04835EE29D3}"/>
            </c:ext>
          </c:extLst>
        </c:ser>
        <c:ser>
          <c:idx val="6"/>
          <c:order val="12"/>
          <c:tx>
            <c:strRef>
              <c:f>'   '!$A$97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'!$B$97:$BD$97</c:f>
              <c:numCache>
                <c:formatCode>General</c:formatCode>
                <c:ptCount val="53"/>
                <c:pt idx="28" formatCode="#,##0">
                  <c:v>1.2821939999999998</c:v>
                </c:pt>
                <c:pt idx="29" formatCode="#,##0">
                  <c:v>1.8445099999999999</c:v>
                </c:pt>
                <c:pt idx="30" formatCode="#,##0">
                  <c:v>2.1710590000000001</c:v>
                </c:pt>
                <c:pt idx="31" formatCode="#,##0">
                  <c:v>11.788606</c:v>
                </c:pt>
                <c:pt idx="32" formatCode="#,##0">
                  <c:v>6.1053899999999999</c:v>
                </c:pt>
                <c:pt idx="33" formatCode="#,##0">
                  <c:v>7.8682699999999999</c:v>
                </c:pt>
                <c:pt idx="34" formatCode="#,##0">
                  <c:v>13.281566999999999</c:v>
                </c:pt>
                <c:pt idx="35" formatCode="#,##0">
                  <c:v>13.518957</c:v>
                </c:pt>
                <c:pt idx="36" formatCode="#,##0">
                  <c:v>9.6562009999999994</c:v>
                </c:pt>
                <c:pt idx="37" formatCode="#,##0">
                  <c:v>5.3027379999999997</c:v>
                </c:pt>
                <c:pt idx="38" formatCode="#,##0">
                  <c:v>10.515668999999999</c:v>
                </c:pt>
                <c:pt idx="39" formatCode="#,##0">
                  <c:v>9.0855090000000001</c:v>
                </c:pt>
                <c:pt idx="40" formatCode="#,##0">
                  <c:v>4.4783219999999995</c:v>
                </c:pt>
                <c:pt idx="41" formatCode="#,##0">
                  <c:v>5.980861</c:v>
                </c:pt>
                <c:pt idx="42" formatCode="#,##0">
                  <c:v>7.517906</c:v>
                </c:pt>
                <c:pt idx="43" formatCode="#,##0">
                  <c:v>14.55242</c:v>
                </c:pt>
                <c:pt idx="44" formatCode="#,##0">
                  <c:v>15.171908</c:v>
                </c:pt>
                <c:pt idx="45" formatCode="#,##0">
                  <c:v>8.275366</c:v>
                </c:pt>
                <c:pt idx="46" formatCode="#,##0">
                  <c:v>5.128177</c:v>
                </c:pt>
                <c:pt idx="47" formatCode="#,##0">
                  <c:v>4.5732029999999995</c:v>
                </c:pt>
                <c:pt idx="48" formatCode="#,##0">
                  <c:v>2.5262789999999997</c:v>
                </c:pt>
                <c:pt idx="49" formatCode="#,##0">
                  <c:v>2.4089649999999998</c:v>
                </c:pt>
                <c:pt idx="50" formatCode="#,##0">
                  <c:v>1.5052187459999999</c:v>
                </c:pt>
                <c:pt idx="51" formatCode="#,##0">
                  <c:v>0.85685082999999995</c:v>
                </c:pt>
                <c:pt idx="52" formatCode="#,##0">
                  <c:v>0</c:v>
                </c:pt>
              </c:numCache>
            </c:numRef>
          </c:val>
          <c:extLst>
            <c:ext xmlns:c16="http://schemas.microsoft.com/office/drawing/2014/chart" uri="{C3380CC4-5D6E-409C-BE32-E72D297353CC}">
              <c16:uniqueId val="{0000000C-E0C4-4F1D-89B4-D04835EE29D3}"/>
            </c:ext>
          </c:extLst>
        </c:ser>
        <c:ser>
          <c:idx val="8"/>
          <c:order val="13"/>
          <c:tx>
            <c:strRef>
              <c:f>'   '!$A$98</c:f>
              <c:strCache>
                <c:ptCount val="1"/>
                <c:pt idx="0">
                  <c:v>USA</c:v>
                </c:pt>
              </c:strCache>
            </c:strRef>
          </c:tx>
          <c:spPr>
            <a:pattFill prst="smGrid">
              <a:fgClr>
                <a:schemeClr val="bg1"/>
              </a:fgClr>
              <a:bgClr>
                <a:srgbClr val="333399"/>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'!$B$98:$BD$98</c:f>
              <c:numCache>
                <c:formatCode>General</c:formatCode>
                <c:ptCount val="53"/>
                <c:pt idx="28" formatCode="#,##0">
                  <c:v>0.27681499999999998</c:v>
                </c:pt>
                <c:pt idx="29" formatCode="#,##0">
                  <c:v>0.11201399999999999</c:v>
                </c:pt>
                <c:pt idx="30" formatCode="#,##0">
                  <c:v>0.30600000000000005</c:v>
                </c:pt>
                <c:pt idx="31" formatCode="#,##0">
                  <c:v>0.26900000000000002</c:v>
                </c:pt>
                <c:pt idx="32" formatCode="#,##0">
                  <c:v>0.72199999999999998</c:v>
                </c:pt>
                <c:pt idx="33" formatCode="#,##0">
                  <c:v>0.50548799999999994</c:v>
                </c:pt>
                <c:pt idx="34" formatCode="#,##0">
                  <c:v>0.46060899999999999</c:v>
                </c:pt>
                <c:pt idx="35" formatCode="#,##0">
                  <c:v>1.4019339999999998</c:v>
                </c:pt>
                <c:pt idx="36" formatCode="#,##0">
                  <c:v>1.4998040000000001</c:v>
                </c:pt>
                <c:pt idx="37" formatCode="#,##0">
                  <c:v>0.194442</c:v>
                </c:pt>
                <c:pt idx="38" formatCode="#,##0">
                  <c:v>0.431286</c:v>
                </c:pt>
                <c:pt idx="39" formatCode="#,##0">
                  <c:v>0.29290300000000002</c:v>
                </c:pt>
                <c:pt idx="40" formatCode="#,##0">
                  <c:v>1.3189579999999999</c:v>
                </c:pt>
                <c:pt idx="41" formatCode="#,##0">
                  <c:v>0.41571599999999997</c:v>
                </c:pt>
                <c:pt idx="42" formatCode="#,##0">
                  <c:v>1.1073599999999999</c:v>
                </c:pt>
                <c:pt idx="43" formatCode="#,##0">
                  <c:v>0.33183399999999996</c:v>
                </c:pt>
                <c:pt idx="44" formatCode="#,##0">
                  <c:v>0.406582</c:v>
                </c:pt>
                <c:pt idx="45" formatCode="#,##0">
                  <c:v>0.62386699999999995</c:v>
                </c:pt>
                <c:pt idx="46" formatCode="#,##0">
                  <c:v>0.61376199999999992</c:v>
                </c:pt>
                <c:pt idx="47" formatCode="#,##0">
                  <c:v>0.377336</c:v>
                </c:pt>
                <c:pt idx="48" formatCode="#,##0">
                  <c:v>0.943187</c:v>
                </c:pt>
                <c:pt idx="49" formatCode="#,##0">
                  <c:v>1.5676349999999999</c:v>
                </c:pt>
                <c:pt idx="50" formatCode="#,##0">
                  <c:v>0.87288199999999994</c:v>
                </c:pt>
                <c:pt idx="51" formatCode="#,##0">
                  <c:v>1.3543209999999999</c:v>
                </c:pt>
                <c:pt idx="52" formatCode="#,##0">
                  <c:v>0</c:v>
                </c:pt>
              </c:numCache>
            </c:numRef>
          </c:val>
          <c:extLst>
            <c:ext xmlns:c16="http://schemas.microsoft.com/office/drawing/2014/chart" uri="{C3380CC4-5D6E-409C-BE32-E72D297353CC}">
              <c16:uniqueId val="{0000000D-E0C4-4F1D-89B4-D04835EE29D3}"/>
            </c:ext>
          </c:extLst>
        </c:ser>
        <c:ser>
          <c:idx val="10"/>
          <c:order val="14"/>
          <c:tx>
            <c:strRef>
              <c:f>'   '!$A$99</c:f>
              <c:strCache>
                <c:ptCount val="1"/>
                <c:pt idx="0">
                  <c:v>Others</c:v>
                </c:pt>
              </c:strCache>
            </c:strRef>
          </c:tx>
          <c:spPr>
            <a:pattFill prst="trellis">
              <a:fgClr>
                <a:srgbClr val="993300"/>
              </a:fgClr>
              <a:bgClr>
                <a:schemeClr val="bg1"/>
              </a:bgClr>
            </a:pattFill>
            <a:ln w="25400">
              <a:noFill/>
            </a:ln>
          </c:spPr>
          <c:invertIfNegative val="0"/>
          <c:cat>
            <c:strRef>
              <c:f>'   '!$B$84:$BD$84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'!$B$99:$BD$99</c:f>
              <c:numCache>
                <c:formatCode>General</c:formatCode>
                <c:ptCount val="53"/>
                <c:pt idx="28" formatCode="#,##0">
                  <c:v>6.9832830292036148</c:v>
                </c:pt>
                <c:pt idx="29" formatCode="#,##0">
                  <c:v>0.78305068726819815</c:v>
                </c:pt>
                <c:pt idx="30" formatCode="#,##0">
                  <c:v>2.9935999999999297E-2</c:v>
                </c:pt>
                <c:pt idx="31" formatCode="#,##0">
                  <c:v>0.69954500000000053</c:v>
                </c:pt>
                <c:pt idx="32" formatCode="#,##0">
                  <c:v>4.5710010000000008</c:v>
                </c:pt>
                <c:pt idx="33" formatCode="#,##0">
                  <c:v>4.7696243691918756</c:v>
                </c:pt>
                <c:pt idx="34" formatCode="#,##0">
                  <c:v>6.4073708150212383</c:v>
                </c:pt>
                <c:pt idx="35" formatCode="#,##0">
                  <c:v>3.4156627907750163</c:v>
                </c:pt>
                <c:pt idx="36" formatCode="#,##0">
                  <c:v>1.5980951212172485</c:v>
                </c:pt>
                <c:pt idx="37" formatCode="#,##0">
                  <c:v>1.3885678937925547</c:v>
                </c:pt>
                <c:pt idx="38" formatCode="#,##0">
                  <c:v>1.7405899688393838</c:v>
                </c:pt>
                <c:pt idx="39" formatCode="#,##0">
                  <c:v>0.33109761552707084</c:v>
                </c:pt>
                <c:pt idx="40" formatCode="#,##0">
                  <c:v>0.90495160088096327</c:v>
                </c:pt>
                <c:pt idx="41" formatCode="#,##0">
                  <c:v>1.0791140000000006</c:v>
                </c:pt>
                <c:pt idx="42" formatCode="#,##0">
                  <c:v>0.86805085161932993</c:v>
                </c:pt>
                <c:pt idx="43" formatCode="#,##0">
                  <c:v>2.0899000000000001</c:v>
                </c:pt>
                <c:pt idx="44" formatCode="#,##0">
                  <c:v>1.6679420312541495</c:v>
                </c:pt>
                <c:pt idx="45" formatCode="#,##0">
                  <c:v>0.38336039175992198</c:v>
                </c:pt>
                <c:pt idx="46" formatCode="#,##0">
                  <c:v>0.3500030618078469</c:v>
                </c:pt>
                <c:pt idx="47" formatCode="#,##0">
                  <c:v>1.7243851632260707</c:v>
                </c:pt>
                <c:pt idx="48" formatCode="#,##0">
                  <c:v>0.21774299999999869</c:v>
                </c:pt>
                <c:pt idx="49" formatCode="#,##0">
                  <c:v>0.19004626722137274</c:v>
                </c:pt>
                <c:pt idx="50" formatCode="#,##0">
                  <c:v>0.3051315699999968</c:v>
                </c:pt>
                <c:pt idx="51" formatCode="#,##0">
                  <c:v>0.16078708555538679</c:v>
                </c:pt>
                <c:pt idx="52" formatCode="#,##0">
                  <c:v>1.2573018739278297E-2</c:v>
                </c:pt>
              </c:numCache>
            </c:numRef>
          </c:val>
          <c:extLst>
            <c:ext xmlns:c16="http://schemas.microsoft.com/office/drawing/2014/chart" uri="{C3380CC4-5D6E-409C-BE32-E72D297353CC}">
              <c16:uniqueId val="{0000000E-E0C4-4F1D-89B4-D04835EE29D3}"/>
            </c:ext>
          </c:extLst>
        </c:ser>
        <c:dLbls>
          <c:showLegendKey val="0"/>
          <c:showVal val="0"/>
          <c:showCatName val="0"/>
          <c:showSerName val="0"/>
          <c:showPercent val="0"/>
          <c:showBubbleSize val="0"/>
        </c:dLbls>
        <c:gapWidth val="0"/>
        <c:overlap val="100"/>
        <c:axId val="3"/>
        <c:axId val="4"/>
      </c:barChart>
      <c:catAx>
        <c:axId val="1840081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993300"/>
                    </a:solidFill>
                    <a:latin typeface="Arial"/>
                    <a:cs typeface="Arial"/>
                  </a:rPr>
                  <a:t>Volume</a:t>
                </a:r>
                <a:endParaRPr lang="en-GB" sz="1075" b="1"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2.8283782708979563E-2"/>
              <c:y val="0.1672773085182534"/>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818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90305829953074057"/>
              <c:y val="0.138186399427344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4343879742304941"/>
          <c:y val="0.90366556907659268"/>
          <c:w val="0.71921418913544888"/>
          <c:h val="7.0911381531853945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72250755503077"/>
          <c:y val="7.6366093990507061E-2"/>
          <c:w val="0.67274817665676756"/>
          <c:h val="0.62911115525512962"/>
        </c:manualLayout>
      </c:layout>
      <c:barChart>
        <c:barDir val="col"/>
        <c:grouping val="stacked"/>
        <c:varyColors val="0"/>
        <c:ser>
          <c:idx val="4"/>
          <c:order val="0"/>
          <c:tx>
            <c:strRef>
              <c:f>'   '!$A$105</c:f>
              <c:strCache>
                <c:ptCount val="1"/>
                <c:pt idx="0">
                  <c:v>EU-27 plus UK</c:v>
                </c:pt>
              </c:strCache>
            </c:strRef>
          </c:tx>
          <c:spPr>
            <a:pattFill prst="smCheck">
              <a:fgClr>
                <a:srgbClr val="66FF33"/>
              </a:fgClr>
              <a:bgClr>
                <a:schemeClr val="bg1"/>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'!$B$105:$BD$105</c:f>
              <c:numCache>
                <c:formatCode>#,##0</c:formatCode>
                <c:ptCount val="53"/>
                <c:pt idx="0" formatCode="General">
                  <c:v>0</c:v>
                </c:pt>
                <c:pt idx="1">
                  <c:v>3.3570740000000003</c:v>
                </c:pt>
                <c:pt idx="2">
                  <c:v>11.675040000000001</c:v>
                </c:pt>
                <c:pt idx="3">
                  <c:v>11.043100000000001</c:v>
                </c:pt>
                <c:pt idx="4">
                  <c:v>7.88164</c:v>
                </c:pt>
                <c:pt idx="5">
                  <c:v>9.8732600000000019</c:v>
                </c:pt>
                <c:pt idx="6">
                  <c:v>8.0580400000000019</c:v>
                </c:pt>
                <c:pt idx="7">
                  <c:v>14.329540000000003</c:v>
                </c:pt>
                <c:pt idx="8">
                  <c:v>12.173080000000002</c:v>
                </c:pt>
                <c:pt idx="9">
                  <c:v>14.453500000000002</c:v>
                </c:pt>
                <c:pt idx="10">
                  <c:v>5.4536200000000008</c:v>
                </c:pt>
                <c:pt idx="11">
                  <c:v>5.3936999999999999</c:v>
                </c:pt>
                <c:pt idx="12">
                  <c:v>3.2592000000000003</c:v>
                </c:pt>
                <c:pt idx="13">
                  <c:v>2.6087466666666672</c:v>
                </c:pt>
                <c:pt idx="14">
                  <c:v>1.9647000000000003</c:v>
                </c:pt>
                <c:pt idx="15">
                  <c:v>2.4490200000000004</c:v>
                </c:pt>
                <c:pt idx="16">
                  <c:v>4.7089799999999995</c:v>
                </c:pt>
                <c:pt idx="17">
                  <c:v>1.4147000000000003</c:v>
                </c:pt>
                <c:pt idx="18">
                  <c:v>2.7771812500000004</c:v>
                </c:pt>
                <c:pt idx="19">
                  <c:v>2.9070000000000005</c:v>
                </c:pt>
                <c:pt idx="20">
                  <c:v>3.2819200000000008</c:v>
                </c:pt>
                <c:pt idx="21">
                  <c:v>0.53297000000000005</c:v>
                </c:pt>
                <c:pt idx="22">
                  <c:v>1.3152834</c:v>
                </c:pt>
                <c:pt idx="23">
                  <c:v>0.59821420000000003</c:v>
                </c:pt>
                <c:pt idx="24">
                  <c:v>0.59821420000000003</c:v>
                </c:pt>
                <c:pt idx="25">
                  <c:v>0.59821420000000003</c:v>
                </c:pt>
              </c:numCache>
            </c:numRef>
          </c:val>
          <c:extLst>
            <c:ext xmlns:c16="http://schemas.microsoft.com/office/drawing/2014/chart" uri="{C3380CC4-5D6E-409C-BE32-E72D297353CC}">
              <c16:uniqueId val="{00000000-6FCC-4F7E-918C-0EFF8C25F1B8}"/>
            </c:ext>
          </c:extLst>
        </c:ser>
        <c:ser>
          <c:idx val="15"/>
          <c:order val="1"/>
          <c:tx>
            <c:strRef>
              <c:f>'   '!$A$106</c:f>
              <c:strCache>
                <c:ptCount val="1"/>
                <c:pt idx="0">
                  <c:v>China</c:v>
                </c:pt>
              </c:strCache>
            </c:strRef>
          </c:tx>
          <c:spPr>
            <a:pattFill prst="smConfetti">
              <a:fgClr>
                <a:srgbClr val="FFFF00"/>
              </a:fgClr>
              <a:bgClr>
                <a:srgbClr val="FF0000"/>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'!$B$106:$BD$106</c:f>
              <c:numCache>
                <c:formatCode>#,##0</c:formatCode>
                <c:ptCount val="53"/>
                <c:pt idx="0" formatCode="General">
                  <c:v>0</c:v>
                </c:pt>
                <c:pt idx="1">
                  <c:v>0.41600000000000009</c:v>
                </c:pt>
                <c:pt idx="2">
                  <c:v>0</c:v>
                </c:pt>
                <c:pt idx="3">
                  <c:v>1.8900000000000003</c:v>
                </c:pt>
                <c:pt idx="4">
                  <c:v>0.35500000000000004</c:v>
                </c:pt>
                <c:pt idx="5">
                  <c:v>0.24500000000000002</c:v>
                </c:pt>
                <c:pt idx="6">
                  <c:v>2.7280000000000002</c:v>
                </c:pt>
                <c:pt idx="7">
                  <c:v>3.8160000000000007</c:v>
                </c:pt>
                <c:pt idx="8">
                  <c:v>4.3290000000000015</c:v>
                </c:pt>
                <c:pt idx="9">
                  <c:v>5.9939999999999998</c:v>
                </c:pt>
                <c:pt idx="10">
                  <c:v>11.599460000000002</c:v>
                </c:pt>
                <c:pt idx="11">
                  <c:v>5.5110466666666662</c:v>
                </c:pt>
                <c:pt idx="12">
                  <c:v>1.4189999999999998</c:v>
                </c:pt>
                <c:pt idx="13">
                  <c:v>0.25900000000000001</c:v>
                </c:pt>
                <c:pt idx="14">
                  <c:v>8.900000000000001E-2</c:v>
                </c:pt>
                <c:pt idx="15">
                  <c:v>0.47222133023838758</c:v>
                </c:pt>
                <c:pt idx="16">
                  <c:v>0.76816568328246859</c:v>
                </c:pt>
                <c:pt idx="17">
                  <c:v>0.86848162507535687</c:v>
                </c:pt>
                <c:pt idx="18">
                  <c:v>0.41842062663361446</c:v>
                </c:pt>
                <c:pt idx="19">
                  <c:v>0.64773007643818981</c:v>
                </c:pt>
                <c:pt idx="20">
                  <c:v>6.1000000000000006E-2</c:v>
                </c:pt>
                <c:pt idx="21">
                  <c:v>0</c:v>
                </c:pt>
                <c:pt idx="22">
                  <c:v>0</c:v>
                </c:pt>
                <c:pt idx="23">
                  <c:v>0.02</c:v>
                </c:pt>
                <c:pt idx="24">
                  <c:v>0</c:v>
                </c:pt>
                <c:pt idx="25">
                  <c:v>0.154</c:v>
                </c:pt>
              </c:numCache>
            </c:numRef>
          </c:val>
          <c:extLst>
            <c:ext xmlns:c16="http://schemas.microsoft.com/office/drawing/2014/chart" uri="{C3380CC4-5D6E-409C-BE32-E72D297353CC}">
              <c16:uniqueId val="{00000001-6FCC-4F7E-918C-0EFF8C25F1B8}"/>
            </c:ext>
          </c:extLst>
        </c:ser>
        <c:ser>
          <c:idx val="16"/>
          <c:order val="2"/>
          <c:tx>
            <c:strRef>
              <c:f>'   '!$A$107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'!$B$107:$BD$107</c:f>
              <c:numCache>
                <c:formatCode>#,##0</c:formatCode>
                <c:ptCount val="53"/>
                <c:pt idx="1">
                  <c:v>0</c:v>
                </c:pt>
                <c:pt idx="2">
                  <c:v>0.39200000000000007</c:v>
                </c:pt>
                <c:pt idx="3">
                  <c:v>0</c:v>
                </c:pt>
                <c:pt idx="4">
                  <c:v>0</c:v>
                </c:pt>
                <c:pt idx="5">
                  <c:v>0</c:v>
                </c:pt>
                <c:pt idx="6">
                  <c:v>0</c:v>
                </c:pt>
                <c:pt idx="7">
                  <c:v>0</c:v>
                </c:pt>
                <c:pt idx="8">
                  <c:v>0</c:v>
                </c:pt>
                <c:pt idx="9">
                  <c:v>3.5000000000000003E-2</c:v>
                </c:pt>
                <c:pt idx="10">
                  <c:v>0</c:v>
                </c:pt>
                <c:pt idx="11">
                  <c:v>9.0000000000000011E-2</c:v>
                </c:pt>
                <c:pt idx="12">
                  <c:v>0</c:v>
                </c:pt>
                <c:pt idx="13">
                  <c:v>8.7999999999999995E-2</c:v>
                </c:pt>
                <c:pt idx="14">
                  <c:v>1.9E-2</c:v>
                </c:pt>
                <c:pt idx="15">
                  <c:v>0</c:v>
                </c:pt>
                <c:pt idx="16">
                  <c:v>0.26100000000000007</c:v>
                </c:pt>
                <c:pt idx="17">
                  <c:v>0.04</c:v>
                </c:pt>
                <c:pt idx="18">
                  <c:v>0.36400000000000005</c:v>
                </c:pt>
                <c:pt idx="19">
                  <c:v>0</c:v>
                </c:pt>
                <c:pt idx="20">
                  <c:v>0.02</c:v>
                </c:pt>
                <c:pt idx="21">
                  <c:v>6.4000000000000001E-2</c:v>
                </c:pt>
                <c:pt idx="22">
                  <c:v>0</c:v>
                </c:pt>
                <c:pt idx="23">
                  <c:v>0</c:v>
                </c:pt>
                <c:pt idx="24">
                  <c:v>1.0999999999999999E-2</c:v>
                </c:pt>
                <c:pt idx="25">
                  <c:v>0</c:v>
                </c:pt>
              </c:numCache>
            </c:numRef>
          </c:val>
          <c:extLst>
            <c:ext xmlns:c16="http://schemas.microsoft.com/office/drawing/2014/chart" uri="{C3380CC4-5D6E-409C-BE32-E72D297353CC}">
              <c16:uniqueId val="{00000002-6FCC-4F7E-918C-0EFF8C25F1B8}"/>
            </c:ext>
          </c:extLst>
        </c:ser>
        <c:ser>
          <c:idx val="19"/>
          <c:order val="3"/>
          <c:tx>
            <c:strRef>
              <c:f>'   '!$A$108</c:f>
              <c:strCache>
                <c:ptCount val="1"/>
                <c:pt idx="0">
                  <c:v>USA</c:v>
                </c:pt>
              </c:strCache>
            </c:strRef>
          </c:tx>
          <c:spPr>
            <a:pattFill prst="smGrid">
              <a:fgClr>
                <a:schemeClr val="bg1"/>
              </a:fgClr>
              <a:bgClr>
                <a:srgbClr val="333399"/>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'!$B$108:$BD$108</c:f>
              <c:numCache>
                <c:formatCode>#,##0</c:formatCode>
                <c:ptCount val="53"/>
                <c:pt idx="1">
                  <c:v>5.8610999999999995</c:v>
                </c:pt>
                <c:pt idx="2">
                  <c:v>4.1950000000000003</c:v>
                </c:pt>
                <c:pt idx="3">
                  <c:v>8.9339999999999993</c:v>
                </c:pt>
                <c:pt idx="4">
                  <c:v>3.1980000000000004</c:v>
                </c:pt>
                <c:pt idx="5">
                  <c:v>7.7830000000000004</c:v>
                </c:pt>
                <c:pt idx="6">
                  <c:v>5.3940000000000001</c:v>
                </c:pt>
                <c:pt idx="7">
                  <c:v>5.4400000000000013</c:v>
                </c:pt>
                <c:pt idx="8">
                  <c:v>4.0620000000000003</c:v>
                </c:pt>
                <c:pt idx="9">
                  <c:v>4.6940000000000008</c:v>
                </c:pt>
                <c:pt idx="10">
                  <c:v>3.1630000000000003</c:v>
                </c:pt>
                <c:pt idx="11">
                  <c:v>4.048</c:v>
                </c:pt>
                <c:pt idx="12">
                  <c:v>5.5580000000000007</c:v>
                </c:pt>
                <c:pt idx="13">
                  <c:v>6.0510000000000002</c:v>
                </c:pt>
                <c:pt idx="14">
                  <c:v>6.3881942857142855</c:v>
                </c:pt>
                <c:pt idx="15">
                  <c:v>10.055999999999999</c:v>
                </c:pt>
                <c:pt idx="16">
                  <c:v>3.6949999999999998</c:v>
                </c:pt>
                <c:pt idx="17">
                  <c:v>7.6560000000000006</c:v>
                </c:pt>
                <c:pt idx="18">
                  <c:v>5.1590000000000007</c:v>
                </c:pt>
                <c:pt idx="19">
                  <c:v>4.7280000000000006</c:v>
                </c:pt>
                <c:pt idx="20">
                  <c:v>6.5860000000000003</c:v>
                </c:pt>
                <c:pt idx="21">
                  <c:v>6.1759866000000017</c:v>
                </c:pt>
                <c:pt idx="22">
                  <c:v>3.4550000000000005</c:v>
                </c:pt>
                <c:pt idx="23">
                  <c:v>5.7703262400000011</c:v>
                </c:pt>
                <c:pt idx="24">
                  <c:v>2.4956043956043956</c:v>
                </c:pt>
                <c:pt idx="25">
                  <c:v>0</c:v>
                </c:pt>
              </c:numCache>
            </c:numRef>
          </c:val>
          <c:extLst>
            <c:ext xmlns:c16="http://schemas.microsoft.com/office/drawing/2014/chart" uri="{C3380CC4-5D6E-409C-BE32-E72D297353CC}">
              <c16:uniqueId val="{00000003-6FCC-4F7E-918C-0EFF8C25F1B8}"/>
            </c:ext>
          </c:extLst>
        </c:ser>
        <c:ser>
          <c:idx val="2"/>
          <c:order val="4"/>
          <c:tx>
            <c:strRef>
              <c:f>'   '!$A$109</c:f>
              <c:strCache>
                <c:ptCount val="1"/>
                <c:pt idx="0">
                  <c:v>Others</c:v>
                </c:pt>
              </c:strCache>
            </c:strRef>
          </c:tx>
          <c:spPr>
            <a:pattFill prst="trellis">
              <a:fgClr>
                <a:srgbClr val="993300"/>
              </a:fgClr>
              <a:bgClr>
                <a:schemeClr val="bg1"/>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'!$B$109:$BD$109</c:f>
              <c:numCache>
                <c:formatCode>#,##0</c:formatCode>
                <c:ptCount val="53"/>
                <c:pt idx="1">
                  <c:v>0.36023719999999848</c:v>
                </c:pt>
                <c:pt idx="2">
                  <c:v>0.2204568000000009</c:v>
                </c:pt>
                <c:pt idx="3">
                  <c:v>0.61059245000000217</c:v>
                </c:pt>
                <c:pt idx="4">
                  <c:v>0.7126812166666685</c:v>
                </c:pt>
                <c:pt idx="5">
                  <c:v>1.9396739000000025</c:v>
                </c:pt>
                <c:pt idx="6">
                  <c:v>1.9961861999999968</c:v>
                </c:pt>
                <c:pt idx="7">
                  <c:v>6.1704482999999968</c:v>
                </c:pt>
                <c:pt idx="8">
                  <c:v>3.1288855199999972</c:v>
                </c:pt>
                <c:pt idx="9">
                  <c:v>2.7145889599999968</c:v>
                </c:pt>
                <c:pt idx="10">
                  <c:v>2.0598776000000001</c:v>
                </c:pt>
                <c:pt idx="11">
                  <c:v>1.9794300000000007</c:v>
                </c:pt>
                <c:pt idx="12">
                  <c:v>1.0933036000000005</c:v>
                </c:pt>
                <c:pt idx="13">
                  <c:v>1.8137555999999968</c:v>
                </c:pt>
                <c:pt idx="14">
                  <c:v>2.2081704000000002</c:v>
                </c:pt>
                <c:pt idx="15">
                  <c:v>2.3911341999999998</c:v>
                </c:pt>
                <c:pt idx="16">
                  <c:v>1.5450339500000005</c:v>
                </c:pt>
                <c:pt idx="17">
                  <c:v>2.0810000000000013</c:v>
                </c:pt>
                <c:pt idx="18">
                  <c:v>2.4981156000000002</c:v>
                </c:pt>
                <c:pt idx="19">
                  <c:v>1.0105999999999984</c:v>
                </c:pt>
                <c:pt idx="20">
                  <c:v>2.3019426666666671</c:v>
                </c:pt>
                <c:pt idx="21">
                  <c:v>2.1000146000000006</c:v>
                </c:pt>
                <c:pt idx="22">
                  <c:v>1.9506502000000001</c:v>
                </c:pt>
                <c:pt idx="23">
                  <c:v>2.3782784794000014</c:v>
                </c:pt>
                <c:pt idx="24">
                  <c:v>1.0092197802197802</c:v>
                </c:pt>
                <c:pt idx="25">
                  <c:v>3.3459999999999934E-2</c:v>
                </c:pt>
              </c:numCache>
            </c:numRef>
          </c:val>
          <c:extLst>
            <c:ext xmlns:c16="http://schemas.microsoft.com/office/drawing/2014/chart" uri="{C3380CC4-5D6E-409C-BE32-E72D297353CC}">
              <c16:uniqueId val="{00000004-6FCC-4F7E-918C-0EFF8C25F1B8}"/>
            </c:ext>
          </c:extLst>
        </c:ser>
        <c:ser>
          <c:idx val="5"/>
          <c:order val="5"/>
          <c:tx>
            <c:strRef>
              <c:f>'   '!$A$110</c:f>
              <c:strCache>
                <c:ptCount val="1"/>
              </c:strCache>
            </c:strRef>
          </c:tx>
          <c:spPr>
            <a:no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'!$B$110:$BD$110</c:f>
              <c:numCache>
                <c:formatCode>#,##0</c:formatCode>
                <c:ptCount val="53"/>
              </c:numCache>
            </c:numRef>
          </c:val>
          <c:extLst>
            <c:ext xmlns:c16="http://schemas.microsoft.com/office/drawing/2014/chart" uri="{C3380CC4-5D6E-409C-BE32-E72D297353CC}">
              <c16:uniqueId val="{00000005-6FCC-4F7E-918C-0EFF8C25F1B8}"/>
            </c:ext>
          </c:extLst>
        </c:ser>
        <c:dLbls>
          <c:showLegendKey val="0"/>
          <c:showVal val="0"/>
          <c:showCatName val="0"/>
          <c:showSerName val="0"/>
          <c:showPercent val="0"/>
          <c:showBubbleSize val="0"/>
        </c:dLbls>
        <c:gapWidth val="0"/>
        <c:overlap val="100"/>
        <c:axId val="1840079856"/>
        <c:axId val="1"/>
      </c:barChart>
      <c:barChart>
        <c:barDir val="col"/>
        <c:grouping val="stacked"/>
        <c:varyColors val="0"/>
        <c:ser>
          <c:idx val="7"/>
          <c:order val="6"/>
          <c:tx>
            <c:strRef>
              <c:f>'   '!$A$111</c:f>
              <c:strCache>
                <c:ptCount val="1"/>
              </c:strCache>
            </c:strRef>
          </c:tx>
          <c:spPr>
            <a:no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'!$B$111:$BD$111</c:f>
              <c:numCache>
                <c:formatCode>#,##0</c:formatCode>
                <c:ptCount val="53"/>
              </c:numCache>
            </c:numRef>
          </c:val>
          <c:extLst>
            <c:ext xmlns:c16="http://schemas.microsoft.com/office/drawing/2014/chart" uri="{C3380CC4-5D6E-409C-BE32-E72D297353CC}">
              <c16:uniqueId val="{00000006-6FCC-4F7E-918C-0EFF8C25F1B8}"/>
            </c:ext>
          </c:extLst>
        </c:ser>
        <c:ser>
          <c:idx val="17"/>
          <c:order val="7"/>
          <c:tx>
            <c:strRef>
              <c:f>'   '!$A$112</c:f>
              <c:strCache>
                <c:ptCount val="1"/>
              </c:strCache>
            </c:strRef>
          </c:tx>
          <c:spPr>
            <a:no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'!$B$112:$BD$112</c:f>
              <c:numCache>
                <c:formatCode>#,##0</c:formatCode>
                <c:ptCount val="53"/>
              </c:numCache>
            </c:numRef>
          </c:val>
          <c:extLst>
            <c:ext xmlns:c16="http://schemas.microsoft.com/office/drawing/2014/chart" uri="{C3380CC4-5D6E-409C-BE32-E72D297353CC}">
              <c16:uniqueId val="{00000007-6FCC-4F7E-918C-0EFF8C25F1B8}"/>
            </c:ext>
          </c:extLst>
        </c:ser>
        <c:ser>
          <c:idx val="20"/>
          <c:order val="8"/>
          <c:tx>
            <c:strRef>
              <c:f>'   '!$A$113</c:f>
              <c:strCache>
                <c:ptCount val="1"/>
              </c:strCache>
            </c:strRef>
          </c:tx>
          <c:spPr>
            <a:no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'!$B$113:$BD$113</c:f>
              <c:numCache>
                <c:formatCode>General</c:formatCode>
                <c:ptCount val="53"/>
              </c:numCache>
            </c:numRef>
          </c:val>
          <c:extLst>
            <c:ext xmlns:c16="http://schemas.microsoft.com/office/drawing/2014/chart" uri="{C3380CC4-5D6E-409C-BE32-E72D297353CC}">
              <c16:uniqueId val="{00000008-6FCC-4F7E-918C-0EFF8C25F1B8}"/>
            </c:ext>
          </c:extLst>
        </c:ser>
        <c:ser>
          <c:idx val="3"/>
          <c:order val="9"/>
          <c:tx>
            <c:strRef>
              <c:f>'   '!$A$114</c:f>
              <c:strCache>
                <c:ptCount val="1"/>
              </c:strCache>
            </c:strRef>
          </c:tx>
          <c:spPr>
            <a:no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'!$B$114:$BD$114</c:f>
              <c:numCache>
                <c:formatCode>General</c:formatCode>
                <c:ptCount val="53"/>
              </c:numCache>
            </c:numRef>
          </c:val>
          <c:extLst>
            <c:ext xmlns:c16="http://schemas.microsoft.com/office/drawing/2014/chart" uri="{C3380CC4-5D6E-409C-BE32-E72D297353CC}">
              <c16:uniqueId val="{00000009-6FCC-4F7E-918C-0EFF8C25F1B8}"/>
            </c:ext>
          </c:extLst>
        </c:ser>
        <c:ser>
          <c:idx val="0"/>
          <c:order val="10"/>
          <c:tx>
            <c:strRef>
              <c:f>'   '!$A$115</c:f>
              <c:strCache>
                <c:ptCount val="1"/>
                <c:pt idx="0">
                  <c:v>EU-27 plus UK</c:v>
                </c:pt>
              </c:strCache>
            </c:strRef>
          </c:tx>
          <c:spPr>
            <a:pattFill prst="smCheck">
              <a:fgClr>
                <a:srgbClr val="66FF33"/>
              </a:fgClr>
              <a:bgClr>
                <a:schemeClr val="bg1"/>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'!$B$115:$BD$115</c:f>
              <c:numCache>
                <c:formatCode>General</c:formatCode>
                <c:ptCount val="53"/>
                <c:pt idx="28" formatCode="#,##0">
                  <c:v>1.1431031641589999</c:v>
                </c:pt>
                <c:pt idx="29" formatCode="#,##0">
                  <c:v>3.7266569787999999</c:v>
                </c:pt>
                <c:pt idx="30" formatCode="#,##0">
                  <c:v>3.7113882768000002</c:v>
                </c:pt>
                <c:pt idx="31" formatCode="#,##0">
                  <c:v>2.1319364416000002</c:v>
                </c:pt>
                <c:pt idx="32" formatCode="#,##0">
                  <c:v>3.7128213297000006</c:v>
                </c:pt>
                <c:pt idx="33" formatCode="#,##0">
                  <c:v>3.8828124621000004</c:v>
                </c:pt>
                <c:pt idx="34" formatCode="#,##0">
                  <c:v>5.2196334148000005</c:v>
                </c:pt>
                <c:pt idx="35" formatCode="#,##0">
                  <c:v>6.1349815775000005</c:v>
                </c:pt>
                <c:pt idx="36" formatCode="#,##0">
                  <c:v>5.6021654192000003</c:v>
                </c:pt>
                <c:pt idx="37" formatCode="#,##0">
                  <c:v>3.4622185883999999</c:v>
                </c:pt>
                <c:pt idx="38" formatCode="#,##0">
                  <c:v>3.5009907534000004</c:v>
                </c:pt>
                <c:pt idx="39" formatCode="#,##0">
                  <c:v>1.723298784</c:v>
                </c:pt>
                <c:pt idx="40" formatCode="#,##0">
                  <c:v>2.0572410319999999</c:v>
                </c:pt>
                <c:pt idx="41" formatCode="#,##0">
                  <c:v>1.8138153882000001</c:v>
                </c:pt>
                <c:pt idx="42" formatCode="#,##0">
                  <c:v>2.3637548810000002</c:v>
                </c:pt>
                <c:pt idx="43" formatCode="#,##0">
                  <c:v>3.8885312199999995</c:v>
                </c:pt>
                <c:pt idx="44" formatCode="#,##0">
                  <c:v>1.2697825488000001</c:v>
                </c:pt>
                <c:pt idx="45" formatCode="#,##0">
                  <c:v>2.4871057210999998</c:v>
                </c:pt>
                <c:pt idx="46" formatCode="#,##0">
                  <c:v>2.6097993842</c:v>
                </c:pt>
                <c:pt idx="47" formatCode="#,##0">
                  <c:v>2.6664396534999999</c:v>
                </c:pt>
                <c:pt idx="48" formatCode="#,##0">
                  <c:v>0.42127191500000005</c:v>
                </c:pt>
                <c:pt idx="49" formatCode="#,##0">
                  <c:v>1.2778860614000001</c:v>
                </c:pt>
                <c:pt idx="50" formatCode="#,##0">
                  <c:v>0.69667848899999985</c:v>
                </c:pt>
                <c:pt idx="51" formatCode="#,##0">
                  <c:v>0</c:v>
                </c:pt>
                <c:pt idx="52" formatCode="#,##0">
                  <c:v>0</c:v>
                </c:pt>
              </c:numCache>
            </c:numRef>
          </c:val>
          <c:extLst>
            <c:ext xmlns:c16="http://schemas.microsoft.com/office/drawing/2014/chart" uri="{C3380CC4-5D6E-409C-BE32-E72D297353CC}">
              <c16:uniqueId val="{0000000A-6FCC-4F7E-918C-0EFF8C25F1B8}"/>
            </c:ext>
          </c:extLst>
        </c:ser>
        <c:ser>
          <c:idx val="1"/>
          <c:order val="11"/>
          <c:tx>
            <c:strRef>
              <c:f>'   '!$A$116</c:f>
              <c:strCache>
                <c:ptCount val="1"/>
                <c:pt idx="0">
                  <c:v>China</c:v>
                </c:pt>
              </c:strCache>
            </c:strRef>
          </c:tx>
          <c:spPr>
            <a:pattFill prst="smConfetti">
              <a:fgClr>
                <a:srgbClr val="FFFF00"/>
              </a:fgClr>
              <a:bgClr>
                <a:srgbClr val="FF0000"/>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'!$B$116:$BD$116</c:f>
              <c:numCache>
                <c:formatCode>General</c:formatCode>
                <c:ptCount val="53"/>
                <c:pt idx="28" formatCode="#,##0">
                  <c:v>0.21257799999999999</c:v>
                </c:pt>
                <c:pt idx="29" formatCode="#,##0">
                  <c:v>0</c:v>
                </c:pt>
                <c:pt idx="30" formatCode="#,##0">
                  <c:v>0.69565899999999992</c:v>
                </c:pt>
                <c:pt idx="31" formatCode="#,##0">
                  <c:v>0.113</c:v>
                </c:pt>
                <c:pt idx="32" formatCode="#,##0">
                  <c:v>0.13</c:v>
                </c:pt>
                <c:pt idx="33" formatCode="#,##0">
                  <c:v>1.2670000000000001</c:v>
                </c:pt>
                <c:pt idx="34" formatCode="#,##0">
                  <c:v>1.7629119999999998</c:v>
                </c:pt>
                <c:pt idx="35" formatCode="#,##0">
                  <c:v>2.0409000000000006</c:v>
                </c:pt>
                <c:pt idx="36" formatCode="#,##0">
                  <c:v>2.9865139999999997</c:v>
                </c:pt>
                <c:pt idx="37" formatCode="#,##0">
                  <c:v>4.5652030000000003</c:v>
                </c:pt>
                <c:pt idx="38" formatCode="#,##0">
                  <c:v>2.022303</c:v>
                </c:pt>
                <c:pt idx="39" formatCode="#,##0">
                  <c:v>0.59045899999999996</c:v>
                </c:pt>
                <c:pt idx="40" formatCode="#,##0">
                  <c:v>0.24795699999999996</c:v>
                </c:pt>
                <c:pt idx="41" formatCode="#,##0">
                  <c:v>6.3735E-2</c:v>
                </c:pt>
                <c:pt idx="42" formatCode="#,##0">
                  <c:v>0.259191</c:v>
                </c:pt>
                <c:pt idx="43" formatCode="#,##0">
                  <c:v>0.45245400000000002</c:v>
                </c:pt>
                <c:pt idx="44" formatCode="#,##0">
                  <c:v>0.43868599999999996</c:v>
                </c:pt>
                <c:pt idx="45" formatCode="#,##0">
                  <c:v>0.19806399999999999</c:v>
                </c:pt>
                <c:pt idx="46" formatCode="#,##0">
                  <c:v>0.124385</c:v>
                </c:pt>
                <c:pt idx="47" formatCode="#,##0">
                  <c:v>2.9516000000000001E-2</c:v>
                </c:pt>
                <c:pt idx="48" formatCode="#,##0">
                  <c:v>0</c:v>
                </c:pt>
                <c:pt idx="49" formatCode="#,##0">
                  <c:v>0</c:v>
                </c:pt>
                <c:pt idx="50" formatCode="#,##0">
                  <c:v>8.4110000000000001E-3</c:v>
                </c:pt>
                <c:pt idx="51" formatCode="#,##0">
                  <c:v>1.1999999999999999E-4</c:v>
                </c:pt>
                <c:pt idx="52" formatCode="#,##0">
                  <c:v>6.4020000000000007E-2</c:v>
                </c:pt>
              </c:numCache>
            </c:numRef>
          </c:val>
          <c:extLst>
            <c:ext xmlns:c16="http://schemas.microsoft.com/office/drawing/2014/chart" uri="{C3380CC4-5D6E-409C-BE32-E72D297353CC}">
              <c16:uniqueId val="{0000000B-6FCC-4F7E-918C-0EFF8C25F1B8}"/>
            </c:ext>
          </c:extLst>
        </c:ser>
        <c:ser>
          <c:idx val="6"/>
          <c:order val="12"/>
          <c:tx>
            <c:strRef>
              <c:f>'   '!$A$117</c:f>
              <c:strCache>
                <c:ptCount val="1"/>
                <c:pt idx="0">
                  <c:v>India</c:v>
                </c:pt>
              </c:strCache>
            </c:strRef>
          </c:tx>
          <c:spPr>
            <a:pattFill prst="dashVert">
              <a:fgClr>
                <a:srgbClr val="C00000"/>
              </a:fgClr>
              <a:bgClr>
                <a:schemeClr val="accent2">
                  <a:lumMod val="20000"/>
                  <a:lumOff val="80000"/>
                </a:schemeClr>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'!$B$117:$BD$117</c:f>
              <c:numCache>
                <c:formatCode>General</c:formatCode>
                <c:ptCount val="53"/>
                <c:pt idx="28" formatCode="#,##0">
                  <c:v>0</c:v>
                </c:pt>
                <c:pt idx="29" formatCode="#,##0">
                  <c:v>8.4212999999999996E-2</c:v>
                </c:pt>
                <c:pt idx="30" formatCode="#,##0">
                  <c:v>0</c:v>
                </c:pt>
                <c:pt idx="31" formatCode="#,##0">
                  <c:v>0</c:v>
                </c:pt>
                <c:pt idx="32" formatCode="#,##0">
                  <c:v>0</c:v>
                </c:pt>
                <c:pt idx="33" formatCode="#,##0">
                  <c:v>0</c:v>
                </c:pt>
                <c:pt idx="34" formatCode="#,##0">
                  <c:v>0</c:v>
                </c:pt>
                <c:pt idx="35" formatCode="#,##0">
                  <c:v>0</c:v>
                </c:pt>
                <c:pt idx="36" formatCode="#,##0">
                  <c:v>6.6749999999999995E-3</c:v>
                </c:pt>
                <c:pt idx="37" formatCode="#,##0">
                  <c:v>0</c:v>
                </c:pt>
                <c:pt idx="38" formatCode="#,##0">
                  <c:v>3.1938999999999995E-2</c:v>
                </c:pt>
                <c:pt idx="39" formatCode="#,##0">
                  <c:v>0</c:v>
                </c:pt>
                <c:pt idx="40" formatCode="#,##0">
                  <c:v>3.2964E-2</c:v>
                </c:pt>
                <c:pt idx="41" formatCode="#,##0">
                  <c:v>1.9438999999999998E-2</c:v>
                </c:pt>
                <c:pt idx="42" formatCode="#,##0">
                  <c:v>0</c:v>
                </c:pt>
                <c:pt idx="43" formatCode="#,##0">
                  <c:v>0.15442999999999998</c:v>
                </c:pt>
                <c:pt idx="44" formatCode="#,##0">
                  <c:v>2.2443999999999999E-2</c:v>
                </c:pt>
                <c:pt idx="45" formatCode="#,##0">
                  <c:v>0.18401499999999998</c:v>
                </c:pt>
                <c:pt idx="46" formatCode="#,##0">
                  <c:v>0</c:v>
                </c:pt>
                <c:pt idx="47" formatCode="#,##0">
                  <c:v>1.966E-2</c:v>
                </c:pt>
                <c:pt idx="48" formatCode="#,##0">
                  <c:v>3.2903000000000002E-2</c:v>
                </c:pt>
                <c:pt idx="49" formatCode="#,##0">
                  <c:v>0</c:v>
                </c:pt>
                <c:pt idx="50" formatCode="#,##0">
                  <c:v>0</c:v>
                </c:pt>
                <c:pt idx="51" formatCode="#,##0">
                  <c:v>2.5783075999999999E-2</c:v>
                </c:pt>
                <c:pt idx="52" formatCode="#,##0">
                  <c:v>0</c:v>
                </c:pt>
              </c:numCache>
            </c:numRef>
          </c:val>
          <c:extLst>
            <c:ext xmlns:c16="http://schemas.microsoft.com/office/drawing/2014/chart" uri="{C3380CC4-5D6E-409C-BE32-E72D297353CC}">
              <c16:uniqueId val="{0000000C-6FCC-4F7E-918C-0EFF8C25F1B8}"/>
            </c:ext>
          </c:extLst>
        </c:ser>
        <c:ser>
          <c:idx val="8"/>
          <c:order val="13"/>
          <c:tx>
            <c:strRef>
              <c:f>'   '!$A$118</c:f>
              <c:strCache>
                <c:ptCount val="1"/>
                <c:pt idx="0">
                  <c:v>USA</c:v>
                </c:pt>
              </c:strCache>
            </c:strRef>
          </c:tx>
          <c:spPr>
            <a:pattFill prst="smGrid">
              <a:fgClr>
                <a:schemeClr val="bg1"/>
              </a:fgClr>
              <a:bgClr>
                <a:srgbClr val="333399"/>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'!$B$118:$BD$118</c:f>
              <c:numCache>
                <c:formatCode>General</c:formatCode>
                <c:ptCount val="53"/>
                <c:pt idx="28" formatCode="#,##0">
                  <c:v>0.99503600000000003</c:v>
                </c:pt>
                <c:pt idx="29" formatCode="#,##0">
                  <c:v>1.0556479999999999</c:v>
                </c:pt>
                <c:pt idx="30" formatCode="#,##0">
                  <c:v>2.8239999999999998</c:v>
                </c:pt>
                <c:pt idx="31" formatCode="#,##0">
                  <c:v>0.70799999999999996</c:v>
                </c:pt>
                <c:pt idx="32" formatCode="#,##0">
                  <c:v>2.0649999999999999</c:v>
                </c:pt>
                <c:pt idx="33" formatCode="#,##0">
                  <c:v>1.9292259999999999</c:v>
                </c:pt>
                <c:pt idx="34" formatCode="#,##0">
                  <c:v>2.0759540000000003</c:v>
                </c:pt>
                <c:pt idx="35" formatCode="#,##0">
                  <c:v>1.8034509999999999</c:v>
                </c:pt>
                <c:pt idx="36" formatCode="#,##0">
                  <c:v>2.1290169999999997</c:v>
                </c:pt>
                <c:pt idx="37" formatCode="#,##0">
                  <c:v>1.966367</c:v>
                </c:pt>
                <c:pt idx="38" formatCode="#,##0">
                  <c:v>2.8991539999999998</c:v>
                </c:pt>
                <c:pt idx="39" formatCode="#,##0">
                  <c:v>6.6015639999999998</c:v>
                </c:pt>
                <c:pt idx="40" formatCode="#,##0">
                  <c:v>6.3104179999999994</c:v>
                </c:pt>
                <c:pt idx="41" formatCode="#,##0">
                  <c:v>5.5776620000000001</c:v>
                </c:pt>
                <c:pt idx="42" formatCode="#,##0">
                  <c:v>7.0056769999999995</c:v>
                </c:pt>
                <c:pt idx="43" formatCode="#,##0">
                  <c:v>5.0699649999999998</c:v>
                </c:pt>
                <c:pt idx="44" formatCode="#,##0">
                  <c:v>6.2522519999999995</c:v>
                </c:pt>
                <c:pt idx="45" formatCode="#,##0">
                  <c:v>4.132682</c:v>
                </c:pt>
                <c:pt idx="46" formatCode="#,##0">
                  <c:v>4.968515</c:v>
                </c:pt>
                <c:pt idx="47" formatCode="#,##0">
                  <c:v>7.6482109999999999</c:v>
                </c:pt>
                <c:pt idx="48" formatCode="#,##0">
                  <c:v>4.884665</c:v>
                </c:pt>
                <c:pt idx="49" formatCode="#,##0">
                  <c:v>4.0759530000000002</c:v>
                </c:pt>
                <c:pt idx="50" formatCode="#,##0">
                  <c:v>5.4408059999999994</c:v>
                </c:pt>
                <c:pt idx="51" formatCode="#,##0">
                  <c:v>6.0466669999999993</c:v>
                </c:pt>
                <c:pt idx="52" formatCode="#,##0">
                  <c:v>0</c:v>
                </c:pt>
              </c:numCache>
            </c:numRef>
          </c:val>
          <c:extLst>
            <c:ext xmlns:c16="http://schemas.microsoft.com/office/drawing/2014/chart" uri="{C3380CC4-5D6E-409C-BE32-E72D297353CC}">
              <c16:uniqueId val="{0000000D-6FCC-4F7E-918C-0EFF8C25F1B8}"/>
            </c:ext>
          </c:extLst>
        </c:ser>
        <c:ser>
          <c:idx val="10"/>
          <c:order val="14"/>
          <c:tx>
            <c:strRef>
              <c:f>'   '!$A$119</c:f>
              <c:strCache>
                <c:ptCount val="1"/>
                <c:pt idx="0">
                  <c:v>Others</c:v>
                </c:pt>
              </c:strCache>
            </c:strRef>
          </c:tx>
          <c:spPr>
            <a:pattFill prst="trellis">
              <a:fgClr>
                <a:srgbClr val="993300"/>
              </a:fgClr>
              <a:bgClr>
                <a:schemeClr val="bg1"/>
              </a:bgClr>
            </a:pattFill>
            <a:ln w="25400">
              <a:noFill/>
            </a:ln>
          </c:spPr>
          <c:invertIfNegative val="0"/>
          <c:cat>
            <c:strRef>
              <c:f>'   '!$B$104:$BD$104</c:f>
              <c:strCache>
                <c:ptCount val="53"/>
                <c:pt idx="0">
                  <c:v>  </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pt idx="25">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strCache>
            </c:strRef>
          </c:cat>
          <c:val>
            <c:numRef>
              <c:f>'   '!$B$119:$BD$119</c:f>
              <c:numCache>
                <c:formatCode>General</c:formatCode>
                <c:ptCount val="53"/>
                <c:pt idx="28" formatCode="#,##0">
                  <c:v>7.4445124148688917</c:v>
                </c:pt>
                <c:pt idx="29" formatCode="#,##0">
                  <c:v>0.12861036731689346</c:v>
                </c:pt>
                <c:pt idx="30" formatCode="#,##0">
                  <c:v>0.30118646450957165</c:v>
                </c:pt>
                <c:pt idx="31" formatCode="#,##0">
                  <c:v>0.38145125387493284</c:v>
                </c:pt>
                <c:pt idx="32" formatCode="#,##0">
                  <c:v>0.82986700000000013</c:v>
                </c:pt>
                <c:pt idx="33" formatCode="#,##0">
                  <c:v>1.0609245377159917</c:v>
                </c:pt>
                <c:pt idx="34" formatCode="#,##0">
                  <c:v>1.1278265029942851</c:v>
                </c:pt>
                <c:pt idx="35" formatCode="#,##0">
                  <c:v>0.99217480531572377</c:v>
                </c:pt>
                <c:pt idx="36" formatCode="#,##0">
                  <c:v>1.2244702413772881</c:v>
                </c:pt>
                <c:pt idx="37" formatCode="#,##0">
                  <c:v>1.6842853757658389</c:v>
                </c:pt>
                <c:pt idx="38" formatCode="#,##0">
                  <c:v>1.321596361986467</c:v>
                </c:pt>
                <c:pt idx="39" formatCode="#,##0">
                  <c:v>1.0282909999999994</c:v>
                </c:pt>
                <c:pt idx="40" formatCode="#,##0">
                  <c:v>1.8047579999999979</c:v>
                </c:pt>
                <c:pt idx="41" formatCode="#,##0">
                  <c:v>2.0484626666666674</c:v>
                </c:pt>
                <c:pt idx="42" formatCode="#,##0">
                  <c:v>2.8334613333333341</c:v>
                </c:pt>
                <c:pt idx="43" formatCode="#,##0">
                  <c:v>1.5416810000000005</c:v>
                </c:pt>
                <c:pt idx="44" formatCode="#,##0">
                  <c:v>2.1286679999999993</c:v>
                </c:pt>
                <c:pt idx="45" formatCode="#,##0">
                  <c:v>2.1656729999999991</c:v>
                </c:pt>
                <c:pt idx="46" formatCode="#,##0">
                  <c:v>1.1881900000000005</c:v>
                </c:pt>
                <c:pt idx="47" formatCode="#,##0">
                  <c:v>1.9500859999999989</c:v>
                </c:pt>
                <c:pt idx="48" formatCode="#,##0">
                  <c:v>1.8027839999999999</c:v>
                </c:pt>
                <c:pt idx="49" formatCode="#,##0">
                  <c:v>2.1416819999999994</c:v>
                </c:pt>
                <c:pt idx="50" formatCode="#,##0">
                  <c:v>2.3326468919999996</c:v>
                </c:pt>
                <c:pt idx="51" formatCode="#,##0">
                  <c:v>0.17076994100000054</c:v>
                </c:pt>
                <c:pt idx="52" formatCode="#,##0">
                  <c:v>4.1999999999999996E-2</c:v>
                </c:pt>
              </c:numCache>
            </c:numRef>
          </c:val>
          <c:extLst>
            <c:ext xmlns:c16="http://schemas.microsoft.com/office/drawing/2014/chart" uri="{C3380CC4-5D6E-409C-BE32-E72D297353CC}">
              <c16:uniqueId val="{0000000E-6FCC-4F7E-918C-0EFF8C25F1B8}"/>
            </c:ext>
          </c:extLst>
        </c:ser>
        <c:dLbls>
          <c:showLegendKey val="0"/>
          <c:showVal val="0"/>
          <c:showCatName val="0"/>
          <c:showSerName val="0"/>
          <c:showPercent val="0"/>
          <c:showBubbleSize val="0"/>
        </c:dLbls>
        <c:gapWidth val="0"/>
        <c:overlap val="100"/>
        <c:axId val="3"/>
        <c:axId val="4"/>
      </c:barChart>
      <c:catAx>
        <c:axId val="1840079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993300"/>
                    </a:solidFill>
                    <a:latin typeface="Arial"/>
                    <a:cs typeface="Arial"/>
                  </a:rPr>
                  <a:t>Volume</a:t>
                </a:r>
                <a:endParaRPr lang="en-GB" sz="1075" b="1"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 (</a:t>
                </a:r>
                <a:r>
                  <a:rPr lang="en-GB" sz="1075" b="0" i="0" u="none" strike="noStrike" baseline="0">
                    <a:solidFill>
                      <a:srgbClr val="FFC000"/>
                    </a:solidFill>
                    <a:latin typeface="Arial"/>
                    <a:cs typeface="Arial"/>
                  </a:rPr>
                  <a:t>thousand</a:t>
                </a:r>
                <a:r>
                  <a:rPr lang="en-GB" sz="1075" b="0" i="0" u="none" strike="noStrike" baseline="0">
                    <a:solidFill>
                      <a:srgbClr val="993300"/>
                    </a:solidFill>
                    <a:latin typeface="Arial"/>
                    <a:cs typeface="Arial"/>
                  </a:rPr>
                  <a:t> cubic metres)</a:t>
                </a:r>
              </a:p>
            </c:rich>
          </c:tx>
          <c:layout>
            <c:manualLayout>
              <c:xMode val="edge"/>
              <c:yMode val="edge"/>
              <c:x val="2.8283782708979559E-2"/>
              <c:y val="0.145459126700071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798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90305829953074057"/>
              <c:y val="0.138186399427344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2424703730215542"/>
          <c:y val="0.90366556907659268"/>
          <c:w val="0.75153773960073178"/>
          <c:h val="7.0911381531853945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73263995241328"/>
          <c:y val="7.0002296523094559E-2"/>
          <c:w val="0.6687076470672374"/>
          <c:h val="0.6383542754367908"/>
        </c:manualLayout>
      </c:layout>
      <c:barChart>
        <c:barDir val="col"/>
        <c:grouping val="stacked"/>
        <c:varyColors val="0"/>
        <c:ser>
          <c:idx val="0"/>
          <c:order val="0"/>
          <c:tx>
            <c:strRef>
              <c:f>'  '!$A$101</c:f>
              <c:strCache>
                <c:ptCount val="1"/>
                <c:pt idx="0">
                  <c:v>Logs</c:v>
                </c:pt>
              </c:strCache>
            </c:strRef>
          </c:tx>
          <c:spPr>
            <a:pattFill prst="smGrid">
              <a:fgClr>
                <a:schemeClr val="bg1"/>
              </a:fgClr>
              <a:bgClr>
                <a:srgbClr val="66FF33"/>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'!$B$101:$BD$101</c:f>
              <c:numCache>
                <c:formatCode>#,##0.00</c:formatCode>
                <c:ptCount val="53"/>
                <c:pt idx="0">
                  <c:v>4.7709999999999995E-2</c:v>
                </c:pt>
                <c:pt idx="1">
                  <c:v>3.5137999999999996E-2</c:v>
                </c:pt>
                <c:pt idx="2">
                  <c:v>5.4226999999999997E-2</c:v>
                </c:pt>
                <c:pt idx="3">
                  <c:v>7.4672000000000002E-2</c:v>
                </c:pt>
                <c:pt idx="4">
                  <c:v>7.4853989999999995E-2</c:v>
                </c:pt>
                <c:pt idx="5">
                  <c:v>0.12474871</c:v>
                </c:pt>
                <c:pt idx="6">
                  <c:v>0.20430583999999999</c:v>
                </c:pt>
                <c:pt idx="7">
                  <c:v>0.17091312999999997</c:v>
                </c:pt>
                <c:pt idx="8">
                  <c:v>0.102727</c:v>
                </c:pt>
                <c:pt idx="9">
                  <c:v>6.7209999999999992E-2</c:v>
                </c:pt>
                <c:pt idx="10">
                  <c:v>0.116134</c:v>
                </c:pt>
                <c:pt idx="11">
                  <c:v>0.10097524999999999</c:v>
                </c:pt>
                <c:pt idx="12">
                  <c:v>8.8972509999999991E-2</c:v>
                </c:pt>
                <c:pt idx="13">
                  <c:v>8.2996069999999991E-2</c:v>
                </c:pt>
                <c:pt idx="14">
                  <c:v>0.14537359</c:v>
                </c:pt>
                <c:pt idx="15">
                  <c:v>0.11307220999999998</c:v>
                </c:pt>
                <c:pt idx="16">
                  <c:v>9.2503550000000004E-2</c:v>
                </c:pt>
                <c:pt idx="17">
                  <c:v>9.3391459999999996E-2</c:v>
                </c:pt>
                <c:pt idx="18">
                  <c:v>8.6798249999999993E-2</c:v>
                </c:pt>
                <c:pt idx="19">
                  <c:v>0</c:v>
                </c:pt>
                <c:pt idx="20">
                  <c:v>0</c:v>
                </c:pt>
                <c:pt idx="21">
                  <c:v>0</c:v>
                </c:pt>
                <c:pt idx="22">
                  <c:v>0</c:v>
                </c:pt>
                <c:pt idx="23">
                  <c:v>0</c:v>
                </c:pt>
                <c:pt idx="24">
                  <c:v>0</c:v>
                </c:pt>
              </c:numCache>
            </c:numRef>
          </c:val>
          <c:extLst>
            <c:ext xmlns:c16="http://schemas.microsoft.com/office/drawing/2014/chart" uri="{C3380CC4-5D6E-409C-BE32-E72D297353CC}">
              <c16:uniqueId val="{00000000-FC2D-40B1-8CD1-F9614B202AA7}"/>
            </c:ext>
          </c:extLst>
        </c:ser>
        <c:ser>
          <c:idx val="1"/>
          <c:order val="1"/>
          <c:tx>
            <c:strRef>
              <c:f>'  '!$A$102</c:f>
              <c:strCache>
                <c:ptCount val="1"/>
                <c:pt idx="0">
                  <c:v>Sawn wood</c:v>
                </c:pt>
              </c:strCache>
            </c:strRef>
          </c:tx>
          <c:spPr>
            <a:pattFill prst="wdDnDiag">
              <a:fgClr>
                <a:schemeClr val="bg1"/>
              </a:fgClr>
              <a:bgClr>
                <a:srgbClr val="009900"/>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'!$B$102:$BD$102</c:f>
              <c:numCache>
                <c:formatCode>#,##0.00</c:formatCode>
                <c:ptCount val="53"/>
                <c:pt idx="0">
                  <c:v>3.423238E-2</c:v>
                </c:pt>
                <c:pt idx="1">
                  <c:v>3.4161400000000001E-2</c:v>
                </c:pt>
                <c:pt idx="2">
                  <c:v>5.9610460000000004E-2</c:v>
                </c:pt>
                <c:pt idx="3">
                  <c:v>4.9827960000000004E-2</c:v>
                </c:pt>
                <c:pt idx="4">
                  <c:v>6.8266816800000005E-2</c:v>
                </c:pt>
                <c:pt idx="5">
                  <c:v>7.7543466000000005E-2</c:v>
                </c:pt>
                <c:pt idx="6">
                  <c:v>8.1776968000000005E-2</c:v>
                </c:pt>
                <c:pt idx="7">
                  <c:v>7.9760626400000006E-2</c:v>
                </c:pt>
                <c:pt idx="8">
                  <c:v>8.6635640000000014E-2</c:v>
                </c:pt>
                <c:pt idx="9">
                  <c:v>7.6332620000000004E-2</c:v>
                </c:pt>
                <c:pt idx="10">
                  <c:v>6.5918580000000004E-2</c:v>
                </c:pt>
                <c:pt idx="11">
                  <c:v>5.3716590200000004E-2</c:v>
                </c:pt>
                <c:pt idx="12">
                  <c:v>4.3638140000000006E-2</c:v>
                </c:pt>
                <c:pt idx="13">
                  <c:v>4.1559863800000006E-2</c:v>
                </c:pt>
                <c:pt idx="14">
                  <c:v>4.1378628200000003E-2</c:v>
                </c:pt>
                <c:pt idx="15">
                  <c:v>3.4075769000000006E-2</c:v>
                </c:pt>
                <c:pt idx="16">
                  <c:v>3.7726215800000004E-2</c:v>
                </c:pt>
                <c:pt idx="17">
                  <c:v>3.1933501600000004E-2</c:v>
                </c:pt>
                <c:pt idx="18">
                  <c:v>2.8543242000000003E-2</c:v>
                </c:pt>
                <c:pt idx="19">
                  <c:v>0</c:v>
                </c:pt>
                <c:pt idx="20">
                  <c:v>0</c:v>
                </c:pt>
                <c:pt idx="21">
                  <c:v>0</c:v>
                </c:pt>
                <c:pt idx="22">
                  <c:v>0</c:v>
                </c:pt>
                <c:pt idx="23">
                  <c:v>0</c:v>
                </c:pt>
                <c:pt idx="24">
                  <c:v>0</c:v>
                </c:pt>
              </c:numCache>
            </c:numRef>
          </c:val>
          <c:extLst>
            <c:ext xmlns:c16="http://schemas.microsoft.com/office/drawing/2014/chart" uri="{C3380CC4-5D6E-409C-BE32-E72D297353CC}">
              <c16:uniqueId val="{00000001-FC2D-40B1-8CD1-F9614B202AA7}"/>
            </c:ext>
          </c:extLst>
        </c:ser>
        <c:ser>
          <c:idx val="2"/>
          <c:order val="2"/>
          <c:tx>
            <c:strRef>
              <c:f>'  '!$A$103</c:f>
              <c:strCache>
                <c:ptCount val="1"/>
                <c:pt idx="0">
                  <c:v>Plywood</c:v>
                </c:pt>
              </c:strCache>
            </c:strRef>
          </c:tx>
          <c:spPr>
            <a:pattFill prst="horzBrick">
              <a:fgClr>
                <a:srgbClr val="92D050"/>
              </a:fgClr>
              <a:bgClr>
                <a:schemeClr val="bg1"/>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'!$B$103:$BD$103</c:f>
              <c:numCache>
                <c:formatCode>#,##0.00</c:formatCode>
                <c:ptCount val="53"/>
                <c:pt idx="0">
                  <c:v>0.20016900000000001</c:v>
                </c:pt>
                <c:pt idx="1">
                  <c:v>0.16075619999999999</c:v>
                </c:pt>
                <c:pt idx="2">
                  <c:v>0.10766299999999999</c:v>
                </c:pt>
                <c:pt idx="3">
                  <c:v>0.1207776</c:v>
                </c:pt>
                <c:pt idx="4">
                  <c:v>0.11381619000000001</c:v>
                </c:pt>
                <c:pt idx="5">
                  <c:v>8.4120890000000004E-2</c:v>
                </c:pt>
                <c:pt idx="6">
                  <c:v>5.5084493999999998E-2</c:v>
                </c:pt>
                <c:pt idx="7">
                  <c:v>5.5930089000000002E-2</c:v>
                </c:pt>
                <c:pt idx="8">
                  <c:v>3.6238800000000002E-2</c:v>
                </c:pt>
                <c:pt idx="9">
                  <c:v>2.4336300000000002E-2</c:v>
                </c:pt>
                <c:pt idx="10">
                  <c:v>2.0966800000000001E-2</c:v>
                </c:pt>
                <c:pt idx="11">
                  <c:v>4.4671520000000003E-3</c:v>
                </c:pt>
                <c:pt idx="12">
                  <c:v>9.9912000000000004E-3</c:v>
                </c:pt>
                <c:pt idx="13">
                  <c:v>1.084335E-2</c:v>
                </c:pt>
                <c:pt idx="14">
                  <c:v>1.2141401E-2</c:v>
                </c:pt>
                <c:pt idx="15">
                  <c:v>9.0195880000000003E-3</c:v>
                </c:pt>
                <c:pt idx="16">
                  <c:v>5.9010410000000001E-3</c:v>
                </c:pt>
                <c:pt idx="17">
                  <c:v>6.0108660000000001E-3</c:v>
                </c:pt>
                <c:pt idx="18">
                  <c:v>6.7271090000000002E-3</c:v>
                </c:pt>
                <c:pt idx="19">
                  <c:v>0</c:v>
                </c:pt>
                <c:pt idx="20">
                  <c:v>0</c:v>
                </c:pt>
                <c:pt idx="21">
                  <c:v>0</c:v>
                </c:pt>
                <c:pt idx="22">
                  <c:v>0</c:v>
                </c:pt>
                <c:pt idx="23">
                  <c:v>0</c:v>
                </c:pt>
                <c:pt idx="24">
                  <c:v>0</c:v>
                </c:pt>
              </c:numCache>
            </c:numRef>
          </c:val>
          <c:extLst>
            <c:ext xmlns:c16="http://schemas.microsoft.com/office/drawing/2014/chart" uri="{C3380CC4-5D6E-409C-BE32-E72D297353CC}">
              <c16:uniqueId val="{00000002-FC2D-40B1-8CD1-F9614B202AA7}"/>
            </c:ext>
          </c:extLst>
        </c:ser>
        <c:ser>
          <c:idx val="3"/>
          <c:order val="3"/>
          <c:tx>
            <c:strRef>
              <c:f>'  '!$A$104</c:f>
              <c:strCache>
                <c:ptCount val="1"/>
              </c:strCache>
            </c:strRef>
          </c:tx>
          <c:spPr>
            <a:noFill/>
            <a:ln w="25400">
              <a:noFill/>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'!$B$104:$BD$104</c:f>
              <c:numCache>
                <c:formatCode>General</c:formatCode>
                <c:ptCount val="53"/>
              </c:numCache>
            </c:numRef>
          </c:val>
          <c:extLst>
            <c:ext xmlns:c16="http://schemas.microsoft.com/office/drawing/2014/chart" uri="{C3380CC4-5D6E-409C-BE32-E72D297353CC}">
              <c16:uniqueId val="{00000003-FC2D-40B1-8CD1-F9614B202AA7}"/>
            </c:ext>
          </c:extLst>
        </c:ser>
        <c:ser>
          <c:idx val="4"/>
          <c:order val="4"/>
          <c:tx>
            <c:strRef>
              <c:f>'  '!$A$105</c:f>
              <c:strCache>
                <c:ptCount val="1"/>
              </c:strCache>
            </c:strRef>
          </c:tx>
          <c:spPr>
            <a:noFill/>
            <a:ln w="25400">
              <a:noFill/>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'!$B$105:$BD$105</c:f>
              <c:numCache>
                <c:formatCode>General</c:formatCode>
                <c:ptCount val="53"/>
              </c:numCache>
            </c:numRef>
          </c:val>
          <c:extLst>
            <c:ext xmlns:c16="http://schemas.microsoft.com/office/drawing/2014/chart" uri="{C3380CC4-5D6E-409C-BE32-E72D297353CC}">
              <c16:uniqueId val="{00000004-FC2D-40B1-8CD1-F9614B202AA7}"/>
            </c:ext>
          </c:extLst>
        </c:ser>
        <c:ser>
          <c:idx val="5"/>
          <c:order val="5"/>
          <c:tx>
            <c:strRef>
              <c:f>'  '!$A$106</c:f>
              <c:strCache>
                <c:ptCount val="1"/>
              </c:strCache>
            </c:strRef>
          </c:tx>
          <c:spPr>
            <a:noFill/>
            <a:ln w="25400">
              <a:noFill/>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'!$B$106:$BD$106</c:f>
              <c:numCache>
                <c:formatCode>General</c:formatCode>
                <c:ptCount val="53"/>
              </c:numCache>
            </c:numRef>
          </c:val>
          <c:extLst>
            <c:ext xmlns:c16="http://schemas.microsoft.com/office/drawing/2014/chart" uri="{C3380CC4-5D6E-409C-BE32-E72D297353CC}">
              <c16:uniqueId val="{00000005-FC2D-40B1-8CD1-F9614B202AA7}"/>
            </c:ext>
          </c:extLst>
        </c:ser>
        <c:dLbls>
          <c:showLegendKey val="0"/>
          <c:showVal val="0"/>
          <c:showCatName val="0"/>
          <c:showSerName val="0"/>
          <c:showPercent val="0"/>
          <c:showBubbleSize val="0"/>
        </c:dLbls>
        <c:gapWidth val="0"/>
        <c:overlap val="100"/>
        <c:axId val="1840074656"/>
        <c:axId val="1"/>
      </c:barChart>
      <c:barChart>
        <c:barDir val="col"/>
        <c:grouping val="stacked"/>
        <c:varyColors val="0"/>
        <c:ser>
          <c:idx val="6"/>
          <c:order val="6"/>
          <c:tx>
            <c:strRef>
              <c:f>'  '!$A$107</c:f>
              <c:strCache>
                <c:ptCount val="1"/>
                <c:pt idx="0">
                  <c:v>Logs</c:v>
                </c:pt>
              </c:strCache>
            </c:strRef>
          </c:tx>
          <c:spPr>
            <a:pattFill prst="smGrid">
              <a:fgClr>
                <a:schemeClr val="bg1"/>
              </a:fgClr>
              <a:bgClr>
                <a:srgbClr val="66FF33"/>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'!$B$107:$BD$107</c:f>
              <c:numCache>
                <c:formatCode>General</c:formatCode>
                <c:ptCount val="53"/>
                <c:pt idx="28" formatCode="#,##0">
                  <c:v>3.4720000000000004</c:v>
                </c:pt>
                <c:pt idx="29" formatCode="#,##0">
                  <c:v>3.1739999999999999</c:v>
                </c:pt>
                <c:pt idx="30" formatCode="#,##0">
                  <c:v>5.6829999999999998</c:v>
                </c:pt>
                <c:pt idx="31" formatCode="#,##0">
                  <c:v>7.0050000000000008</c:v>
                </c:pt>
                <c:pt idx="32" formatCode="#,##0">
                  <c:v>8.3706725999999989</c:v>
                </c:pt>
                <c:pt idx="33" formatCode="#,##0">
                  <c:v>13.791863529999999</c:v>
                </c:pt>
                <c:pt idx="34" formatCode="#,##0">
                  <c:v>24.562563609999998</c:v>
                </c:pt>
                <c:pt idx="35" formatCode="#,##0">
                  <c:v>23.746586949999998</c:v>
                </c:pt>
                <c:pt idx="36" formatCode="#,##0">
                  <c:v>18.079519999999999</c:v>
                </c:pt>
                <c:pt idx="37" formatCode="#,##0">
                  <c:v>11.784371999999998</c:v>
                </c:pt>
                <c:pt idx="38" formatCode="#,##0">
                  <c:v>19.027994</c:v>
                </c:pt>
                <c:pt idx="39" formatCode="#,##0">
                  <c:v>15.350029709999999</c:v>
                </c:pt>
                <c:pt idx="40" formatCode="#,##0">
                  <c:v>16.274540999999999</c:v>
                </c:pt>
                <c:pt idx="41" formatCode="#,##0">
                  <c:v>15.226462759999999</c:v>
                </c:pt>
                <c:pt idx="42" formatCode="#,##0">
                  <c:v>28.551421759999997</c:v>
                </c:pt>
                <c:pt idx="43" formatCode="#,##0">
                  <c:v>22.79159104</c:v>
                </c:pt>
                <c:pt idx="44" formatCode="#,##0">
                  <c:v>19.303297619999999</c:v>
                </c:pt>
                <c:pt idx="45" formatCode="#,##0">
                  <c:v>17.061136349999998</c:v>
                </c:pt>
                <c:pt idx="46" formatCode="#,##0">
                  <c:v>16.48235197</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6-FC2D-40B1-8CD1-F9614B202AA7}"/>
            </c:ext>
          </c:extLst>
        </c:ser>
        <c:ser>
          <c:idx val="7"/>
          <c:order val="7"/>
          <c:tx>
            <c:strRef>
              <c:f>'  '!$A$108</c:f>
              <c:strCache>
                <c:ptCount val="1"/>
                <c:pt idx="0">
                  <c:v>Sawn wood</c:v>
                </c:pt>
              </c:strCache>
            </c:strRef>
          </c:tx>
          <c:spPr>
            <a:pattFill prst="wdDnDiag">
              <a:fgClr>
                <a:schemeClr val="bg1"/>
              </a:fgClr>
              <a:bgClr>
                <a:srgbClr val="009900"/>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'!$B$108:$BD$108</c:f>
              <c:numCache>
                <c:formatCode>General</c:formatCode>
                <c:ptCount val="53"/>
                <c:pt idx="28" formatCode="#,##0">
                  <c:v>6.19</c:v>
                </c:pt>
                <c:pt idx="29" formatCode="#,##0">
                  <c:v>7.5910000000000002</c:v>
                </c:pt>
                <c:pt idx="30" formatCode="#,##0">
                  <c:v>10.717000000000001</c:v>
                </c:pt>
                <c:pt idx="31" formatCode="#,##0">
                  <c:v>9.0510000000000002</c:v>
                </c:pt>
                <c:pt idx="32" formatCode="#,##0">
                  <c:v>13.77178065</c:v>
                </c:pt>
                <c:pt idx="33" formatCode="#,##0">
                  <c:v>17.681094089999998</c:v>
                </c:pt>
                <c:pt idx="34" formatCode="#,##0">
                  <c:v>20.458232399999996</c:v>
                </c:pt>
                <c:pt idx="35" formatCode="#,##0">
                  <c:v>21.862298760000002</c:v>
                </c:pt>
                <c:pt idx="36" formatCode="#,##0">
                  <c:v>26.045980999999998</c:v>
                </c:pt>
                <c:pt idx="37" formatCode="#,##0">
                  <c:v>24.509131999999997</c:v>
                </c:pt>
                <c:pt idx="38" formatCode="#,##0">
                  <c:v>23.190645</c:v>
                </c:pt>
                <c:pt idx="39" formatCode="#,##0">
                  <c:v>21.85079455</c:v>
                </c:pt>
                <c:pt idx="40" formatCode="#,##0">
                  <c:v>19.375959999999999</c:v>
                </c:pt>
                <c:pt idx="41" formatCode="#,##0">
                  <c:v>19.6765306</c:v>
                </c:pt>
                <c:pt idx="42" formatCode="#,##0">
                  <c:v>20.34389526</c:v>
                </c:pt>
                <c:pt idx="43" formatCode="#,##0">
                  <c:v>18.013446999999999</c:v>
                </c:pt>
                <c:pt idx="44" formatCode="#,##0">
                  <c:v>18.837150640000001</c:v>
                </c:pt>
                <c:pt idx="45" formatCode="#,##0">
                  <c:v>16.4976494</c:v>
                </c:pt>
                <c:pt idx="46" formatCode="#,##0">
                  <c:v>15.21978039</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7-FC2D-40B1-8CD1-F9614B202AA7}"/>
            </c:ext>
          </c:extLst>
        </c:ser>
        <c:ser>
          <c:idx val="8"/>
          <c:order val="8"/>
          <c:tx>
            <c:strRef>
              <c:f>'  '!$A$109</c:f>
              <c:strCache>
                <c:ptCount val="1"/>
                <c:pt idx="0">
                  <c:v>Plywood</c:v>
                </c:pt>
              </c:strCache>
            </c:strRef>
          </c:tx>
          <c:spPr>
            <a:pattFill prst="horzBrick">
              <a:fgClr>
                <a:srgbClr val="92D050"/>
              </a:fgClr>
              <a:bgClr>
                <a:schemeClr val="bg1"/>
              </a:bgClr>
            </a:pattFill>
            <a:ln w="12700">
              <a:noFill/>
              <a:prstDash val="solid"/>
            </a:ln>
          </c:spPr>
          <c:invertIfNegative val="0"/>
          <c:cat>
            <c:numRef>
              <c:f>'  '!$B$100:$BD$100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'!$B$109:$BD$109</c:f>
              <c:numCache>
                <c:formatCode>General</c:formatCode>
                <c:ptCount val="53"/>
                <c:pt idx="28" formatCode="#,##0">
                  <c:v>23.605</c:v>
                </c:pt>
                <c:pt idx="29" formatCode="#,##0">
                  <c:v>16.690999999999999</c:v>
                </c:pt>
                <c:pt idx="30" formatCode="#,##0">
                  <c:v>12.271000000000001</c:v>
                </c:pt>
                <c:pt idx="31" formatCode="#,##0">
                  <c:v>11.803000000000001</c:v>
                </c:pt>
                <c:pt idx="32" formatCode="#,##0">
                  <c:v>15.54139251</c:v>
                </c:pt>
                <c:pt idx="33" formatCode="#,##0">
                  <c:v>11.32955501</c:v>
                </c:pt>
                <c:pt idx="34" formatCode="#,##0">
                  <c:v>8.7961213899999997</c:v>
                </c:pt>
                <c:pt idx="35" formatCode="#,##0">
                  <c:v>8.8770007499999988</c:v>
                </c:pt>
                <c:pt idx="36" formatCode="#,##0">
                  <c:v>6.5821350000000001</c:v>
                </c:pt>
                <c:pt idx="37" formatCode="#,##0">
                  <c:v>4.1148660000000001</c:v>
                </c:pt>
                <c:pt idx="38" formatCode="#,##0">
                  <c:v>3.6664559999999997</c:v>
                </c:pt>
                <c:pt idx="39" formatCode="#,##0">
                  <c:v>1.04713459</c:v>
                </c:pt>
                <c:pt idx="40" formatCode="#,##0">
                  <c:v>2.193746</c:v>
                </c:pt>
                <c:pt idx="41" formatCode="#,##0">
                  <c:v>2.3694152699999997</c:v>
                </c:pt>
                <c:pt idx="42" formatCode="#,##0">
                  <c:v>2.6153029299999999</c:v>
                </c:pt>
                <c:pt idx="43" formatCode="#,##0">
                  <c:v>1.9408215499999999</c:v>
                </c:pt>
                <c:pt idx="44" formatCode="#,##0">
                  <c:v>1.3091321499999999</c:v>
                </c:pt>
                <c:pt idx="45" formatCode="#,##0">
                  <c:v>1.3665898400000001</c:v>
                </c:pt>
                <c:pt idx="46" formatCode="#,##0">
                  <c:v>1.58846325</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8-FC2D-40B1-8CD1-F9614B202AA7}"/>
            </c:ext>
          </c:extLst>
        </c:ser>
        <c:dLbls>
          <c:showLegendKey val="0"/>
          <c:showVal val="0"/>
          <c:showCatName val="0"/>
          <c:showSerName val="0"/>
          <c:showPercent val="0"/>
          <c:showBubbleSize val="0"/>
        </c:dLbls>
        <c:gapWidth val="0"/>
        <c:overlap val="100"/>
        <c:axId val="3"/>
        <c:axId val="4"/>
      </c:barChart>
      <c:catAx>
        <c:axId val="1840074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2.6263421617752327E-2"/>
              <c:y val="0.17000551181102361"/>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746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75" b="0" i="0" u="none" strike="noStrike" baseline="0">
                    <a:solidFill>
                      <a:srgbClr val="000000"/>
                    </a:solidFill>
                    <a:latin typeface="Arial"/>
                    <a:ea typeface="Arial"/>
                    <a:cs typeface="Arial"/>
                  </a:defRPr>
                </a:pPr>
                <a:r>
                  <a:rPr lang="en-GB" sz="1200" b="1" i="0" u="none" strike="noStrike" baseline="0">
                    <a:solidFill>
                      <a:srgbClr val="0000FF"/>
                    </a:solidFill>
                    <a:latin typeface="Arial"/>
                    <a:cs typeface="Arial"/>
                  </a:rPr>
                  <a:t>Export value</a:t>
                </a:r>
                <a:endParaRPr lang="en-GB" sz="112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125" b="0" i="0" u="none" strike="noStrike" baseline="0">
                    <a:solidFill>
                      <a:srgbClr val="FFFFFF"/>
                    </a:solidFill>
                    <a:latin typeface="Arial"/>
                    <a:cs typeface="Arial"/>
                  </a:rPr>
                  <a:t>(</a:t>
                </a:r>
                <a:r>
                  <a:rPr lang="en-GB" sz="1125" b="0" i="0" u="none" strike="noStrike" baseline="0">
                    <a:solidFill>
                      <a:srgbClr val="0000FF"/>
                    </a:solidFill>
                    <a:latin typeface="Arial"/>
                    <a:cs typeface="Arial"/>
                  </a:rPr>
                  <a:t> (US$ million, fob, nominal) </a:t>
                </a:r>
                <a:r>
                  <a:rPr lang="en-GB" sz="1125" b="0" i="0" u="none" strike="noStrike" baseline="0">
                    <a:solidFill>
                      <a:srgbClr val="FFFFFF"/>
                    </a:solidFill>
                    <a:latin typeface="Arial"/>
                    <a:cs typeface="Arial"/>
                  </a:rPr>
                  <a:t>)</a:t>
                </a:r>
              </a:p>
            </c:rich>
          </c:tx>
          <c:layout>
            <c:manualLayout>
              <c:xMode val="edge"/>
              <c:yMode val="edge"/>
              <c:x val="0.90103809751053854"/>
              <c:y val="0.146671391076115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9091513560804899"/>
          <c:y val="0.90502965879265085"/>
          <c:w val="0.62022110872504577"/>
          <c:h val="6.8335695538057739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939827083878967"/>
          <c:y val="6.6668853831518618E-2"/>
          <c:w val="0.71416360494945141"/>
          <c:h val="0.6383542754367908"/>
        </c:manualLayout>
      </c:layout>
      <c:barChart>
        <c:barDir val="col"/>
        <c:grouping val="stacked"/>
        <c:varyColors val="0"/>
        <c:ser>
          <c:idx val="0"/>
          <c:order val="0"/>
          <c:tx>
            <c:strRef>
              <c:f>' '!$A$142</c:f>
              <c:strCache>
                <c:ptCount val="1"/>
                <c:pt idx="0">
                  <c:v>EU-27 plus UK</c:v>
                </c:pt>
              </c:strCache>
            </c:strRef>
          </c:tx>
          <c:spPr>
            <a:pattFill prst="smCheck">
              <a:fgClr>
                <a:srgbClr val="00FF00"/>
              </a:fgClr>
              <a:bgClr>
                <a:schemeClr val="bg1"/>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'!$B$142:$BE$142</c:f>
              <c:numCache>
                <c:formatCode>#,##0</c:formatCode>
                <c:ptCount val="53"/>
                <c:pt idx="0">
                  <c:v>7.8246476000000005</c:v>
                </c:pt>
                <c:pt idx="1">
                  <c:v>5.3340868000000006</c:v>
                </c:pt>
                <c:pt idx="2">
                  <c:v>4.2392742000000005</c:v>
                </c:pt>
                <c:pt idx="3">
                  <c:v>5.4256202000000009</c:v>
                </c:pt>
                <c:pt idx="4">
                  <c:v>5.4861450000000005</c:v>
                </c:pt>
                <c:pt idx="5">
                  <c:v>5.9452938000000009</c:v>
                </c:pt>
                <c:pt idx="6">
                  <c:v>7.4577900000000001</c:v>
                </c:pt>
                <c:pt idx="7">
                  <c:v>5.3233348000000005</c:v>
                </c:pt>
                <c:pt idx="8">
                  <c:v>2.1753003999999998</c:v>
                </c:pt>
                <c:pt idx="9">
                  <c:v>0.37862399999999996</c:v>
                </c:pt>
                <c:pt idx="10">
                  <c:v>0.58898759999999994</c:v>
                </c:pt>
                <c:pt idx="11">
                  <c:v>0</c:v>
                </c:pt>
                <c:pt idx="12">
                  <c:v>0.45182020000000001</c:v>
                </c:pt>
                <c:pt idx="13">
                  <c:v>7.3291999999999982E-2</c:v>
                </c:pt>
                <c:pt idx="14">
                  <c:v>2.8540399999999997E-2</c:v>
                </c:pt>
                <c:pt idx="15">
                  <c:v>0.04</c:v>
                </c:pt>
                <c:pt idx="16">
                  <c:v>0</c:v>
                </c:pt>
                <c:pt idx="17">
                  <c:v>0.35722339999999991</c:v>
                </c:pt>
                <c:pt idx="18">
                  <c:v>9.54874E-2</c:v>
                </c:pt>
                <c:pt idx="19">
                  <c:v>0</c:v>
                </c:pt>
                <c:pt idx="20">
                  <c:v>0</c:v>
                </c:pt>
                <c:pt idx="21">
                  <c:v>0</c:v>
                </c:pt>
                <c:pt idx="22">
                  <c:v>0</c:v>
                </c:pt>
                <c:pt idx="23">
                  <c:v>0</c:v>
                </c:pt>
                <c:pt idx="24">
                  <c:v>0</c:v>
                </c:pt>
              </c:numCache>
            </c:numRef>
          </c:val>
          <c:extLst>
            <c:ext xmlns:c16="http://schemas.microsoft.com/office/drawing/2014/chart" uri="{C3380CC4-5D6E-409C-BE32-E72D297353CC}">
              <c16:uniqueId val="{00000000-0EC8-42B7-9E94-3BEF4313A9E9}"/>
            </c:ext>
          </c:extLst>
        </c:ser>
        <c:ser>
          <c:idx val="1"/>
          <c:order val="1"/>
          <c:tx>
            <c:strRef>
              <c:f>' '!$A$143</c:f>
              <c:strCache>
                <c:ptCount val="1"/>
                <c:pt idx="0">
                  <c:v>Jamaica</c:v>
                </c:pt>
              </c:strCache>
            </c:strRef>
          </c:tx>
          <c:spPr>
            <a:pattFill prst="dkHorz">
              <a:fgClr>
                <a:srgbClr val="FFC000"/>
              </a:fgClr>
              <a:bgClr>
                <a:srgbClr val="FFFF00"/>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'!$B$143:$BE$143</c:f>
              <c:numCache>
                <c:formatCode>#,##0</c:formatCode>
                <c:ptCount val="53"/>
                <c:pt idx="0">
                  <c:v>10.876150599999999</c:v>
                </c:pt>
                <c:pt idx="1">
                  <c:v>3.5259</c:v>
                </c:pt>
                <c:pt idx="2">
                  <c:v>1.8576249999999999</c:v>
                </c:pt>
                <c:pt idx="3">
                  <c:v>1.9688368000000003</c:v>
                </c:pt>
                <c:pt idx="4">
                  <c:v>2.5246368000000001</c:v>
                </c:pt>
                <c:pt idx="5">
                  <c:v>3.1430000000000002</c:v>
                </c:pt>
                <c:pt idx="6">
                  <c:v>0.157</c:v>
                </c:pt>
                <c:pt idx="7">
                  <c:v>0.63813120000000001</c:v>
                </c:pt>
                <c:pt idx="8">
                  <c:v>0</c:v>
                </c:pt>
                <c:pt idx="9">
                  <c:v>0</c:v>
                </c:pt>
                <c:pt idx="10">
                  <c:v>0</c:v>
                </c:pt>
                <c:pt idx="11">
                  <c:v>0</c:v>
                </c:pt>
                <c:pt idx="12">
                  <c:v>0</c:v>
                </c:pt>
                <c:pt idx="13">
                  <c:v>2.3999999999999997E-2</c:v>
                </c:pt>
                <c:pt idx="14">
                  <c:v>0</c:v>
                </c:pt>
                <c:pt idx="15">
                  <c:v>0</c:v>
                </c:pt>
                <c:pt idx="16">
                  <c:v>4.8299999999999992E-4</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1-0EC8-42B7-9E94-3BEF4313A9E9}"/>
            </c:ext>
          </c:extLst>
        </c:ser>
        <c:ser>
          <c:idx val="2"/>
          <c:order val="2"/>
          <c:tx>
            <c:strRef>
              <c:f>' '!$A$144</c:f>
              <c:strCache>
                <c:ptCount val="1"/>
                <c:pt idx="0">
                  <c:v>Suriname</c:v>
                </c:pt>
              </c:strCache>
            </c:strRef>
          </c:tx>
          <c:spPr>
            <a:pattFill prst="solidDmnd">
              <a:fgClr>
                <a:srgbClr val="FF0000"/>
              </a:fgClr>
              <a:bgClr>
                <a:srgbClr val="FF99FF"/>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'!$B$144:$BE$144</c:f>
              <c:numCache>
                <c:formatCode>#,##0</c:formatCode>
                <c:ptCount val="53"/>
                <c:pt idx="0">
                  <c:v>1.2544868</c:v>
                </c:pt>
                <c:pt idx="1">
                  <c:v>2.4244990000000004</c:v>
                </c:pt>
                <c:pt idx="2">
                  <c:v>2.2756999999999996</c:v>
                </c:pt>
                <c:pt idx="3">
                  <c:v>2.246321</c:v>
                </c:pt>
                <c:pt idx="4">
                  <c:v>1.9188623999999999</c:v>
                </c:pt>
                <c:pt idx="5">
                  <c:v>1.893</c:v>
                </c:pt>
                <c:pt idx="6">
                  <c:v>1.2305251999999998</c:v>
                </c:pt>
                <c:pt idx="7">
                  <c:v>2.4528350000000003</c:v>
                </c:pt>
                <c:pt idx="8">
                  <c:v>1.8439372000000001</c:v>
                </c:pt>
                <c:pt idx="9">
                  <c:v>2.1201620000000001</c:v>
                </c:pt>
                <c:pt idx="10">
                  <c:v>1.7369494999999999</c:v>
                </c:pt>
                <c:pt idx="11">
                  <c:v>0.30355239999999994</c:v>
                </c:pt>
                <c:pt idx="12">
                  <c:v>1.3966833666666667</c:v>
                </c:pt>
                <c:pt idx="13">
                  <c:v>0.96299999999999986</c:v>
                </c:pt>
                <c:pt idx="14">
                  <c:v>0.70818159999999986</c:v>
                </c:pt>
                <c:pt idx="15">
                  <c:v>0.65486619999999995</c:v>
                </c:pt>
                <c:pt idx="16">
                  <c:v>7.1999999999999995E-2</c:v>
                </c:pt>
                <c:pt idx="17">
                  <c:v>0</c:v>
                </c:pt>
                <c:pt idx="18">
                  <c:v>6.9999999999999999E-6</c:v>
                </c:pt>
                <c:pt idx="19">
                  <c:v>0</c:v>
                </c:pt>
                <c:pt idx="20">
                  <c:v>0</c:v>
                </c:pt>
                <c:pt idx="21">
                  <c:v>3.9979999999999998E-3</c:v>
                </c:pt>
                <c:pt idx="22">
                  <c:v>0</c:v>
                </c:pt>
                <c:pt idx="23">
                  <c:v>0</c:v>
                </c:pt>
                <c:pt idx="24">
                  <c:v>0</c:v>
                </c:pt>
              </c:numCache>
            </c:numRef>
          </c:val>
          <c:extLst>
            <c:ext xmlns:c16="http://schemas.microsoft.com/office/drawing/2014/chart" uri="{C3380CC4-5D6E-409C-BE32-E72D297353CC}">
              <c16:uniqueId val="{00000002-0EC8-42B7-9E94-3BEF4313A9E9}"/>
            </c:ext>
          </c:extLst>
        </c:ser>
        <c:ser>
          <c:idx val="3"/>
          <c:order val="3"/>
          <c:tx>
            <c:strRef>
              <c:f>' '!$A$145</c:f>
              <c:strCache>
                <c:ptCount val="1"/>
                <c:pt idx="0">
                  <c:v>USA</c:v>
                </c:pt>
              </c:strCache>
            </c:strRef>
          </c:tx>
          <c:spPr>
            <a:pattFill prst="smGrid">
              <a:fgClr>
                <a:schemeClr val="bg1"/>
              </a:fgClr>
              <a:bgClr>
                <a:srgbClr val="333399"/>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'!$B$145:$BE$145</c:f>
              <c:numCache>
                <c:formatCode>#,##0</c:formatCode>
                <c:ptCount val="53"/>
                <c:pt idx="0">
                  <c:v>35.110209400000009</c:v>
                </c:pt>
                <c:pt idx="1">
                  <c:v>31.427620000000001</c:v>
                </c:pt>
                <c:pt idx="2">
                  <c:v>20.975635800000003</c:v>
                </c:pt>
                <c:pt idx="3">
                  <c:v>18.222486799999999</c:v>
                </c:pt>
                <c:pt idx="4">
                  <c:v>20.982379600000002</c:v>
                </c:pt>
                <c:pt idx="5">
                  <c:v>21.071000000000002</c:v>
                </c:pt>
                <c:pt idx="6">
                  <c:v>9.3729999999999993</c:v>
                </c:pt>
                <c:pt idx="7">
                  <c:v>10.760689799999998</c:v>
                </c:pt>
                <c:pt idx="8">
                  <c:v>6.6460127999999994</c:v>
                </c:pt>
                <c:pt idx="9">
                  <c:v>4.5623245999999993</c:v>
                </c:pt>
                <c:pt idx="10">
                  <c:v>4.1382217999999993</c:v>
                </c:pt>
                <c:pt idx="11">
                  <c:v>0</c:v>
                </c:pt>
                <c:pt idx="12">
                  <c:v>0</c:v>
                </c:pt>
                <c:pt idx="13">
                  <c:v>3.5085999999999992E-2</c:v>
                </c:pt>
                <c:pt idx="14">
                  <c:v>3.9022399999999992E-2</c:v>
                </c:pt>
                <c:pt idx="15">
                  <c:v>1.6999999999999998E-2</c:v>
                </c:pt>
                <c:pt idx="16">
                  <c:v>2.8272999999999993E-2</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3-0EC8-42B7-9E94-3BEF4313A9E9}"/>
            </c:ext>
          </c:extLst>
        </c:ser>
        <c:ser>
          <c:idx val="6"/>
          <c:order val="4"/>
          <c:tx>
            <c:strRef>
              <c:f>' '!$A$146</c:f>
              <c:strCache>
                <c:ptCount val="1"/>
                <c:pt idx="0">
                  <c:v>Others</c:v>
                </c:pt>
              </c:strCache>
            </c:strRef>
          </c:tx>
          <c:spPr>
            <a:pattFill prst="trellis">
              <a:fgClr>
                <a:srgbClr val="993300"/>
              </a:fgClr>
              <a:bgClr>
                <a:schemeClr val="bg1"/>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'!$B$146:$BE$146</c:f>
              <c:numCache>
                <c:formatCode>#,##0</c:formatCode>
                <c:ptCount val="53"/>
                <c:pt idx="0">
                  <c:v>12.654748399999988</c:v>
                </c:pt>
                <c:pt idx="1">
                  <c:v>12.617161199999991</c:v>
                </c:pt>
                <c:pt idx="2">
                  <c:v>8.1232507999999939</c:v>
                </c:pt>
                <c:pt idx="3">
                  <c:v>6.9703731999999938</c:v>
                </c:pt>
                <c:pt idx="4">
                  <c:v>8.2487929999999992</c:v>
                </c:pt>
                <c:pt idx="5">
                  <c:v>3.4272746000000041</c:v>
                </c:pt>
                <c:pt idx="6">
                  <c:v>6.8359440000000049</c:v>
                </c:pt>
                <c:pt idx="7">
                  <c:v>3.4525400000000026</c:v>
                </c:pt>
                <c:pt idx="8">
                  <c:v>2.0307098000000003</c:v>
                </c:pt>
                <c:pt idx="9">
                  <c:v>1.7423897999999998</c:v>
                </c:pt>
                <c:pt idx="10">
                  <c:v>1.3461178999999994</c:v>
                </c:pt>
                <c:pt idx="11">
                  <c:v>1.3619217999999997</c:v>
                </c:pt>
                <c:pt idx="12">
                  <c:v>2.3747395999999998</c:v>
                </c:pt>
                <c:pt idx="13">
                  <c:v>2.8006530000000001</c:v>
                </c:pt>
                <c:pt idx="14">
                  <c:v>4.6664779000000003</c:v>
                </c:pt>
                <c:pt idx="15">
                  <c:v>3.0767481999999999</c:v>
                </c:pt>
                <c:pt idx="16">
                  <c:v>2.4870616000000001</c:v>
                </c:pt>
                <c:pt idx="17">
                  <c:v>2.1395531999999995</c:v>
                </c:pt>
                <c:pt idx="18">
                  <c:v>3.1406867999999988</c:v>
                </c:pt>
                <c:pt idx="19">
                  <c:v>1.2490743999999998</c:v>
                </c:pt>
                <c:pt idx="20">
                  <c:v>1.4398455999999997</c:v>
                </c:pt>
                <c:pt idx="21">
                  <c:v>1.2829999999999999</c:v>
                </c:pt>
                <c:pt idx="22">
                  <c:v>3.5719999999999995E-2</c:v>
                </c:pt>
                <c:pt idx="23">
                  <c:v>6.9999999999999999E-4</c:v>
                </c:pt>
                <c:pt idx="24">
                  <c:v>0.17136999999999999</c:v>
                </c:pt>
              </c:numCache>
            </c:numRef>
          </c:val>
          <c:extLst>
            <c:ext xmlns:c16="http://schemas.microsoft.com/office/drawing/2014/chart" uri="{C3380CC4-5D6E-409C-BE32-E72D297353CC}">
              <c16:uniqueId val="{00000004-0EC8-42B7-9E94-3BEF4313A9E9}"/>
            </c:ext>
          </c:extLst>
        </c:ser>
        <c:ser>
          <c:idx val="7"/>
          <c:order val="5"/>
          <c:tx>
            <c:strRef>
              <c:f>' '!$A$147</c:f>
              <c:strCache>
                <c:ptCount val="1"/>
              </c:strCache>
            </c:strRef>
          </c:tx>
          <c:spPr>
            <a:noFill/>
            <a:ln w="25400">
              <a:noFill/>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'!$B$147:$BE$147</c:f>
              <c:numCache>
                <c:formatCode>#,##0</c:formatCode>
                <c:ptCount val="53"/>
              </c:numCache>
            </c:numRef>
          </c:val>
          <c:extLst>
            <c:ext xmlns:c16="http://schemas.microsoft.com/office/drawing/2014/chart" uri="{C3380CC4-5D6E-409C-BE32-E72D297353CC}">
              <c16:uniqueId val="{00000005-0EC8-42B7-9E94-3BEF4313A9E9}"/>
            </c:ext>
          </c:extLst>
        </c:ser>
        <c:ser>
          <c:idx val="8"/>
          <c:order val="6"/>
          <c:tx>
            <c:strRef>
              <c:f>' '!$A$148</c:f>
              <c:strCache>
                <c:ptCount val="1"/>
              </c:strCache>
            </c:strRef>
          </c:tx>
          <c:spPr>
            <a:noFill/>
            <a:ln w="25400">
              <a:noFill/>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'!$B$148:$BE$148</c:f>
              <c:numCache>
                <c:formatCode>0.00</c:formatCode>
                <c:ptCount val="53"/>
              </c:numCache>
            </c:numRef>
          </c:val>
          <c:extLst>
            <c:ext xmlns:c16="http://schemas.microsoft.com/office/drawing/2014/chart" uri="{C3380CC4-5D6E-409C-BE32-E72D297353CC}">
              <c16:uniqueId val="{00000006-0EC8-42B7-9E94-3BEF4313A9E9}"/>
            </c:ext>
          </c:extLst>
        </c:ser>
        <c:ser>
          <c:idx val="9"/>
          <c:order val="7"/>
          <c:tx>
            <c:strRef>
              <c:f>' '!$A$149</c:f>
              <c:strCache>
                <c:ptCount val="1"/>
              </c:strCache>
            </c:strRef>
          </c:tx>
          <c:spPr>
            <a:noFill/>
            <a:ln w="25400">
              <a:noFill/>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'!$B$149:$BE$149</c:f>
              <c:numCache>
                <c:formatCode>0.00</c:formatCode>
                <c:ptCount val="53"/>
              </c:numCache>
            </c:numRef>
          </c:val>
          <c:extLst>
            <c:ext xmlns:c16="http://schemas.microsoft.com/office/drawing/2014/chart" uri="{C3380CC4-5D6E-409C-BE32-E72D297353CC}">
              <c16:uniqueId val="{00000007-0EC8-42B7-9E94-3BEF4313A9E9}"/>
            </c:ext>
          </c:extLst>
        </c:ser>
        <c:ser>
          <c:idx val="10"/>
          <c:order val="8"/>
          <c:tx>
            <c:strRef>
              <c:f>' '!$A$150</c:f>
              <c:strCache>
                <c:ptCount val="1"/>
              </c:strCache>
            </c:strRef>
          </c:tx>
          <c:spPr>
            <a:noFill/>
            <a:ln w="25400">
              <a:noFill/>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'!$B$150:$BE$150</c:f>
              <c:numCache>
                <c:formatCode>0.00</c:formatCode>
                <c:ptCount val="53"/>
              </c:numCache>
            </c:numRef>
          </c:val>
          <c:extLst>
            <c:ext xmlns:c16="http://schemas.microsoft.com/office/drawing/2014/chart" uri="{C3380CC4-5D6E-409C-BE32-E72D297353CC}">
              <c16:uniqueId val="{00000008-0EC8-42B7-9E94-3BEF4313A9E9}"/>
            </c:ext>
          </c:extLst>
        </c:ser>
        <c:dLbls>
          <c:showLegendKey val="0"/>
          <c:showVal val="0"/>
          <c:showCatName val="0"/>
          <c:showSerName val="0"/>
          <c:showPercent val="0"/>
          <c:showBubbleSize val="0"/>
        </c:dLbls>
        <c:gapWidth val="0"/>
        <c:overlap val="100"/>
        <c:axId val="1840058656"/>
        <c:axId val="1"/>
      </c:barChart>
      <c:barChart>
        <c:barDir val="col"/>
        <c:grouping val="stacked"/>
        <c:varyColors val="0"/>
        <c:ser>
          <c:idx val="11"/>
          <c:order val="9"/>
          <c:tx>
            <c:strRef>
              <c:f>' '!$A$151</c:f>
              <c:strCache>
                <c:ptCount val="1"/>
              </c:strCache>
            </c:strRef>
          </c:tx>
          <c:spPr>
            <a:noFill/>
            <a:ln w="25400">
              <a:noFill/>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'!$B$151:$BE$151</c:f>
              <c:numCache>
                <c:formatCode>0.00</c:formatCode>
                <c:ptCount val="53"/>
              </c:numCache>
            </c:numRef>
          </c:val>
          <c:extLst>
            <c:ext xmlns:c16="http://schemas.microsoft.com/office/drawing/2014/chart" uri="{C3380CC4-5D6E-409C-BE32-E72D297353CC}">
              <c16:uniqueId val="{00000009-0EC8-42B7-9E94-3BEF4313A9E9}"/>
            </c:ext>
          </c:extLst>
        </c:ser>
        <c:ser>
          <c:idx val="12"/>
          <c:order val="10"/>
          <c:tx>
            <c:strRef>
              <c:f>' '!$A$152</c:f>
              <c:strCache>
                <c:ptCount val="1"/>
                <c:pt idx="0">
                  <c:v>EU-27 plus UK</c:v>
                </c:pt>
              </c:strCache>
            </c:strRef>
          </c:tx>
          <c:spPr>
            <a:pattFill prst="smCheck">
              <a:fgClr>
                <a:srgbClr val="00FF00"/>
              </a:fgClr>
              <a:bgClr>
                <a:schemeClr val="bg1"/>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'!$B$152:$BE$152</c:f>
              <c:numCache>
                <c:formatCode>0.00</c:formatCode>
                <c:ptCount val="53"/>
                <c:pt idx="28" formatCode="#,##0">
                  <c:v>2.570014</c:v>
                </c:pt>
                <c:pt idx="29" formatCode="#,##0">
                  <c:v>1.6460119999999998</c:v>
                </c:pt>
                <c:pt idx="30" formatCode="#,##0">
                  <c:v>1.3284899999999999</c:v>
                </c:pt>
                <c:pt idx="31" formatCode="#,##0">
                  <c:v>1.5780019999999999</c:v>
                </c:pt>
                <c:pt idx="32" formatCode="#,##0">
                  <c:v>2.2140420000000001</c:v>
                </c:pt>
                <c:pt idx="33" formatCode="#,##0">
                  <c:v>1.9831220000000001</c:v>
                </c:pt>
                <c:pt idx="34" formatCode="#,##0">
                  <c:v>3.8537210000000002</c:v>
                </c:pt>
                <c:pt idx="35" formatCode="#,##0">
                  <c:v>2.6489089999999997</c:v>
                </c:pt>
                <c:pt idx="36" formatCode="#,##0">
                  <c:v>1.108719</c:v>
                </c:pt>
                <c:pt idx="37" formatCode="#,##0">
                  <c:v>0.16059000000000001</c:v>
                </c:pt>
                <c:pt idx="38" formatCode="#,##0">
                  <c:v>0.28708400000000001</c:v>
                </c:pt>
                <c:pt idx="39" formatCode="#,##0">
                  <c:v>0</c:v>
                </c:pt>
                <c:pt idx="40" formatCode="#,##0">
                  <c:v>0.22472699999999998</c:v>
                </c:pt>
                <c:pt idx="41" formatCode="#,##0">
                  <c:v>3.5727000000000002E-2</c:v>
                </c:pt>
                <c:pt idx="42" formatCode="#,##0">
                  <c:v>2.0149999999999998E-2</c:v>
                </c:pt>
                <c:pt idx="43" formatCode="#,##0">
                  <c:v>2.0603E-2</c:v>
                </c:pt>
                <c:pt idx="44" formatCode="#,##0">
                  <c:v>0</c:v>
                </c:pt>
                <c:pt idx="45" formatCode="#,##0">
                  <c:v>0.18171199999999998</c:v>
                </c:pt>
                <c:pt idx="46" formatCode="#,##0">
                  <c:v>4.8797E-2</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A-0EC8-42B7-9E94-3BEF4313A9E9}"/>
            </c:ext>
          </c:extLst>
        </c:ser>
        <c:ser>
          <c:idx val="13"/>
          <c:order val="11"/>
          <c:tx>
            <c:strRef>
              <c:f>' '!$A$153</c:f>
              <c:strCache>
                <c:ptCount val="1"/>
                <c:pt idx="0">
                  <c:v>Jamaica</c:v>
                </c:pt>
              </c:strCache>
            </c:strRef>
          </c:tx>
          <c:spPr>
            <a:pattFill prst="dkHorz">
              <a:fgClr>
                <a:srgbClr val="FFC000"/>
              </a:fgClr>
              <a:bgClr>
                <a:srgbClr val="FFFF00"/>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'!$B$153:$BE$153</c:f>
              <c:numCache>
                <c:formatCode>0.00</c:formatCode>
                <c:ptCount val="53"/>
                <c:pt idx="28" formatCode="#,##0">
                  <c:v>3.6413009999999999</c:v>
                </c:pt>
                <c:pt idx="29" formatCode="#,##0">
                  <c:v>1.1670149999999999</c:v>
                </c:pt>
                <c:pt idx="30" formatCode="#,##0">
                  <c:v>0.59505699999999995</c:v>
                </c:pt>
                <c:pt idx="31" formatCode="#,##0">
                  <c:v>0.54847400000000002</c:v>
                </c:pt>
                <c:pt idx="32" formatCode="#,##0">
                  <c:v>0.88664499999999991</c:v>
                </c:pt>
                <c:pt idx="33" formatCode="#,##0">
                  <c:v>0.943828</c:v>
                </c:pt>
                <c:pt idx="34" formatCode="#,##0">
                  <c:v>4.6251999999999995E-2</c:v>
                </c:pt>
                <c:pt idx="35" formatCode="#,##0">
                  <c:v>0.25797100000000001</c:v>
                </c:pt>
                <c:pt idx="36" formatCode="#,##0">
                  <c:v>0</c:v>
                </c:pt>
                <c:pt idx="37" formatCode="#,##0">
                  <c:v>0</c:v>
                </c:pt>
                <c:pt idx="38" formatCode="#,##0">
                  <c:v>0</c:v>
                </c:pt>
                <c:pt idx="39" formatCode="#,##0">
                  <c:v>0</c:v>
                </c:pt>
                <c:pt idx="40" formatCode="#,##0">
                  <c:v>0</c:v>
                </c:pt>
                <c:pt idx="41" formatCode="#,##0">
                  <c:v>1.2789E-2</c:v>
                </c:pt>
                <c:pt idx="42" formatCode="#,##0">
                  <c:v>0</c:v>
                </c:pt>
                <c:pt idx="43" formatCode="#,##0">
                  <c:v>0</c:v>
                </c:pt>
                <c:pt idx="44" formatCode="#,##0">
                  <c:v>1.2999999999999999E-4</c:v>
                </c:pt>
                <c:pt idx="45" formatCode="#,##0">
                  <c:v>0</c:v>
                </c:pt>
                <c:pt idx="46" formatCode="#,##0">
                  <c:v>0</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B-0EC8-42B7-9E94-3BEF4313A9E9}"/>
            </c:ext>
          </c:extLst>
        </c:ser>
        <c:ser>
          <c:idx val="14"/>
          <c:order val="12"/>
          <c:tx>
            <c:strRef>
              <c:f>' '!$A$154</c:f>
              <c:strCache>
                <c:ptCount val="1"/>
                <c:pt idx="0">
                  <c:v>Suriname</c:v>
                </c:pt>
              </c:strCache>
            </c:strRef>
          </c:tx>
          <c:spPr>
            <a:pattFill prst="solidDmnd">
              <a:fgClr>
                <a:srgbClr val="FF0000"/>
              </a:fgClr>
              <a:bgClr>
                <a:srgbClr val="FF99FF"/>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'!$B$154:$BE$154</c:f>
              <c:numCache>
                <c:formatCode>0.00</c:formatCode>
                <c:ptCount val="53"/>
                <c:pt idx="28" formatCode="#,##0">
                  <c:v>0.481402</c:v>
                </c:pt>
                <c:pt idx="29" formatCode="#,##0">
                  <c:v>0.95638000000000001</c:v>
                </c:pt>
                <c:pt idx="30" formatCode="#,##0">
                  <c:v>0.86934999999999996</c:v>
                </c:pt>
                <c:pt idx="31" formatCode="#,##0">
                  <c:v>0.89544699999999988</c:v>
                </c:pt>
                <c:pt idx="32" formatCode="#,##0">
                  <c:v>0.86934400000000001</c:v>
                </c:pt>
                <c:pt idx="33" formatCode="#,##0">
                  <c:v>0.67325800000000002</c:v>
                </c:pt>
                <c:pt idx="34" formatCode="#,##0">
                  <c:v>0.47742800000000002</c:v>
                </c:pt>
                <c:pt idx="35" formatCode="#,##0">
                  <c:v>1.089375</c:v>
                </c:pt>
                <c:pt idx="36" formatCode="#,##0">
                  <c:v>0.95767999999999998</c:v>
                </c:pt>
                <c:pt idx="37" formatCode="#,##0">
                  <c:v>0.89176800000000001</c:v>
                </c:pt>
                <c:pt idx="38" formatCode="#,##0">
                  <c:v>0.83471499999999998</c:v>
                </c:pt>
                <c:pt idx="39" formatCode="#,##0">
                  <c:v>0.19108</c:v>
                </c:pt>
                <c:pt idx="40" formatCode="#,##0">
                  <c:v>0.68926299999999996</c:v>
                </c:pt>
                <c:pt idx="41" formatCode="#,##0">
                  <c:v>0.47458400000000001</c:v>
                </c:pt>
                <c:pt idx="42" formatCode="#,##0">
                  <c:v>0.35410900000000001</c:v>
                </c:pt>
                <c:pt idx="43" formatCode="#,##0">
                  <c:v>0.31033099999999997</c:v>
                </c:pt>
                <c:pt idx="44" formatCode="#,##0">
                  <c:v>3.6309000000000001E-2</c:v>
                </c:pt>
                <c:pt idx="45" formatCode="#,##0">
                  <c:v>0</c:v>
                </c:pt>
                <c:pt idx="46" formatCode="#,##0">
                  <c:v>1.4E-5</c:v>
                </c:pt>
                <c:pt idx="47" formatCode="#,##0">
                  <c:v>0</c:v>
                </c:pt>
                <c:pt idx="48" formatCode="#,##0">
                  <c:v>0</c:v>
                </c:pt>
                <c:pt idx="49" formatCode="#,##0">
                  <c:v>1.9989999999999999E-3</c:v>
                </c:pt>
                <c:pt idx="50" formatCode="#,##0">
                  <c:v>0</c:v>
                </c:pt>
                <c:pt idx="51" formatCode="#,##0">
                  <c:v>0</c:v>
                </c:pt>
                <c:pt idx="52" formatCode="#,##0">
                  <c:v>0</c:v>
                </c:pt>
              </c:numCache>
            </c:numRef>
          </c:val>
          <c:extLst>
            <c:ext xmlns:c16="http://schemas.microsoft.com/office/drawing/2014/chart" uri="{C3380CC4-5D6E-409C-BE32-E72D297353CC}">
              <c16:uniqueId val="{0000000C-0EC8-42B7-9E94-3BEF4313A9E9}"/>
            </c:ext>
          </c:extLst>
        </c:ser>
        <c:ser>
          <c:idx val="15"/>
          <c:order val="13"/>
          <c:tx>
            <c:strRef>
              <c:f>' '!$A$155</c:f>
              <c:strCache>
                <c:ptCount val="1"/>
                <c:pt idx="0">
                  <c:v>USA</c:v>
                </c:pt>
              </c:strCache>
            </c:strRef>
          </c:tx>
          <c:spPr>
            <a:pattFill prst="smGrid">
              <a:fgClr>
                <a:schemeClr val="bg1"/>
              </a:fgClr>
              <a:bgClr>
                <a:srgbClr val="333399"/>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'!$B$155:$BE$155</c:f>
              <c:numCache>
                <c:formatCode>0.00</c:formatCode>
                <c:ptCount val="53"/>
                <c:pt idx="28" formatCode="#,##0">
                  <c:v>10.327556</c:v>
                </c:pt>
                <c:pt idx="29" formatCode="#,##0">
                  <c:v>6.6321249999999994</c:v>
                </c:pt>
                <c:pt idx="30" formatCode="#,##0">
                  <c:v>6.6961279999999999</c:v>
                </c:pt>
                <c:pt idx="31" formatCode="#,##0">
                  <c:v>3.8215810000000001</c:v>
                </c:pt>
                <c:pt idx="32" formatCode="#,##0">
                  <c:v>7.9189669999999994</c:v>
                </c:pt>
                <c:pt idx="33" formatCode="#,##0">
                  <c:v>4.3734929999999999</c:v>
                </c:pt>
                <c:pt idx="34" formatCode="#,##0">
                  <c:v>2.8899089999999998</c:v>
                </c:pt>
                <c:pt idx="35" formatCode="#,##0">
                  <c:v>4.6889419999999999</c:v>
                </c:pt>
                <c:pt idx="36" formatCode="#,##0">
                  <c:v>3.3596909999999998</c:v>
                </c:pt>
                <c:pt idx="37" formatCode="#,##0">
                  <c:v>2.166617</c:v>
                </c:pt>
                <c:pt idx="38" formatCode="#,##0">
                  <c:v>1.8991339999999999</c:v>
                </c:pt>
                <c:pt idx="39" formatCode="#,##0">
                  <c:v>0</c:v>
                </c:pt>
                <c:pt idx="40" formatCode="#,##0">
                  <c:v>0</c:v>
                </c:pt>
                <c:pt idx="41" formatCode="#,##0">
                  <c:v>1.7543E-2</c:v>
                </c:pt>
                <c:pt idx="42" formatCode="#,##0">
                  <c:v>1.6635E-2</c:v>
                </c:pt>
                <c:pt idx="43" formatCode="#,##0">
                  <c:v>1.055E-2</c:v>
                </c:pt>
                <c:pt idx="44" formatCode="#,##0">
                  <c:v>7.9309999999999988E-3</c:v>
                </c:pt>
                <c:pt idx="45" formatCode="#,##0">
                  <c:v>0</c:v>
                </c:pt>
                <c:pt idx="46" formatCode="#,##0">
                  <c:v>0</c:v>
                </c:pt>
                <c:pt idx="47" formatCode="#,##0">
                  <c:v>0</c:v>
                </c:pt>
                <c:pt idx="48" formatCode="#,##0">
                  <c:v>0</c:v>
                </c:pt>
                <c:pt idx="49" formatCode="#,##0">
                  <c:v>0</c:v>
                </c:pt>
                <c:pt idx="50" formatCode="#,##0">
                  <c:v>0</c:v>
                </c:pt>
                <c:pt idx="51" formatCode="#,##0">
                  <c:v>0</c:v>
                </c:pt>
                <c:pt idx="52" formatCode="#,##0">
                  <c:v>0</c:v>
                </c:pt>
              </c:numCache>
            </c:numRef>
          </c:val>
          <c:extLst>
            <c:ext xmlns:c16="http://schemas.microsoft.com/office/drawing/2014/chart" uri="{C3380CC4-5D6E-409C-BE32-E72D297353CC}">
              <c16:uniqueId val="{0000000D-0EC8-42B7-9E94-3BEF4313A9E9}"/>
            </c:ext>
          </c:extLst>
        </c:ser>
        <c:ser>
          <c:idx val="17"/>
          <c:order val="14"/>
          <c:tx>
            <c:strRef>
              <c:f>' '!$A$156</c:f>
              <c:strCache>
                <c:ptCount val="1"/>
                <c:pt idx="0">
                  <c:v>Others</c:v>
                </c:pt>
              </c:strCache>
            </c:strRef>
          </c:tx>
          <c:spPr>
            <a:pattFill prst="trellis">
              <a:fgClr>
                <a:srgbClr val="993300"/>
              </a:fgClr>
              <a:bgClr>
                <a:schemeClr val="bg1"/>
              </a:bgClr>
            </a:pattFill>
            <a:ln w="12700">
              <a:noFill/>
              <a:prstDash val="solid"/>
            </a:ln>
          </c:spPr>
          <c:invertIfNegative val="0"/>
          <c:cat>
            <c:numRef>
              <c:f>' '!$B$141:$BE$141</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'!$B$156:$BE$156</c:f>
              <c:numCache>
                <c:formatCode>0.00</c:formatCode>
                <c:ptCount val="53"/>
                <c:pt idx="28" formatCode="#,##0">
                  <c:v>4.1133190000000006</c:v>
                </c:pt>
                <c:pt idx="29" formatCode="#,##0">
                  <c:v>4.3713589999999982</c:v>
                </c:pt>
                <c:pt idx="30" formatCode="#,##0">
                  <c:v>2.4546699999999984</c:v>
                </c:pt>
                <c:pt idx="31" formatCode="#,##0">
                  <c:v>2.0535360000000011</c:v>
                </c:pt>
                <c:pt idx="32" formatCode="#,##0">
                  <c:v>3.4178609999999985</c:v>
                </c:pt>
                <c:pt idx="33" formatCode="#,##0">
                  <c:v>1.6040919999999996</c:v>
                </c:pt>
                <c:pt idx="34" formatCode="#,##0">
                  <c:v>1.9533729999999991</c:v>
                </c:pt>
                <c:pt idx="35" formatCode="#,##0">
                  <c:v>1.503229000000001</c:v>
                </c:pt>
                <c:pt idx="36" formatCode="#,##0">
                  <c:v>1.115448999999999</c:v>
                </c:pt>
                <c:pt idx="37" formatCode="#,##0">
                  <c:v>0.8379850000000002</c:v>
                </c:pt>
                <c:pt idx="38" formatCode="#,##0">
                  <c:v>0.61412600000000017</c:v>
                </c:pt>
                <c:pt idx="39" formatCode="#,##0">
                  <c:v>0.81982699999999997</c:v>
                </c:pt>
                <c:pt idx="40" formatCode="#,##0">
                  <c:v>1.2395649999999998</c:v>
                </c:pt>
                <c:pt idx="41" formatCode="#,##0">
                  <c:v>1.4585710000000001</c:v>
                </c:pt>
                <c:pt idx="42" formatCode="#,##0">
                  <c:v>2.2469170000000003</c:v>
                </c:pt>
                <c:pt idx="43" formatCode="#,##0">
                  <c:v>1.5100990000000001</c:v>
                </c:pt>
                <c:pt idx="44" formatCode="#,##0">
                  <c:v>1.2541369999999998</c:v>
                </c:pt>
                <c:pt idx="45" formatCode="#,##0">
                  <c:v>1.1944669999999999</c:v>
                </c:pt>
                <c:pt idx="46" formatCode="#,##0">
                  <c:v>1.7616780000000001</c:v>
                </c:pt>
                <c:pt idx="47" formatCode="#,##0">
                  <c:v>0.662192</c:v>
                </c:pt>
                <c:pt idx="48" formatCode="#,##0">
                  <c:v>0.77838399999999996</c:v>
                </c:pt>
                <c:pt idx="49" formatCode="#,##0">
                  <c:v>0.75135699999999994</c:v>
                </c:pt>
                <c:pt idx="50" formatCode="#,##0">
                  <c:v>2.3E-2</c:v>
                </c:pt>
                <c:pt idx="51" formatCode="#,##0">
                  <c:v>2.6350010000000001E-3</c:v>
                </c:pt>
                <c:pt idx="52" formatCode="#,##0">
                  <c:v>1.0701493999999999E-2</c:v>
                </c:pt>
              </c:numCache>
            </c:numRef>
          </c:val>
          <c:extLst>
            <c:ext xmlns:c16="http://schemas.microsoft.com/office/drawing/2014/chart" uri="{C3380CC4-5D6E-409C-BE32-E72D297353CC}">
              <c16:uniqueId val="{0000000E-0EC8-42B7-9E94-3BEF4313A9E9}"/>
            </c:ext>
          </c:extLst>
        </c:ser>
        <c:dLbls>
          <c:showLegendKey val="0"/>
          <c:showVal val="0"/>
          <c:showCatName val="0"/>
          <c:showSerName val="0"/>
          <c:showPercent val="0"/>
          <c:showBubbleSize val="0"/>
        </c:dLbls>
        <c:gapWidth val="0"/>
        <c:overlap val="100"/>
        <c:axId val="3"/>
        <c:axId val="4"/>
      </c:barChart>
      <c:catAx>
        <c:axId val="1840058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175"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075" b="0" i="0" u="none" strike="noStrike" baseline="0">
                    <a:solidFill>
                      <a:srgbClr val="993300"/>
                    </a:solidFill>
                    <a:latin typeface="Arial"/>
                    <a:cs typeface="Arial"/>
                  </a:rPr>
                  <a:t>(thousand cubic metres)</a:t>
                </a:r>
              </a:p>
            </c:rich>
          </c:tx>
          <c:layout>
            <c:manualLayout>
              <c:xMode val="edge"/>
              <c:yMode val="edge"/>
              <c:x val="2.3233118587449298E-2"/>
              <c:y val="0.1883396325459317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586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75" b="0" i="0" u="none" strike="noStrike" baseline="0">
                    <a:solidFill>
                      <a:srgbClr val="000000"/>
                    </a:solidFill>
                    <a:latin typeface="Arial"/>
                    <a:ea typeface="Arial"/>
                    <a:cs typeface="Arial"/>
                  </a:defRPr>
                </a:pPr>
                <a:r>
                  <a:rPr lang="en-GB" sz="1175"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million,fob, nominal) </a:t>
                </a:r>
                <a:r>
                  <a:rPr lang="en-GB" sz="1075" b="0" i="0" u="none" strike="noStrike" baseline="0">
                    <a:solidFill>
                      <a:srgbClr val="FFFFFF"/>
                    </a:solidFill>
                    <a:latin typeface="Arial"/>
                    <a:cs typeface="Arial"/>
                  </a:rPr>
                  <a:t>)</a:t>
                </a:r>
              </a:p>
            </c:rich>
          </c:tx>
          <c:layout>
            <c:manualLayout>
              <c:xMode val="edge"/>
              <c:yMode val="edge"/>
              <c:x val="0.90608876163206875"/>
              <c:y val="0.1483383202099737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7.9800524934383207E-2"/>
          <c:y val="0.90336299212598414"/>
          <c:w val="0.86669354966992762"/>
          <c:h val="6.5002099737532792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778330193932596"/>
          <c:y val="7.1669017868882523E-2"/>
          <c:w val="0.66769751466985494"/>
          <c:h val="0.6383542754367908"/>
        </c:manualLayout>
      </c:layout>
      <c:barChart>
        <c:barDir val="col"/>
        <c:grouping val="stacked"/>
        <c:varyColors val="0"/>
        <c:ser>
          <c:idx val="0"/>
          <c:order val="0"/>
          <c:tx>
            <c:strRef>
              <c:f>' '!$A$41</c:f>
              <c:strCache>
                <c:ptCount val="1"/>
                <c:pt idx="0">
                  <c:v>VPA core products </c:v>
                </c:pt>
              </c:strCache>
            </c:strRef>
          </c:tx>
          <c:spPr>
            <a:solidFill>
              <a:srgbClr val="00FF00"/>
            </a:solidFill>
            <a:ln w="12700">
              <a:no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'!$B$41:$BE$41</c:f>
              <c:numCache>
                <c:formatCode>#,##0.00</c:formatCode>
                <c:ptCount val="53"/>
                <c:pt idx="0">
                  <c:v>0.29803899710849596</c:v>
                </c:pt>
                <c:pt idx="1">
                  <c:v>0.29794794966048005</c:v>
                </c:pt>
                <c:pt idx="2">
                  <c:v>0.23448501627824003</c:v>
                </c:pt>
                <c:pt idx="3">
                  <c:v>0.20663965427307995</c:v>
                </c:pt>
                <c:pt idx="4">
                  <c:v>0.30758760644967598</c:v>
                </c:pt>
                <c:pt idx="5">
                  <c:v>0.28809373453199999</c:v>
                </c:pt>
                <c:pt idx="6">
                  <c:v>0.33453593204199999</c:v>
                </c:pt>
                <c:pt idx="7">
                  <c:v>0.34994923381431997</c:v>
                </c:pt>
                <c:pt idx="8">
                  <c:v>0.28682293347960008</c:v>
                </c:pt>
                <c:pt idx="9">
                  <c:v>0.20882302692399995</c:v>
                </c:pt>
                <c:pt idx="10">
                  <c:v>0.25251374038999996</c:v>
                </c:pt>
                <c:pt idx="11">
                  <c:v>0.25010286454399999</c:v>
                </c:pt>
                <c:pt idx="12">
                  <c:v>0.14756957235133333</c:v>
                </c:pt>
                <c:pt idx="13">
                  <c:v>0.16041052673958972</c:v>
                </c:pt>
                <c:pt idx="14">
                  <c:v>0.21044559183074504</c:v>
                </c:pt>
                <c:pt idx="15">
                  <c:v>0.18815400380673689</c:v>
                </c:pt>
                <c:pt idx="16">
                  <c:v>0.17552022647199997</c:v>
                </c:pt>
                <c:pt idx="17">
                  <c:v>0.21644412874399993</c:v>
                </c:pt>
                <c:pt idx="18">
                  <c:v>0.22109912216799998</c:v>
                </c:pt>
                <c:pt idx="19">
                  <c:v>0.13954235714799998</c:v>
                </c:pt>
                <c:pt idx="20">
                  <c:v>0.11693249543999995</c:v>
                </c:pt>
                <c:pt idx="21">
                  <c:v>8.9902992034666687E-2</c:v>
                </c:pt>
                <c:pt idx="22">
                  <c:v>0.13517638454463204</c:v>
                </c:pt>
                <c:pt idx="23">
                  <c:v>6.0371467623360001E-2</c:v>
                </c:pt>
                <c:pt idx="24">
                  <c:v>6.1009827854639986E-2</c:v>
                </c:pt>
              </c:numCache>
            </c:numRef>
          </c:val>
          <c:extLst>
            <c:ext xmlns:c16="http://schemas.microsoft.com/office/drawing/2014/chart" uri="{C3380CC4-5D6E-409C-BE32-E72D297353CC}">
              <c16:uniqueId val="{00000000-4F00-4CF4-9C2D-D54206266DAD}"/>
            </c:ext>
          </c:extLst>
        </c:ser>
        <c:ser>
          <c:idx val="1"/>
          <c:order val="1"/>
          <c:tx>
            <c:strRef>
              <c:f>' '!$A$42</c:f>
              <c:strCache>
                <c:ptCount val="1"/>
                <c:pt idx="0">
                  <c:v>Other Timber Sector</c:v>
                </c:pt>
              </c:strCache>
            </c:strRef>
          </c:tx>
          <c:spPr>
            <a:solidFill>
              <a:srgbClr val="808000"/>
            </a:solidFill>
            <a:ln w="12700">
              <a:no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'!$B$42:$BE$42</c:f>
              <c:numCache>
                <c:formatCode>#,##0.00</c:formatCode>
                <c:ptCount val="53"/>
                <c:pt idx="0">
                  <c:v>2.323530484799996E-2</c:v>
                </c:pt>
                <c:pt idx="1">
                  <c:v>2.6869103428999896E-2</c:v>
                </c:pt>
                <c:pt idx="2">
                  <c:v>3.2237469020399978E-2</c:v>
                </c:pt>
                <c:pt idx="3">
                  <c:v>3.5042106841000092E-2</c:v>
                </c:pt>
                <c:pt idx="4">
                  <c:v>3.1693521112400036E-2</c:v>
                </c:pt>
                <c:pt idx="5">
                  <c:v>3.8338239860000067E-2</c:v>
                </c:pt>
                <c:pt idx="6">
                  <c:v>5.2875495479999979E-2</c:v>
                </c:pt>
                <c:pt idx="7">
                  <c:v>4.8075470554999999E-2</c:v>
                </c:pt>
                <c:pt idx="8">
                  <c:v>5.632758739999999E-2</c:v>
                </c:pt>
                <c:pt idx="9">
                  <c:v>3.5636878180000053E-2</c:v>
                </c:pt>
                <c:pt idx="10">
                  <c:v>4.8191544377142848E-2</c:v>
                </c:pt>
                <c:pt idx="11">
                  <c:v>4.0770736158095289E-2</c:v>
                </c:pt>
                <c:pt idx="12">
                  <c:v>3.651543783999997E-2</c:v>
                </c:pt>
                <c:pt idx="13">
                  <c:v>2.5674590400000058E-2</c:v>
                </c:pt>
                <c:pt idx="14">
                  <c:v>4.6176870066666736E-2</c:v>
                </c:pt>
                <c:pt idx="15">
                  <c:v>3.0477756049999971E-2</c:v>
                </c:pt>
                <c:pt idx="16">
                  <c:v>3.8153961508571449E-2</c:v>
                </c:pt>
                <c:pt idx="17">
                  <c:v>4.3947723399999972E-2</c:v>
                </c:pt>
                <c:pt idx="18">
                  <c:v>5.8160854080000046E-2</c:v>
                </c:pt>
                <c:pt idx="19">
                  <c:v>5.5763542190000015E-2</c:v>
                </c:pt>
                <c:pt idx="20">
                  <c:v>3.2971711760000022E-2</c:v>
                </c:pt>
                <c:pt idx="21">
                  <c:v>4.4959923293333301E-2</c:v>
                </c:pt>
                <c:pt idx="22">
                  <c:v>5.079733548399995E-2</c:v>
                </c:pt>
                <c:pt idx="23">
                  <c:v>3.5066602836999999E-2</c:v>
                </c:pt>
                <c:pt idx="24">
                  <c:v>4.8486323075000018E-2</c:v>
                </c:pt>
              </c:numCache>
            </c:numRef>
          </c:val>
          <c:extLst>
            <c:ext xmlns:c16="http://schemas.microsoft.com/office/drawing/2014/chart" uri="{C3380CC4-5D6E-409C-BE32-E72D297353CC}">
              <c16:uniqueId val="{00000001-4F00-4CF4-9C2D-D54206266DAD}"/>
            </c:ext>
          </c:extLst>
        </c:ser>
        <c:ser>
          <c:idx val="2"/>
          <c:order val="2"/>
          <c:tx>
            <c:strRef>
              <c:f>' '!$A$43</c:f>
              <c:strCache>
                <c:ptCount val="1"/>
                <c:pt idx="0">
                  <c:v>Paper Sector</c:v>
                </c:pt>
              </c:strCache>
            </c:strRef>
          </c:tx>
          <c:spPr>
            <a:solidFill>
              <a:srgbClr val="FF0000"/>
            </a:solidFill>
            <a:ln w="3175">
              <a:solidFill>
                <a:srgbClr val="000000"/>
              </a:solid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'!$B$43:$BE$43</c:f>
              <c:numCache>
                <c:formatCode>#,##0.00</c:formatCode>
                <c:ptCount val="5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2-4F00-4CF4-9C2D-D54206266DAD}"/>
            </c:ext>
          </c:extLst>
        </c:ser>
        <c:ser>
          <c:idx val="3"/>
          <c:order val="3"/>
          <c:tx>
            <c:strRef>
              <c:f>' '!$A$44</c:f>
              <c:strCache>
                <c:ptCount val="1"/>
              </c:strCache>
            </c:strRef>
          </c:tx>
          <c:spPr>
            <a:noFill/>
            <a:ln w="25400">
              <a:noFill/>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'!$B$44:$BE$44</c:f>
              <c:numCache>
                <c:formatCode>General</c:formatCode>
                <c:ptCount val="53"/>
              </c:numCache>
            </c:numRef>
          </c:val>
          <c:extLst>
            <c:ext xmlns:c16="http://schemas.microsoft.com/office/drawing/2014/chart" uri="{C3380CC4-5D6E-409C-BE32-E72D297353CC}">
              <c16:uniqueId val="{00000003-4F00-4CF4-9C2D-D54206266DAD}"/>
            </c:ext>
          </c:extLst>
        </c:ser>
        <c:ser>
          <c:idx val="4"/>
          <c:order val="4"/>
          <c:tx>
            <c:strRef>
              <c:f>' '!$A$45</c:f>
              <c:strCache>
                <c:ptCount val="1"/>
              </c:strCache>
            </c:strRef>
          </c:tx>
          <c:spPr>
            <a:noFill/>
            <a:ln w="25400">
              <a:noFill/>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'!$B$45:$BE$45</c:f>
              <c:numCache>
                <c:formatCode>#,##0</c:formatCode>
                <c:ptCount val="53"/>
              </c:numCache>
            </c:numRef>
          </c:val>
          <c:extLst>
            <c:ext xmlns:c16="http://schemas.microsoft.com/office/drawing/2014/chart" uri="{C3380CC4-5D6E-409C-BE32-E72D297353CC}">
              <c16:uniqueId val="{00000004-4F00-4CF4-9C2D-D54206266DAD}"/>
            </c:ext>
          </c:extLst>
        </c:ser>
        <c:dLbls>
          <c:showLegendKey val="0"/>
          <c:showVal val="0"/>
          <c:showCatName val="0"/>
          <c:showSerName val="0"/>
          <c:showPercent val="0"/>
          <c:showBubbleSize val="0"/>
        </c:dLbls>
        <c:gapWidth val="0"/>
        <c:overlap val="100"/>
        <c:axId val="1840059456"/>
        <c:axId val="1"/>
      </c:barChart>
      <c:barChart>
        <c:barDir val="col"/>
        <c:grouping val="stacked"/>
        <c:varyColors val="0"/>
        <c:ser>
          <c:idx val="6"/>
          <c:order val="5"/>
          <c:tx>
            <c:strRef>
              <c:f>' '!$A$46</c:f>
              <c:strCache>
                <c:ptCount val="1"/>
                <c:pt idx="0">
                  <c:v>VPA core products </c:v>
                </c:pt>
              </c:strCache>
            </c:strRef>
          </c:tx>
          <c:spPr>
            <a:solidFill>
              <a:srgbClr val="00FF00"/>
            </a:solidFill>
            <a:ln w="12700">
              <a:no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'!$B$46:$BE$46</c:f>
              <c:numCache>
                <c:formatCode>#,##0</c:formatCode>
                <c:ptCount val="53"/>
                <c:pt idx="28">
                  <c:v>33.946087999999996</c:v>
                </c:pt>
                <c:pt idx="29">
                  <c:v>29.800105999999996</c:v>
                </c:pt>
                <c:pt idx="30">
                  <c:v>31.156837999999997</c:v>
                </c:pt>
                <c:pt idx="31">
                  <c:v>23.182436000000003</c:v>
                </c:pt>
                <c:pt idx="32">
                  <c:v>42.312775999999999</c:v>
                </c:pt>
                <c:pt idx="33">
                  <c:v>40.343973999999989</c:v>
                </c:pt>
                <c:pt idx="34">
                  <c:v>55.895545000000013</c:v>
                </c:pt>
                <c:pt idx="35">
                  <c:v>57.905619000000016</c:v>
                </c:pt>
                <c:pt idx="36">
                  <c:v>47.329926</c:v>
                </c:pt>
                <c:pt idx="37">
                  <c:v>35.816167999999998</c:v>
                </c:pt>
                <c:pt idx="38">
                  <c:v>39.078063</c:v>
                </c:pt>
                <c:pt idx="39">
                  <c:v>33.835376999999994</c:v>
                </c:pt>
                <c:pt idx="40">
                  <c:v>31.994554999999995</c:v>
                </c:pt>
                <c:pt idx="41">
                  <c:v>29.103542000000004</c:v>
                </c:pt>
                <c:pt idx="42">
                  <c:v>41.973213999999992</c:v>
                </c:pt>
                <c:pt idx="43">
                  <c:v>34.871086000000005</c:v>
                </c:pt>
                <c:pt idx="44">
                  <c:v>30.882947999999999</c:v>
                </c:pt>
                <c:pt idx="45">
                  <c:v>30.180702999999998</c:v>
                </c:pt>
                <c:pt idx="46">
                  <c:v>27.279635999999996</c:v>
                </c:pt>
                <c:pt idx="47">
                  <c:v>23.644558000000004</c:v>
                </c:pt>
                <c:pt idx="48">
                  <c:v>20.746424999999999</c:v>
                </c:pt>
                <c:pt idx="49">
                  <c:v>19.725983100000001</c:v>
                </c:pt>
                <c:pt idx="50">
                  <c:v>18.361700809999999</c:v>
                </c:pt>
                <c:pt idx="51">
                  <c:v>12.528239726999999</c:v>
                </c:pt>
                <c:pt idx="52">
                  <c:v>14.341519308999999</c:v>
                </c:pt>
              </c:numCache>
            </c:numRef>
          </c:val>
          <c:extLst>
            <c:ext xmlns:c16="http://schemas.microsoft.com/office/drawing/2014/chart" uri="{C3380CC4-5D6E-409C-BE32-E72D297353CC}">
              <c16:uniqueId val="{00000005-4F00-4CF4-9C2D-D54206266DAD}"/>
            </c:ext>
          </c:extLst>
        </c:ser>
        <c:ser>
          <c:idx val="7"/>
          <c:order val="6"/>
          <c:tx>
            <c:strRef>
              <c:f>' '!$A$47</c:f>
              <c:strCache>
                <c:ptCount val="1"/>
                <c:pt idx="0">
                  <c:v>Other Timber Sector</c:v>
                </c:pt>
              </c:strCache>
            </c:strRef>
          </c:tx>
          <c:spPr>
            <a:solidFill>
              <a:srgbClr val="808000"/>
            </a:solidFill>
            <a:ln w="12700">
              <a:no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'!$B$47:$BE$47</c:f>
              <c:numCache>
                <c:formatCode>#,##0</c:formatCode>
                <c:ptCount val="53"/>
                <c:pt idx="28">
                  <c:v>5.4086230000000057</c:v>
                </c:pt>
                <c:pt idx="29">
                  <c:v>7.2451120000000095</c:v>
                </c:pt>
                <c:pt idx="30">
                  <c:v>6.6431229999999921</c:v>
                </c:pt>
                <c:pt idx="31">
                  <c:v>6.2889119999999998</c:v>
                </c:pt>
                <c:pt idx="32">
                  <c:v>7.3896919999999966</c:v>
                </c:pt>
                <c:pt idx="33">
                  <c:v>8.5601930000000053</c:v>
                </c:pt>
                <c:pt idx="34">
                  <c:v>9.5268980000000099</c:v>
                </c:pt>
                <c:pt idx="35">
                  <c:v>14.634816999999998</c:v>
                </c:pt>
                <c:pt idx="36">
                  <c:v>11.996452999999988</c:v>
                </c:pt>
                <c:pt idx="37">
                  <c:v>10.078167000000001</c:v>
                </c:pt>
                <c:pt idx="38">
                  <c:v>27.026491</c:v>
                </c:pt>
                <c:pt idx="39">
                  <c:v>16.750992999999994</c:v>
                </c:pt>
                <c:pt idx="40">
                  <c:v>11.260079000000001</c:v>
                </c:pt>
                <c:pt idx="41">
                  <c:v>10.013136999999993</c:v>
                </c:pt>
                <c:pt idx="42">
                  <c:v>12.972503000000003</c:v>
                </c:pt>
                <c:pt idx="43">
                  <c:v>12.736040999999972</c:v>
                </c:pt>
                <c:pt idx="44">
                  <c:v>11.230216999999996</c:v>
                </c:pt>
                <c:pt idx="45">
                  <c:v>14.52112399999999</c:v>
                </c:pt>
                <c:pt idx="46">
                  <c:v>11.544603999999993</c:v>
                </c:pt>
                <c:pt idx="47">
                  <c:v>11.457439999999991</c:v>
                </c:pt>
                <c:pt idx="48">
                  <c:v>5.5305490000000042</c:v>
                </c:pt>
                <c:pt idx="49">
                  <c:v>10.052697999999992</c:v>
                </c:pt>
                <c:pt idx="50">
                  <c:v>13.477317142000011</c:v>
                </c:pt>
                <c:pt idx="51">
                  <c:v>9.9218058370000044</c:v>
                </c:pt>
                <c:pt idx="52">
                  <c:v>10.193235041999998</c:v>
                </c:pt>
              </c:numCache>
            </c:numRef>
          </c:val>
          <c:extLst>
            <c:ext xmlns:c16="http://schemas.microsoft.com/office/drawing/2014/chart" uri="{C3380CC4-5D6E-409C-BE32-E72D297353CC}">
              <c16:uniqueId val="{00000006-4F00-4CF4-9C2D-D54206266DAD}"/>
            </c:ext>
          </c:extLst>
        </c:ser>
        <c:ser>
          <c:idx val="8"/>
          <c:order val="7"/>
          <c:tx>
            <c:strRef>
              <c:f>' '!$A$48</c:f>
              <c:strCache>
                <c:ptCount val="1"/>
                <c:pt idx="0">
                  <c:v>Paper Sector</c:v>
                </c:pt>
              </c:strCache>
            </c:strRef>
          </c:tx>
          <c:spPr>
            <a:solidFill>
              <a:srgbClr val="FF0000"/>
            </a:solidFill>
            <a:ln w="3175">
              <a:solidFill>
                <a:srgbClr val="000000"/>
              </a:solidFill>
              <a:prstDash val="solid"/>
            </a:ln>
          </c:spPr>
          <c:invertIfNegative val="0"/>
          <c:cat>
            <c:numRef>
              <c:f>' '!$B$40:$BE$40</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'!$B$48:$BE$48</c:f>
              <c:numCache>
                <c:formatCode>#,##0</c:formatCode>
                <c:ptCount val="53"/>
                <c:pt idx="28">
                  <c:v>0</c:v>
                </c:pt>
                <c:pt idx="29">
                  <c:v>0</c:v>
                </c:pt>
                <c:pt idx="30">
                  <c:v>0</c:v>
                </c:pt>
                <c:pt idx="31">
                  <c:v>0</c:v>
                </c:pt>
                <c:pt idx="32">
                  <c:v>0</c:v>
                </c:pt>
                <c:pt idx="33">
                  <c:v>0</c:v>
                </c:pt>
                <c:pt idx="34">
                  <c:v>0.70522700000000005</c:v>
                </c:pt>
                <c:pt idx="35">
                  <c:v>5.5809379999999997</c:v>
                </c:pt>
                <c:pt idx="36">
                  <c:v>0.78833799999999998</c:v>
                </c:pt>
                <c:pt idx="37">
                  <c:v>0.85264700000000004</c:v>
                </c:pt>
                <c:pt idx="38">
                  <c:v>3.4591569999999998</c:v>
                </c:pt>
                <c:pt idx="39">
                  <c:v>0</c:v>
                </c:pt>
                <c:pt idx="40">
                  <c:v>0</c:v>
                </c:pt>
              </c:numCache>
            </c:numRef>
          </c:val>
          <c:extLst>
            <c:ext xmlns:c16="http://schemas.microsoft.com/office/drawing/2014/chart" uri="{C3380CC4-5D6E-409C-BE32-E72D297353CC}">
              <c16:uniqueId val="{00000007-4F00-4CF4-9C2D-D54206266DAD}"/>
            </c:ext>
          </c:extLst>
        </c:ser>
        <c:dLbls>
          <c:showLegendKey val="0"/>
          <c:showVal val="0"/>
          <c:showCatName val="0"/>
          <c:showSerName val="0"/>
          <c:showPercent val="0"/>
          <c:showBubbleSize val="0"/>
        </c:dLbls>
        <c:gapWidth val="0"/>
        <c:overlap val="100"/>
        <c:axId val="3"/>
        <c:axId val="4"/>
      </c:barChart>
      <c:catAx>
        <c:axId val="1840059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25" b="1" i="0" u="none" strike="noStrike" baseline="0">
                    <a:solidFill>
                      <a:srgbClr val="993300"/>
                    </a:solidFill>
                    <a:latin typeface="Arial"/>
                    <a:cs typeface="Arial"/>
                  </a:rPr>
                  <a:t>Estimated RWE volume</a:t>
                </a:r>
                <a:endParaRPr lang="en-GB" sz="107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3.2324186749383602E-2"/>
              <c:y val="0.14500472440944884"/>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594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75" b="0" i="0" u="none" strike="noStrike" baseline="0">
                    <a:solidFill>
                      <a:srgbClr val="000000"/>
                    </a:solidFill>
                    <a:latin typeface="Arial"/>
                    <a:ea typeface="Arial"/>
                    <a:cs typeface="Arial"/>
                  </a:defRPr>
                </a:pPr>
                <a:r>
                  <a:rPr lang="en-GB" sz="1225" b="1" i="0" u="none" strike="noStrike" baseline="0">
                    <a:solidFill>
                      <a:srgbClr val="0000FF"/>
                    </a:solidFill>
                    <a:latin typeface="Arial"/>
                    <a:cs typeface="Arial"/>
                  </a:rPr>
                  <a:t>Export value</a:t>
                </a:r>
                <a:endParaRPr lang="en-GB" sz="112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125" b="0" i="0" u="none" strike="noStrike" baseline="0">
                    <a:solidFill>
                      <a:srgbClr val="FFFFFF"/>
                    </a:solidFill>
                    <a:latin typeface="Arial"/>
                    <a:cs typeface="Arial"/>
                  </a:rPr>
                  <a:t>(</a:t>
                </a:r>
                <a:r>
                  <a:rPr lang="en-GB" sz="1125" b="0" i="0" u="none" strike="noStrike" baseline="0">
                    <a:solidFill>
                      <a:srgbClr val="0000FF"/>
                    </a:solidFill>
                    <a:latin typeface="Arial"/>
                    <a:cs typeface="Arial"/>
                  </a:rPr>
                  <a:t> (US$ million, fob, nominal) </a:t>
                </a:r>
                <a:r>
                  <a:rPr lang="en-GB" sz="1125" b="0" i="0" u="none" strike="noStrike" baseline="0">
                    <a:solidFill>
                      <a:srgbClr val="FFFFFF"/>
                    </a:solidFill>
                    <a:latin typeface="Arial"/>
                    <a:cs typeface="Arial"/>
                  </a:rPr>
                  <a:t>)</a:t>
                </a:r>
              </a:p>
            </c:rich>
          </c:tx>
          <c:layout>
            <c:manualLayout>
              <c:xMode val="edge"/>
              <c:yMode val="edge"/>
              <c:x val="0.90406855961186672"/>
              <c:y val="0.15000498687664041"/>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2424624194702935"/>
          <c:y val="0.90002939632545942"/>
          <c:w val="0.76366006521912033"/>
          <c:h val="6.8335695538057739E-2"/>
        </c:manualLayout>
      </c:layout>
      <c:overlay val="0"/>
      <c:spPr>
        <a:solidFill>
          <a:srgbClr val="FFFFFF"/>
        </a:solidFill>
        <a:ln w="3175">
          <a:solidFill>
            <a:srgbClr val="000000"/>
          </a:solidFill>
          <a:prstDash val="solid"/>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73263995241328"/>
          <c:y val="7.1669017868882523E-2"/>
          <c:w val="0.68082923583582788"/>
          <c:h val="0.64502116081994265"/>
        </c:manualLayout>
      </c:layout>
      <c:barChart>
        <c:barDir val="col"/>
        <c:grouping val="stacked"/>
        <c:varyColors val="0"/>
        <c:ser>
          <c:idx val="0"/>
          <c:order val="0"/>
          <c:tx>
            <c:strRef>
              <c:f>' '!$A$96</c:f>
              <c:strCache>
                <c:ptCount val="1"/>
                <c:pt idx="0">
                  <c:v>EU-27 plus UK</c:v>
                </c:pt>
              </c:strCache>
            </c:strRef>
          </c:tx>
          <c:spPr>
            <a:pattFill prst="smCheck">
              <a:fgClr>
                <a:srgbClr val="00FF00"/>
              </a:fgClr>
              <a:bgClr>
                <a:schemeClr val="bg1"/>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'!$B$96:$BE$96</c:f>
              <c:numCache>
                <c:formatCode>#,##0</c:formatCode>
                <c:ptCount val="53"/>
                <c:pt idx="0">
                  <c:v>6.2686251599999991</c:v>
                </c:pt>
                <c:pt idx="1">
                  <c:v>2.3940120399999998</c:v>
                </c:pt>
                <c:pt idx="2">
                  <c:v>2.6806057600000006</c:v>
                </c:pt>
                <c:pt idx="3">
                  <c:v>2.875401759999999</c:v>
                </c:pt>
                <c:pt idx="4">
                  <c:v>7.3606251600000006</c:v>
                </c:pt>
                <c:pt idx="5">
                  <c:v>2.81302824</c:v>
                </c:pt>
                <c:pt idx="6">
                  <c:v>1.9722586400000002</c:v>
                </c:pt>
                <c:pt idx="7">
                  <c:v>3.4212866799999997</c:v>
                </c:pt>
                <c:pt idx="8">
                  <c:v>2.80562632</c:v>
                </c:pt>
                <c:pt idx="9">
                  <c:v>1.7993167199999998</c:v>
                </c:pt>
                <c:pt idx="10">
                  <c:v>0.76736087999999991</c:v>
                </c:pt>
                <c:pt idx="11">
                  <c:v>1.1005789199999998</c:v>
                </c:pt>
                <c:pt idx="12">
                  <c:v>1.0530647200000001</c:v>
                </c:pt>
                <c:pt idx="13">
                  <c:v>1.2422275199999999</c:v>
                </c:pt>
                <c:pt idx="14">
                  <c:v>0.65861695999999992</c:v>
                </c:pt>
                <c:pt idx="15">
                  <c:v>1.14912416</c:v>
                </c:pt>
                <c:pt idx="16">
                  <c:v>0.95123847999999978</c:v>
                </c:pt>
                <c:pt idx="17">
                  <c:v>0.93561719999999982</c:v>
                </c:pt>
                <c:pt idx="18">
                  <c:v>0.87687263999999998</c:v>
                </c:pt>
                <c:pt idx="19">
                  <c:v>1.7781408799999998</c:v>
                </c:pt>
                <c:pt idx="20">
                  <c:v>1.19771344</c:v>
                </c:pt>
                <c:pt idx="21">
                  <c:v>0.41831999999999997</c:v>
                </c:pt>
                <c:pt idx="22">
                  <c:v>0.97213199999999989</c:v>
                </c:pt>
                <c:pt idx="23">
                  <c:v>1.3693847999999997</c:v>
                </c:pt>
                <c:pt idx="24">
                  <c:v>1.1571924</c:v>
                </c:pt>
              </c:numCache>
            </c:numRef>
          </c:val>
          <c:extLst>
            <c:ext xmlns:c16="http://schemas.microsoft.com/office/drawing/2014/chart" uri="{C3380CC4-5D6E-409C-BE32-E72D297353CC}">
              <c16:uniqueId val="{00000000-CC73-495B-945B-4667CEA88431}"/>
            </c:ext>
          </c:extLst>
        </c:ser>
        <c:ser>
          <c:idx val="1"/>
          <c:order val="1"/>
          <c:tx>
            <c:strRef>
              <c:f>' '!$A$97</c:f>
              <c:strCache>
                <c:ptCount val="1"/>
                <c:pt idx="0">
                  <c:v>China</c:v>
                </c:pt>
              </c:strCache>
            </c:strRef>
          </c:tx>
          <c:spPr>
            <a:pattFill prst="smConfetti">
              <a:fgClr>
                <a:srgbClr val="FFFF00"/>
              </a:fgClr>
              <a:bgClr>
                <a:srgbClr val="FF0000"/>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'!$B$97:$BE$97</c:f>
              <c:numCache>
                <c:formatCode>#,##0</c:formatCode>
                <c:ptCount val="53"/>
                <c:pt idx="0">
                  <c:v>19.6951608</c:v>
                </c:pt>
                <c:pt idx="1">
                  <c:v>24.946433316</c:v>
                </c:pt>
                <c:pt idx="2">
                  <c:v>43.279185599999998</c:v>
                </c:pt>
                <c:pt idx="3">
                  <c:v>0.25087720000000002</c:v>
                </c:pt>
                <c:pt idx="4">
                  <c:v>9.7426700588000017</c:v>
                </c:pt>
                <c:pt idx="5">
                  <c:v>26.017501040000003</c:v>
                </c:pt>
                <c:pt idx="6">
                  <c:v>25.649536559999998</c:v>
                </c:pt>
                <c:pt idx="7">
                  <c:v>50.736739759999999</c:v>
                </c:pt>
                <c:pt idx="8">
                  <c:v>47.279089480000003</c:v>
                </c:pt>
                <c:pt idx="9">
                  <c:v>40.94666834400001</c:v>
                </c:pt>
                <c:pt idx="10">
                  <c:v>58.636423600000001</c:v>
                </c:pt>
                <c:pt idx="11">
                  <c:v>67.823010839999995</c:v>
                </c:pt>
                <c:pt idx="12">
                  <c:v>37.21833376</c:v>
                </c:pt>
                <c:pt idx="13">
                  <c:v>51.75722987692307</c:v>
                </c:pt>
                <c:pt idx="14">
                  <c:v>102.29313816941173</c:v>
                </c:pt>
                <c:pt idx="15">
                  <c:v>69.785671654736845</c:v>
                </c:pt>
                <c:pt idx="16">
                  <c:v>58.582701439999994</c:v>
                </c:pt>
                <c:pt idx="17">
                  <c:v>144.38039743999997</c:v>
                </c:pt>
                <c:pt idx="18">
                  <c:v>114.29950747999997</c:v>
                </c:pt>
                <c:pt idx="19">
                  <c:v>60.161487759999993</c:v>
                </c:pt>
                <c:pt idx="20">
                  <c:v>49.937798959999995</c:v>
                </c:pt>
                <c:pt idx="21">
                  <c:v>42.869086920000001</c:v>
                </c:pt>
                <c:pt idx="22">
                  <c:v>47.281520327999999</c:v>
                </c:pt>
                <c:pt idx="23">
                  <c:v>13.771917599999998</c:v>
                </c:pt>
                <c:pt idx="24">
                  <c:v>24.4992442</c:v>
                </c:pt>
              </c:numCache>
            </c:numRef>
          </c:val>
          <c:extLst>
            <c:ext xmlns:c16="http://schemas.microsoft.com/office/drawing/2014/chart" uri="{C3380CC4-5D6E-409C-BE32-E72D297353CC}">
              <c16:uniqueId val="{00000001-CC73-495B-945B-4667CEA88431}"/>
            </c:ext>
          </c:extLst>
        </c:ser>
        <c:ser>
          <c:idx val="2"/>
          <c:order val="2"/>
          <c:tx>
            <c:strRef>
              <c:f>' '!$A$98</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'!$B$98:$BE$98</c:f>
              <c:numCache>
                <c:formatCode>#,##0</c:formatCode>
                <c:ptCount val="53"/>
                <c:pt idx="0">
                  <c:v>19.538625455999998</c:v>
                </c:pt>
                <c:pt idx="1">
                  <c:v>25.336701543999997</c:v>
                </c:pt>
                <c:pt idx="2">
                  <c:v>19.393510079999999</c:v>
                </c:pt>
                <c:pt idx="3">
                  <c:v>35.035899079999993</c:v>
                </c:pt>
                <c:pt idx="4">
                  <c:v>17.027435319999995</c:v>
                </c:pt>
                <c:pt idx="5">
                  <c:v>29.160925840000001</c:v>
                </c:pt>
                <c:pt idx="6">
                  <c:v>3.0282161999999992</c:v>
                </c:pt>
                <c:pt idx="7">
                  <c:v>7.2916412800000003</c:v>
                </c:pt>
                <c:pt idx="8">
                  <c:v>13.813283959999998</c:v>
                </c:pt>
                <c:pt idx="9">
                  <c:v>13.857574399999997</c:v>
                </c:pt>
                <c:pt idx="10">
                  <c:v>5.177162</c:v>
                </c:pt>
                <c:pt idx="11">
                  <c:v>5.3718714400000005</c:v>
                </c:pt>
                <c:pt idx="12">
                  <c:v>10.76119432</c:v>
                </c:pt>
                <c:pt idx="13">
                  <c:v>4.9039569599999986</c:v>
                </c:pt>
                <c:pt idx="14">
                  <c:v>8.9536010000000008</c:v>
                </c:pt>
                <c:pt idx="15">
                  <c:v>8.8443079999999998</c:v>
                </c:pt>
                <c:pt idx="16">
                  <c:v>21.570740520000001</c:v>
                </c:pt>
                <c:pt idx="17">
                  <c:v>5.2648702799999993</c:v>
                </c:pt>
                <c:pt idx="18">
                  <c:v>3.0100352799999994</c:v>
                </c:pt>
                <c:pt idx="19">
                  <c:v>9.9263817599999999</c:v>
                </c:pt>
                <c:pt idx="20">
                  <c:v>17.471306159999997</c:v>
                </c:pt>
                <c:pt idx="21">
                  <c:v>2.8265454000000001</c:v>
                </c:pt>
                <c:pt idx="22">
                  <c:v>1.1983999999999999</c:v>
                </c:pt>
                <c:pt idx="23">
                  <c:v>7.4580099999999998</c:v>
                </c:pt>
                <c:pt idx="24">
                  <c:v>3.089113999999999</c:v>
                </c:pt>
              </c:numCache>
            </c:numRef>
          </c:val>
          <c:extLst>
            <c:ext xmlns:c16="http://schemas.microsoft.com/office/drawing/2014/chart" uri="{C3380CC4-5D6E-409C-BE32-E72D297353CC}">
              <c16:uniqueId val="{00000002-CC73-495B-945B-4667CEA88431}"/>
            </c:ext>
          </c:extLst>
        </c:ser>
        <c:ser>
          <c:idx val="8"/>
          <c:order val="3"/>
          <c:tx>
            <c:strRef>
              <c:f>' '!$A$99</c:f>
              <c:strCache>
                <c:ptCount val="1"/>
                <c:pt idx="0">
                  <c:v>USA</c:v>
                </c:pt>
              </c:strCache>
            </c:strRef>
          </c:tx>
          <c:spPr>
            <a:pattFill prst="smGrid">
              <a:fgClr>
                <a:schemeClr val="bg1"/>
              </a:fgClr>
              <a:bgClr>
                <a:srgbClr val="333399"/>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'!$B$99:$BE$99</c:f>
              <c:numCache>
                <c:formatCode>#,##0</c:formatCode>
                <c:ptCount val="53"/>
                <c:pt idx="0">
                  <c:v>2.2333681999999997</c:v>
                </c:pt>
                <c:pt idx="1">
                  <c:v>2.8990242400000001</c:v>
                </c:pt>
                <c:pt idx="2">
                  <c:v>2.5673689999999998</c:v>
                </c:pt>
                <c:pt idx="3">
                  <c:v>4.1229132000000002</c:v>
                </c:pt>
                <c:pt idx="4">
                  <c:v>6.791121959999999</c:v>
                </c:pt>
                <c:pt idx="5">
                  <c:v>5.1196498399999992</c:v>
                </c:pt>
                <c:pt idx="6">
                  <c:v>5.7399472799999991</c:v>
                </c:pt>
                <c:pt idx="7">
                  <c:v>16.143617937999998</c:v>
                </c:pt>
                <c:pt idx="8">
                  <c:v>7.6656476399999987</c:v>
                </c:pt>
                <c:pt idx="9">
                  <c:v>3.8751852799999997</c:v>
                </c:pt>
                <c:pt idx="10">
                  <c:v>4.3665290399999988</c:v>
                </c:pt>
                <c:pt idx="11">
                  <c:v>2.52705248</c:v>
                </c:pt>
                <c:pt idx="12">
                  <c:v>11.543234799999999</c:v>
                </c:pt>
                <c:pt idx="13">
                  <c:v>7.8132066399999989</c:v>
                </c:pt>
                <c:pt idx="14">
                  <c:v>5.2931400400000008</c:v>
                </c:pt>
                <c:pt idx="15">
                  <c:v>1.14152944</c:v>
                </c:pt>
                <c:pt idx="16">
                  <c:v>4.9707579199999978</c:v>
                </c:pt>
                <c:pt idx="17">
                  <c:v>5.3610258799999997</c:v>
                </c:pt>
                <c:pt idx="18">
                  <c:v>4.9381744799999989</c:v>
                </c:pt>
                <c:pt idx="19">
                  <c:v>5.5283046000000002</c:v>
                </c:pt>
                <c:pt idx="20">
                  <c:v>4.3387931999999996</c:v>
                </c:pt>
                <c:pt idx="21">
                  <c:v>1.0379963999999999</c:v>
                </c:pt>
                <c:pt idx="22">
                  <c:v>4.5104404799999998</c:v>
                </c:pt>
                <c:pt idx="23">
                  <c:v>4.1990205600000001</c:v>
                </c:pt>
                <c:pt idx="24">
                  <c:v>8.9290798346399995</c:v>
                </c:pt>
              </c:numCache>
            </c:numRef>
          </c:val>
          <c:extLst>
            <c:ext xmlns:c16="http://schemas.microsoft.com/office/drawing/2014/chart" uri="{C3380CC4-5D6E-409C-BE32-E72D297353CC}">
              <c16:uniqueId val="{00000003-CC73-495B-945B-4667CEA88431}"/>
            </c:ext>
          </c:extLst>
        </c:ser>
        <c:ser>
          <c:idx val="9"/>
          <c:order val="4"/>
          <c:tx>
            <c:strRef>
              <c:f>' '!$A$100</c:f>
              <c:strCache>
                <c:ptCount val="1"/>
                <c:pt idx="0">
                  <c:v>Vietnam</c:v>
                </c:pt>
              </c:strCache>
            </c:strRef>
          </c:tx>
          <c:spPr>
            <a:pattFill prst="wave">
              <a:fgClr>
                <a:srgbClr val="3333FF"/>
              </a:fgClr>
              <a:bgClr>
                <a:srgbClr val="66FFFF"/>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'!$B$100:$BE$100</c:f>
              <c:numCache>
                <c:formatCode>#,##0</c:formatCode>
                <c:ptCount val="53"/>
                <c:pt idx="0">
                  <c:v>11.419088799999997</c:v>
                </c:pt>
                <c:pt idx="1">
                  <c:v>0</c:v>
                </c:pt>
                <c:pt idx="2">
                  <c:v>9.6629219680000009</c:v>
                </c:pt>
                <c:pt idx="3">
                  <c:v>0.72670416000000004</c:v>
                </c:pt>
                <c:pt idx="4">
                  <c:v>24.4266246</c:v>
                </c:pt>
                <c:pt idx="5">
                  <c:v>21.095660719999998</c:v>
                </c:pt>
                <c:pt idx="6">
                  <c:v>0.39500000000000002</c:v>
                </c:pt>
                <c:pt idx="7">
                  <c:v>1.02393508</c:v>
                </c:pt>
                <c:pt idx="8">
                  <c:v>2.1011387600000004</c:v>
                </c:pt>
                <c:pt idx="9">
                  <c:v>3.9140639999999997E-2</c:v>
                </c:pt>
                <c:pt idx="10">
                  <c:v>2.9164799999999994E-2</c:v>
                </c:pt>
                <c:pt idx="11">
                  <c:v>2.88302E-2</c:v>
                </c:pt>
                <c:pt idx="12">
                  <c:v>0</c:v>
                </c:pt>
                <c:pt idx="13">
                  <c:v>0</c:v>
                </c:pt>
                <c:pt idx="14">
                  <c:v>0</c:v>
                </c:pt>
                <c:pt idx="15">
                  <c:v>0</c:v>
                </c:pt>
                <c:pt idx="16">
                  <c:v>0</c:v>
                </c:pt>
                <c:pt idx="17">
                  <c:v>0.86452127999999995</c:v>
                </c:pt>
                <c:pt idx="18">
                  <c:v>0.88625880000000001</c:v>
                </c:pt>
                <c:pt idx="19">
                  <c:v>7.13640952</c:v>
                </c:pt>
                <c:pt idx="20">
                  <c:v>1.7863999999999998</c:v>
                </c:pt>
                <c:pt idx="21">
                  <c:v>2.3239999999999998</c:v>
                </c:pt>
                <c:pt idx="22">
                  <c:v>8.4537599999999991</c:v>
                </c:pt>
                <c:pt idx="23">
                  <c:v>0.75683999999999996</c:v>
                </c:pt>
                <c:pt idx="24">
                  <c:v>0.40067999999999993</c:v>
                </c:pt>
              </c:numCache>
            </c:numRef>
          </c:val>
          <c:extLst>
            <c:ext xmlns:c16="http://schemas.microsoft.com/office/drawing/2014/chart" uri="{C3380CC4-5D6E-409C-BE32-E72D297353CC}">
              <c16:uniqueId val="{00000004-CC73-495B-945B-4667CEA88431}"/>
            </c:ext>
          </c:extLst>
        </c:ser>
        <c:ser>
          <c:idx val="4"/>
          <c:order val="5"/>
          <c:tx>
            <c:strRef>
              <c:f>' '!$A$101</c:f>
              <c:strCache>
                <c:ptCount val="1"/>
                <c:pt idx="0">
                  <c:v>Others</c:v>
                </c:pt>
              </c:strCache>
            </c:strRef>
          </c:tx>
          <c:spPr>
            <a:pattFill prst="trellis">
              <a:fgClr>
                <a:srgbClr val="993300"/>
              </a:fgClr>
              <a:bgClr>
                <a:schemeClr val="bg1"/>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'!$B$101:$BE$101</c:f>
              <c:numCache>
                <c:formatCode>#,##0</c:formatCode>
                <c:ptCount val="53"/>
                <c:pt idx="0">
                  <c:v>21.238061739999992</c:v>
                </c:pt>
                <c:pt idx="1">
                  <c:v>9.117756011840001</c:v>
                </c:pt>
                <c:pt idx="2">
                  <c:v>3.4136200000000088</c:v>
                </c:pt>
                <c:pt idx="3">
                  <c:v>10.576894720000006</c:v>
                </c:pt>
                <c:pt idx="4">
                  <c:v>25.528369104000006</c:v>
                </c:pt>
                <c:pt idx="5">
                  <c:v>16.626498599999991</c:v>
                </c:pt>
                <c:pt idx="6">
                  <c:v>10.020739360000015</c:v>
                </c:pt>
                <c:pt idx="7">
                  <c:v>49.899376139200015</c:v>
                </c:pt>
                <c:pt idx="8">
                  <c:v>25.370805880000006</c:v>
                </c:pt>
                <c:pt idx="9">
                  <c:v>15.31052368000001</c:v>
                </c:pt>
                <c:pt idx="10">
                  <c:v>27.99113539999999</c:v>
                </c:pt>
                <c:pt idx="11">
                  <c:v>67.073995999999937</c:v>
                </c:pt>
                <c:pt idx="12">
                  <c:v>15.642818360000014</c:v>
                </c:pt>
                <c:pt idx="13">
                  <c:v>18.639026986666664</c:v>
                </c:pt>
                <c:pt idx="14">
                  <c:v>18.946650819999988</c:v>
                </c:pt>
                <c:pt idx="15">
                  <c:v>45.798700346666692</c:v>
                </c:pt>
                <c:pt idx="16">
                  <c:v>39.155106280000027</c:v>
                </c:pt>
                <c:pt idx="17">
                  <c:v>14.241346879999981</c:v>
                </c:pt>
                <c:pt idx="18">
                  <c:v>23.837641599999998</c:v>
                </c:pt>
                <c:pt idx="19">
                  <c:v>17.067042280000024</c:v>
                </c:pt>
                <c:pt idx="20">
                  <c:v>3.0768771599999951</c:v>
                </c:pt>
                <c:pt idx="21">
                  <c:v>2.6453616000000011</c:v>
                </c:pt>
                <c:pt idx="22">
                  <c:v>1.2774910400000081</c:v>
                </c:pt>
                <c:pt idx="23">
                  <c:v>1.5136042200000013</c:v>
                </c:pt>
                <c:pt idx="24">
                  <c:v>0.86882016000000561</c:v>
                </c:pt>
              </c:numCache>
            </c:numRef>
          </c:val>
          <c:extLst>
            <c:ext xmlns:c16="http://schemas.microsoft.com/office/drawing/2014/chart" uri="{C3380CC4-5D6E-409C-BE32-E72D297353CC}">
              <c16:uniqueId val="{00000005-CC73-495B-945B-4667CEA88431}"/>
            </c:ext>
          </c:extLst>
        </c:ser>
        <c:dLbls>
          <c:showLegendKey val="0"/>
          <c:showVal val="0"/>
          <c:showCatName val="0"/>
          <c:showSerName val="0"/>
          <c:showPercent val="0"/>
          <c:showBubbleSize val="0"/>
        </c:dLbls>
        <c:gapWidth val="0"/>
        <c:overlap val="100"/>
        <c:axId val="1840081456"/>
        <c:axId val="1"/>
      </c:barChart>
      <c:barChart>
        <c:barDir val="col"/>
        <c:grouping val="stacked"/>
        <c:varyColors val="0"/>
        <c:ser>
          <c:idx val="10"/>
          <c:order val="6"/>
          <c:tx>
            <c:strRef>
              <c:f>' '!$A$102</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'!$B$102:$BE$102</c:f>
              <c:numCache>
                <c:formatCode>#,##0</c:formatCode>
                <c:ptCount val="53"/>
              </c:numCache>
            </c:numRef>
          </c:val>
          <c:extLst>
            <c:ext xmlns:c16="http://schemas.microsoft.com/office/drawing/2014/chart" uri="{C3380CC4-5D6E-409C-BE32-E72D297353CC}">
              <c16:uniqueId val="{00000006-CC73-495B-945B-4667CEA88431}"/>
            </c:ext>
          </c:extLst>
        </c:ser>
        <c:ser>
          <c:idx val="11"/>
          <c:order val="7"/>
          <c:tx>
            <c:strRef>
              <c:f>' '!$A$103</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'!$B$103:$BE$103</c:f>
              <c:numCache>
                <c:formatCode>#,##0</c:formatCode>
                <c:ptCount val="53"/>
              </c:numCache>
            </c:numRef>
          </c:val>
          <c:extLst>
            <c:ext xmlns:c16="http://schemas.microsoft.com/office/drawing/2014/chart" uri="{C3380CC4-5D6E-409C-BE32-E72D297353CC}">
              <c16:uniqueId val="{00000007-CC73-495B-945B-4667CEA88431}"/>
            </c:ext>
          </c:extLst>
        </c:ser>
        <c:ser>
          <c:idx val="12"/>
          <c:order val="8"/>
          <c:tx>
            <c:strRef>
              <c:f>' '!$A$104</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'!$B$104:$BE$104</c:f>
              <c:numCache>
                <c:formatCode>#,##0</c:formatCode>
                <c:ptCount val="53"/>
              </c:numCache>
            </c:numRef>
          </c:val>
          <c:extLst>
            <c:ext xmlns:c16="http://schemas.microsoft.com/office/drawing/2014/chart" uri="{C3380CC4-5D6E-409C-BE32-E72D297353CC}">
              <c16:uniqueId val="{00000008-CC73-495B-945B-4667CEA88431}"/>
            </c:ext>
          </c:extLst>
        </c:ser>
        <c:ser>
          <c:idx val="13"/>
          <c:order val="9"/>
          <c:tx>
            <c:strRef>
              <c:f>' '!$A$105</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'!$B$105:$BE$105</c:f>
              <c:numCache>
                <c:formatCode>General</c:formatCode>
                <c:ptCount val="53"/>
              </c:numCache>
            </c:numRef>
          </c:val>
          <c:extLst>
            <c:ext xmlns:c16="http://schemas.microsoft.com/office/drawing/2014/chart" uri="{C3380CC4-5D6E-409C-BE32-E72D297353CC}">
              <c16:uniqueId val="{00000009-CC73-495B-945B-4667CEA88431}"/>
            </c:ext>
          </c:extLst>
        </c:ser>
        <c:ser>
          <c:idx val="14"/>
          <c:order val="10"/>
          <c:tx>
            <c:strRef>
              <c:f>' '!$A$106</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'!$B$106:$BE$106</c:f>
              <c:numCache>
                <c:formatCode>General</c:formatCode>
                <c:ptCount val="53"/>
              </c:numCache>
            </c:numRef>
          </c:val>
          <c:extLst>
            <c:ext xmlns:c16="http://schemas.microsoft.com/office/drawing/2014/chart" uri="{C3380CC4-5D6E-409C-BE32-E72D297353CC}">
              <c16:uniqueId val="{0000000A-CC73-495B-945B-4667CEA88431}"/>
            </c:ext>
          </c:extLst>
        </c:ser>
        <c:ser>
          <c:idx val="19"/>
          <c:order val="11"/>
          <c:tx>
            <c:strRef>
              <c:f>' '!$A$107</c:f>
              <c:strCache>
                <c:ptCount val="1"/>
              </c:strCache>
            </c:strRef>
          </c:tx>
          <c:spPr>
            <a:noFill/>
            <a:ln w="25400">
              <a:noFill/>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'!$B$107:$BE$107</c:f>
              <c:numCache>
                <c:formatCode>General</c:formatCode>
                <c:ptCount val="53"/>
              </c:numCache>
            </c:numRef>
          </c:val>
          <c:extLst>
            <c:ext xmlns:c16="http://schemas.microsoft.com/office/drawing/2014/chart" uri="{C3380CC4-5D6E-409C-BE32-E72D297353CC}">
              <c16:uniqueId val="{0000000B-CC73-495B-945B-4667CEA88431}"/>
            </c:ext>
          </c:extLst>
        </c:ser>
        <c:ser>
          <c:idx val="3"/>
          <c:order val="12"/>
          <c:tx>
            <c:strRef>
              <c:f>' '!$A$108</c:f>
              <c:strCache>
                <c:ptCount val="1"/>
                <c:pt idx="0">
                  <c:v>EU-27 plus UK</c:v>
                </c:pt>
              </c:strCache>
            </c:strRef>
          </c:tx>
          <c:spPr>
            <a:pattFill prst="smCheck">
              <a:fgClr>
                <a:srgbClr val="00FF00"/>
              </a:fgClr>
              <a:bgClr>
                <a:schemeClr val="bg1"/>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'!$B$108:$BE$108</c:f>
              <c:numCache>
                <c:formatCode>General</c:formatCode>
                <c:ptCount val="53"/>
                <c:pt idx="28" formatCode="#,##0">
                  <c:v>0.377419</c:v>
                </c:pt>
                <c:pt idx="29" formatCode="#,##0">
                  <c:v>0.32482899999999998</c:v>
                </c:pt>
                <c:pt idx="30" formatCode="#,##0">
                  <c:v>0.568079</c:v>
                </c:pt>
                <c:pt idx="31" formatCode="#,##0">
                  <c:v>0.35474899999999998</c:v>
                </c:pt>
                <c:pt idx="32" formatCode="#,##0">
                  <c:v>1.039398</c:v>
                </c:pt>
                <c:pt idx="33" formatCode="#,##0">
                  <c:v>0.63365399999999994</c:v>
                </c:pt>
                <c:pt idx="34" formatCode="#,##0">
                  <c:v>0.37072499999999997</c:v>
                </c:pt>
                <c:pt idx="35" formatCode="#,##0">
                  <c:v>0.66513</c:v>
                </c:pt>
                <c:pt idx="36" formatCode="#,##0">
                  <c:v>0.37318000000000001</c:v>
                </c:pt>
                <c:pt idx="37" formatCode="#,##0">
                  <c:v>0.37171799999999999</c:v>
                </c:pt>
                <c:pt idx="38" formatCode="#,##0">
                  <c:v>0.25467600000000001</c:v>
                </c:pt>
                <c:pt idx="39" formatCode="#,##0">
                  <c:v>0.31425599999999998</c:v>
                </c:pt>
                <c:pt idx="40" formatCode="#,##0">
                  <c:v>0.45998299999999998</c:v>
                </c:pt>
                <c:pt idx="41" formatCode="#,##0">
                  <c:v>0.46577099999999999</c:v>
                </c:pt>
                <c:pt idx="42" formatCode="#,##0">
                  <c:v>0.29479899999999998</c:v>
                </c:pt>
                <c:pt idx="43" formatCode="#,##0">
                  <c:v>0.42496199999999995</c:v>
                </c:pt>
                <c:pt idx="44" formatCode="#,##0">
                  <c:v>0.32965799999999995</c:v>
                </c:pt>
                <c:pt idx="45" formatCode="#,##0">
                  <c:v>0.340387</c:v>
                </c:pt>
                <c:pt idx="46" formatCode="#,##0">
                  <c:v>0.27056799999999998</c:v>
                </c:pt>
                <c:pt idx="47" formatCode="#,##0">
                  <c:v>0.313029</c:v>
                </c:pt>
                <c:pt idx="48" formatCode="#,##0">
                  <c:v>0.42666399999999999</c:v>
                </c:pt>
                <c:pt idx="49" formatCode="#,##0">
                  <c:v>0.20103999999999997</c:v>
                </c:pt>
                <c:pt idx="50" formatCode="#,##0">
                  <c:v>0.269698255</c:v>
                </c:pt>
                <c:pt idx="51" formatCode="#,##0">
                  <c:v>0.269698255</c:v>
                </c:pt>
                <c:pt idx="52" formatCode="#,##0">
                  <c:v>0.33962919299999994</c:v>
                </c:pt>
              </c:numCache>
            </c:numRef>
          </c:val>
          <c:extLst>
            <c:ext xmlns:c16="http://schemas.microsoft.com/office/drawing/2014/chart" uri="{C3380CC4-5D6E-409C-BE32-E72D297353CC}">
              <c16:uniqueId val="{0000000C-CC73-495B-945B-4667CEA88431}"/>
            </c:ext>
          </c:extLst>
        </c:ser>
        <c:ser>
          <c:idx val="5"/>
          <c:order val="13"/>
          <c:tx>
            <c:strRef>
              <c:f>' '!$A$109</c:f>
              <c:strCache>
                <c:ptCount val="1"/>
                <c:pt idx="0">
                  <c:v>China</c:v>
                </c:pt>
              </c:strCache>
            </c:strRef>
          </c:tx>
          <c:spPr>
            <a:pattFill prst="smConfetti">
              <a:fgClr>
                <a:srgbClr val="FFFF00"/>
              </a:fgClr>
              <a:bgClr>
                <a:srgbClr val="FF0000"/>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'!$B$109:$BE$109</c:f>
              <c:numCache>
                <c:formatCode>General</c:formatCode>
                <c:ptCount val="53"/>
                <c:pt idx="28" formatCode="#,##0">
                  <c:v>0.656613</c:v>
                </c:pt>
                <c:pt idx="29" formatCode="#,##0">
                  <c:v>1.3356459999999999</c:v>
                </c:pt>
                <c:pt idx="30" formatCode="#,##0">
                  <c:v>2.8734649999999995</c:v>
                </c:pt>
                <c:pt idx="31" formatCode="#,##0">
                  <c:v>2.0129999999999999E-2</c:v>
                </c:pt>
                <c:pt idx="32" formatCode="#,##0">
                  <c:v>0.88574999999999993</c:v>
                </c:pt>
                <c:pt idx="33" formatCode="#,##0">
                  <c:v>2.683684</c:v>
                </c:pt>
                <c:pt idx="34" formatCode="#,##0">
                  <c:v>3.4910069999999997</c:v>
                </c:pt>
                <c:pt idx="35" formatCode="#,##0">
                  <c:v>4.9808479999999999</c:v>
                </c:pt>
                <c:pt idx="36" formatCode="#,##0">
                  <c:v>6.339658</c:v>
                </c:pt>
                <c:pt idx="37" formatCode="#,##0">
                  <c:v>3.8341449999999999</c:v>
                </c:pt>
                <c:pt idx="38" formatCode="#,##0">
                  <c:v>4.8822029999999996</c:v>
                </c:pt>
                <c:pt idx="39" formatCode="#,##0">
                  <c:v>3.7423919999999997</c:v>
                </c:pt>
                <c:pt idx="40" formatCode="#,##0">
                  <c:v>4.4325319999999993</c:v>
                </c:pt>
                <c:pt idx="41" formatCode="#,##0">
                  <c:v>5.7249300000000005</c:v>
                </c:pt>
                <c:pt idx="42" formatCode="#,##0">
                  <c:v>15.120468000000001</c:v>
                </c:pt>
                <c:pt idx="43" formatCode="#,##0">
                  <c:v>11.450626</c:v>
                </c:pt>
                <c:pt idx="44" formatCode="#,##0">
                  <c:v>6.7115489999999998</c:v>
                </c:pt>
                <c:pt idx="45" formatCode="#,##0">
                  <c:v>13.612260999999998</c:v>
                </c:pt>
                <c:pt idx="46" formatCode="#,##0">
                  <c:v>8.0932279999999999</c:v>
                </c:pt>
                <c:pt idx="47" formatCode="#,##0">
                  <c:v>5.3111009999999998</c:v>
                </c:pt>
                <c:pt idx="48" formatCode="#,##0">
                  <c:v>3.7891179999999998</c:v>
                </c:pt>
                <c:pt idx="49" formatCode="#,##0">
                  <c:v>3.3541509999999999</c:v>
                </c:pt>
                <c:pt idx="50" formatCode="#,##0">
                  <c:v>1.0067012640000002</c:v>
                </c:pt>
                <c:pt idx="51" formatCode="#,##0">
                  <c:v>1.0162995459999999</c:v>
                </c:pt>
                <c:pt idx="52" formatCode="#,##0">
                  <c:v>1.997070261</c:v>
                </c:pt>
              </c:numCache>
            </c:numRef>
          </c:val>
          <c:extLst>
            <c:ext xmlns:c16="http://schemas.microsoft.com/office/drawing/2014/chart" uri="{C3380CC4-5D6E-409C-BE32-E72D297353CC}">
              <c16:uniqueId val="{0000000D-CC73-495B-945B-4667CEA88431}"/>
            </c:ext>
          </c:extLst>
        </c:ser>
        <c:ser>
          <c:idx val="6"/>
          <c:order val="14"/>
          <c:tx>
            <c:strRef>
              <c:f>' '!$A$110</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'!$B$110:$BE$110</c:f>
              <c:numCache>
                <c:formatCode>General</c:formatCode>
                <c:ptCount val="53"/>
                <c:pt idx="28" formatCode="#,##0">
                  <c:v>0.76075999999999999</c:v>
                </c:pt>
                <c:pt idx="29" formatCode="#,##0">
                  <c:v>2.028651</c:v>
                </c:pt>
                <c:pt idx="30" formatCode="#,##0">
                  <c:v>1.2592209999999999</c:v>
                </c:pt>
                <c:pt idx="31" formatCode="#,##0">
                  <c:v>3.0373959999999998</c:v>
                </c:pt>
                <c:pt idx="32" formatCode="#,##0">
                  <c:v>1.721425</c:v>
                </c:pt>
                <c:pt idx="33" formatCode="#,##0">
                  <c:v>4.3388989999999996</c:v>
                </c:pt>
                <c:pt idx="34" formatCode="#,##0">
                  <c:v>0.61602400000000002</c:v>
                </c:pt>
                <c:pt idx="35" formatCode="#,##0">
                  <c:v>1.0086269999999999</c:v>
                </c:pt>
                <c:pt idx="36" formatCode="#,##0">
                  <c:v>1.2476219999999998</c:v>
                </c:pt>
                <c:pt idx="37" formatCode="#,##0">
                  <c:v>1.413125</c:v>
                </c:pt>
                <c:pt idx="38" formatCode="#,##0">
                  <c:v>0.48719299999999999</c:v>
                </c:pt>
                <c:pt idx="39" formatCode="#,##0">
                  <c:v>0</c:v>
                </c:pt>
                <c:pt idx="40" formatCode="#,##0">
                  <c:v>1.7279389999999999</c:v>
                </c:pt>
                <c:pt idx="41" formatCode="#,##0">
                  <c:v>0.69445999999999997</c:v>
                </c:pt>
                <c:pt idx="42" formatCode="#,##0">
                  <c:v>1.445236</c:v>
                </c:pt>
                <c:pt idx="43" formatCode="#,##0">
                  <c:v>1.5010430000000001</c:v>
                </c:pt>
                <c:pt idx="44" formatCode="#,##0">
                  <c:v>2.3613029999999999</c:v>
                </c:pt>
                <c:pt idx="45" formatCode="#,##0">
                  <c:v>0.87737200000000004</c:v>
                </c:pt>
                <c:pt idx="46" formatCode="#,##0">
                  <c:v>0.39071699999999998</c:v>
                </c:pt>
                <c:pt idx="47" formatCode="#,##0">
                  <c:v>1.245417</c:v>
                </c:pt>
                <c:pt idx="48" formatCode="#,##0">
                  <c:v>1.8750959999999999</c:v>
                </c:pt>
                <c:pt idx="49" formatCode="#,##0">
                  <c:v>0.39747299999999997</c:v>
                </c:pt>
                <c:pt idx="50" formatCode="#,##0">
                  <c:v>0.43536564499999997</c:v>
                </c:pt>
                <c:pt idx="51" formatCode="#,##0">
                  <c:v>0.5948283339999999</c:v>
                </c:pt>
                <c:pt idx="52" formatCode="#,##0">
                  <c:v>0.25678260800000002</c:v>
                </c:pt>
              </c:numCache>
            </c:numRef>
          </c:val>
          <c:extLst>
            <c:ext xmlns:c16="http://schemas.microsoft.com/office/drawing/2014/chart" uri="{C3380CC4-5D6E-409C-BE32-E72D297353CC}">
              <c16:uniqueId val="{0000000E-CC73-495B-945B-4667CEA88431}"/>
            </c:ext>
          </c:extLst>
        </c:ser>
        <c:ser>
          <c:idx val="7"/>
          <c:order val="15"/>
          <c:tx>
            <c:strRef>
              <c:f>' '!$A$111</c:f>
              <c:strCache>
                <c:ptCount val="1"/>
                <c:pt idx="0">
                  <c:v>USA</c:v>
                </c:pt>
              </c:strCache>
            </c:strRef>
          </c:tx>
          <c:spPr>
            <a:pattFill prst="smGrid">
              <a:fgClr>
                <a:schemeClr val="bg1"/>
              </a:fgClr>
              <a:bgClr>
                <a:srgbClr val="333399"/>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'!$B$111:$BE$111</c:f>
              <c:numCache>
                <c:formatCode>General</c:formatCode>
                <c:ptCount val="53"/>
                <c:pt idx="28" formatCode="#,##0">
                  <c:v>0.24818499999999999</c:v>
                </c:pt>
                <c:pt idx="29" formatCode="#,##0">
                  <c:v>0.565554</c:v>
                </c:pt>
                <c:pt idx="30" formatCode="#,##0">
                  <c:v>0.40918399999999999</c:v>
                </c:pt>
                <c:pt idx="31" formatCode="#,##0">
                  <c:v>0.54056499999999996</c:v>
                </c:pt>
                <c:pt idx="32" formatCode="#,##0">
                  <c:v>1.214831</c:v>
                </c:pt>
                <c:pt idx="33" formatCode="#,##0">
                  <c:v>1.0310280000000001</c:v>
                </c:pt>
                <c:pt idx="34" formatCode="#,##0">
                  <c:v>1.1232000000000002</c:v>
                </c:pt>
                <c:pt idx="35" formatCode="#,##0">
                  <c:v>2.0673019999999998</c:v>
                </c:pt>
                <c:pt idx="36" formatCode="#,##0">
                  <c:v>1.365451</c:v>
                </c:pt>
                <c:pt idx="37" formatCode="#,##0">
                  <c:v>0.77255499999999988</c:v>
                </c:pt>
                <c:pt idx="38" formatCode="#,##0">
                  <c:v>1.2476859999999999</c:v>
                </c:pt>
                <c:pt idx="39" formatCode="#,##0">
                  <c:v>0.73899700000000001</c:v>
                </c:pt>
                <c:pt idx="40" formatCode="#,##0">
                  <c:v>5.215954</c:v>
                </c:pt>
                <c:pt idx="41" formatCode="#,##0">
                  <c:v>2.0972840000000001</c:v>
                </c:pt>
                <c:pt idx="42" formatCode="#,##0">
                  <c:v>2.1816849999999999</c:v>
                </c:pt>
                <c:pt idx="43" formatCode="#,##0">
                  <c:v>0.62284399999999995</c:v>
                </c:pt>
                <c:pt idx="44" formatCode="#,##0">
                  <c:v>1.3972960000000001</c:v>
                </c:pt>
                <c:pt idx="45" formatCode="#,##0">
                  <c:v>1.3931049999999998</c:v>
                </c:pt>
                <c:pt idx="46" formatCode="#,##0">
                  <c:v>1.3665449999999999</c:v>
                </c:pt>
                <c:pt idx="47" formatCode="#,##0">
                  <c:v>1.6964009999999998</c:v>
                </c:pt>
                <c:pt idx="48" formatCode="#,##0">
                  <c:v>0.95364299999999991</c:v>
                </c:pt>
                <c:pt idx="49" formatCode="#,##0">
                  <c:v>0.238872</c:v>
                </c:pt>
                <c:pt idx="50" formatCode="#,##0">
                  <c:v>0.90685173600000002</c:v>
                </c:pt>
                <c:pt idx="51" formatCode="#,##0">
                  <c:v>0.90685173600000002</c:v>
                </c:pt>
                <c:pt idx="52" formatCode="#,##0">
                  <c:v>1.952615091</c:v>
                </c:pt>
              </c:numCache>
            </c:numRef>
          </c:val>
          <c:extLst>
            <c:ext xmlns:c16="http://schemas.microsoft.com/office/drawing/2014/chart" uri="{C3380CC4-5D6E-409C-BE32-E72D297353CC}">
              <c16:uniqueId val="{0000000F-CC73-495B-945B-4667CEA88431}"/>
            </c:ext>
          </c:extLst>
        </c:ser>
        <c:ser>
          <c:idx val="15"/>
          <c:order val="16"/>
          <c:tx>
            <c:strRef>
              <c:f>' '!$A$112</c:f>
              <c:strCache>
                <c:ptCount val="1"/>
                <c:pt idx="0">
                  <c:v>Vietnam</c:v>
                </c:pt>
              </c:strCache>
            </c:strRef>
          </c:tx>
          <c:spPr>
            <a:pattFill prst="wave">
              <a:fgClr>
                <a:srgbClr val="3333FF"/>
              </a:fgClr>
              <a:bgClr>
                <a:srgbClr val="66FFFF"/>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'!$B$112:$BE$112</c:f>
              <c:numCache>
                <c:formatCode>General</c:formatCode>
                <c:ptCount val="53"/>
                <c:pt idx="28" formatCode="#,##0">
                  <c:v>0.46471899999999999</c:v>
                </c:pt>
                <c:pt idx="29" formatCode="#,##0">
                  <c:v>0</c:v>
                </c:pt>
                <c:pt idx="30" formatCode="#,##0">
                  <c:v>1.548573</c:v>
                </c:pt>
                <c:pt idx="31" formatCode="#,##0">
                  <c:v>5.3561999999999999E-2</c:v>
                </c:pt>
                <c:pt idx="32" formatCode="#,##0">
                  <c:v>3.1461519999999998</c:v>
                </c:pt>
                <c:pt idx="33" formatCode="#,##0">
                  <c:v>2.0327090000000001</c:v>
                </c:pt>
                <c:pt idx="34" formatCode="#,##0">
                  <c:v>5.9119999999999999E-2</c:v>
                </c:pt>
                <c:pt idx="35" formatCode="#,##0">
                  <c:v>8.6261999999999991E-2</c:v>
                </c:pt>
                <c:pt idx="36" formatCode="#,##0">
                  <c:v>0.191718</c:v>
                </c:pt>
                <c:pt idx="37" formatCode="#,##0">
                  <c:v>4.4520000000000002E-3</c:v>
                </c:pt>
                <c:pt idx="38" formatCode="#,##0">
                  <c:v>4.182E-3</c:v>
                </c:pt>
                <c:pt idx="39" formatCode="#,##0">
                  <c:v>2.356E-3</c:v>
                </c:pt>
                <c:pt idx="40" formatCode="#,##0">
                  <c:v>0</c:v>
                </c:pt>
                <c:pt idx="41" formatCode="#,##0">
                  <c:v>0</c:v>
                </c:pt>
                <c:pt idx="42" formatCode="#,##0">
                  <c:v>0</c:v>
                </c:pt>
                <c:pt idx="43" formatCode="#,##0">
                  <c:v>0</c:v>
                </c:pt>
                <c:pt idx="44" formatCode="#,##0">
                  <c:v>0</c:v>
                </c:pt>
                <c:pt idx="45" formatCode="#,##0">
                  <c:v>0.12621599999999999</c:v>
                </c:pt>
                <c:pt idx="46" formatCode="#,##0">
                  <c:v>8.7531999999999999E-2</c:v>
                </c:pt>
                <c:pt idx="47" formatCode="#,##0">
                  <c:v>0.72452499999999997</c:v>
                </c:pt>
                <c:pt idx="48" formatCode="#,##0">
                  <c:v>0.25933400000000001</c:v>
                </c:pt>
                <c:pt idx="49" formatCode="#,##0">
                  <c:v>0.16494099999999998</c:v>
                </c:pt>
                <c:pt idx="50" formatCode="#,##0">
                  <c:v>9.3058768999999986E-2</c:v>
                </c:pt>
                <c:pt idx="51" formatCode="#,##0">
                  <c:v>5.7680466999999992E-2</c:v>
                </c:pt>
                <c:pt idx="52" formatCode="#,##0">
                  <c:v>3.3316180000000001E-2</c:v>
                </c:pt>
              </c:numCache>
            </c:numRef>
          </c:val>
          <c:extLst>
            <c:ext xmlns:c16="http://schemas.microsoft.com/office/drawing/2014/chart" uri="{C3380CC4-5D6E-409C-BE32-E72D297353CC}">
              <c16:uniqueId val="{00000010-CC73-495B-945B-4667CEA88431}"/>
            </c:ext>
          </c:extLst>
        </c:ser>
        <c:ser>
          <c:idx val="16"/>
          <c:order val="17"/>
          <c:tx>
            <c:strRef>
              <c:f>' '!$A$113</c:f>
              <c:strCache>
                <c:ptCount val="1"/>
                <c:pt idx="0">
                  <c:v>Others</c:v>
                </c:pt>
              </c:strCache>
            </c:strRef>
          </c:tx>
          <c:spPr>
            <a:pattFill prst="trellis">
              <a:fgClr>
                <a:srgbClr val="993300"/>
              </a:fgClr>
              <a:bgClr>
                <a:schemeClr val="bg1"/>
              </a:bgClr>
            </a:pattFill>
            <a:ln w="12700">
              <a:noFill/>
              <a:prstDash val="solid"/>
            </a:ln>
          </c:spPr>
          <c:invertIfNegative val="0"/>
          <c:cat>
            <c:numRef>
              <c:f>' '!$B$95:$BE$95</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'!$B$113:$BE$113</c:f>
              <c:numCache>
                <c:formatCode>General</c:formatCode>
                <c:ptCount val="53"/>
                <c:pt idx="28" formatCode="#,##0">
                  <c:v>2.344433</c:v>
                </c:pt>
                <c:pt idx="29" formatCode="#,##0">
                  <c:v>1.2376669999999996</c:v>
                </c:pt>
                <c:pt idx="30" formatCode="#,##0">
                  <c:v>1.268167</c:v>
                </c:pt>
                <c:pt idx="31" formatCode="#,##0">
                  <c:v>1.8260500000000013</c:v>
                </c:pt>
                <c:pt idx="32" formatCode="#,##0">
                  <c:v>3.8838639999999982</c:v>
                </c:pt>
                <c:pt idx="33" formatCode="#,##0">
                  <c:v>2.9882449999999992</c:v>
                </c:pt>
                <c:pt idx="34" formatCode="#,##0">
                  <c:v>2.0593660000000007</c:v>
                </c:pt>
                <c:pt idx="35" formatCode="#,##0">
                  <c:v>9.0462359999999986</c:v>
                </c:pt>
                <c:pt idx="36" formatCode="#,##0">
                  <c:v>3.7422780000000024</c:v>
                </c:pt>
                <c:pt idx="37" formatCode="#,##0">
                  <c:v>2.3540540000000014</c:v>
                </c:pt>
                <c:pt idx="38" formatCode="#,##0">
                  <c:v>3.3469339999999992</c:v>
                </c:pt>
                <c:pt idx="39" formatCode="#,##0">
                  <c:v>6.5366569999999991</c:v>
                </c:pt>
                <c:pt idx="40" formatCode="#,##0">
                  <c:v>2.899677999999998</c:v>
                </c:pt>
                <c:pt idx="41" formatCode="#,##0">
                  <c:v>3.8826729999999987</c:v>
                </c:pt>
                <c:pt idx="42" formatCode="#,##0">
                  <c:v>5.5900609999999951</c:v>
                </c:pt>
                <c:pt idx="43" formatCode="#,##0">
                  <c:v>7.2599299999999971</c:v>
                </c:pt>
                <c:pt idx="44" formatCode="#,##0">
                  <c:v>6.9662030000000019</c:v>
                </c:pt>
                <c:pt idx="45" formatCode="#,##0">
                  <c:v>3.1133859999999949</c:v>
                </c:pt>
                <c:pt idx="46" formatCode="#,##0">
                  <c:v>4.2583539999999971</c:v>
                </c:pt>
                <c:pt idx="47" formatCode="#,##0">
                  <c:v>3.2383590000000009</c:v>
                </c:pt>
                <c:pt idx="48" formatCode="#,##0">
                  <c:v>1.6519730000000026</c:v>
                </c:pt>
                <c:pt idx="49" formatCode="#,##0">
                  <c:v>1.2640849999999997</c:v>
                </c:pt>
                <c:pt idx="50" formatCode="#,##0">
                  <c:v>0.90953657000000021</c:v>
                </c:pt>
                <c:pt idx="51" formatCode="#,##0">
                  <c:v>1.0413723790000002</c:v>
                </c:pt>
                <c:pt idx="52" formatCode="#,##0">
                  <c:v>0.62589070800000002</c:v>
                </c:pt>
              </c:numCache>
            </c:numRef>
          </c:val>
          <c:extLst>
            <c:ext xmlns:c16="http://schemas.microsoft.com/office/drawing/2014/chart" uri="{C3380CC4-5D6E-409C-BE32-E72D297353CC}">
              <c16:uniqueId val="{00000011-CC73-495B-945B-4667CEA88431}"/>
            </c:ext>
          </c:extLst>
        </c:ser>
        <c:dLbls>
          <c:showLegendKey val="0"/>
          <c:showVal val="0"/>
          <c:showCatName val="0"/>
          <c:showSerName val="0"/>
          <c:showPercent val="0"/>
          <c:showBubbleSize val="0"/>
        </c:dLbls>
        <c:gapWidth val="0"/>
        <c:overlap val="100"/>
        <c:axId val="3"/>
        <c:axId val="4"/>
      </c:barChart>
      <c:catAx>
        <c:axId val="1840081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Volume</a:t>
                </a:r>
                <a:endParaRPr lang="en-GB" sz="112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25" b="0" i="0" u="none" strike="noStrike" baseline="0">
                    <a:solidFill>
                      <a:srgbClr val="993300"/>
                    </a:solidFill>
                    <a:latin typeface="Arial"/>
                    <a:cs typeface="Arial"/>
                  </a:rPr>
                  <a:t>(thousand cubic metres)</a:t>
                </a:r>
              </a:p>
            </c:rich>
          </c:tx>
          <c:layout>
            <c:manualLayout>
              <c:xMode val="edge"/>
              <c:yMode val="edge"/>
              <c:x val="2.8283782708979559E-2"/>
              <c:y val="0.1733391076115485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814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75" b="0" i="0" u="none" strike="noStrike" baseline="0">
                    <a:solidFill>
                      <a:srgbClr val="000000"/>
                    </a:solidFill>
                    <a:latin typeface="Arial"/>
                    <a:ea typeface="Arial"/>
                    <a:cs typeface="Arial"/>
                  </a:defRPr>
                </a:pPr>
                <a:r>
                  <a:rPr lang="en-GB" sz="1200" b="1" i="0" u="none" strike="noStrike" baseline="0">
                    <a:solidFill>
                      <a:srgbClr val="0000FF"/>
                    </a:solidFill>
                    <a:latin typeface="Arial"/>
                    <a:cs typeface="Arial"/>
                  </a:rPr>
                  <a:t>Export value</a:t>
                </a:r>
                <a:endParaRPr lang="en-GB" sz="1150"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fob, nominal) </a:t>
                </a:r>
                <a:r>
                  <a:rPr lang="en-GB" sz="1100" b="0" i="0" u="none" strike="noStrike" baseline="0">
                    <a:solidFill>
                      <a:srgbClr val="FFFFFF"/>
                    </a:solidFill>
                    <a:latin typeface="Arial"/>
                    <a:cs typeface="Arial"/>
                  </a:rPr>
                  <a:t>)</a:t>
                </a:r>
              </a:p>
            </c:rich>
          </c:tx>
          <c:layout>
            <c:manualLayout>
              <c:xMode val="edge"/>
              <c:yMode val="edge"/>
              <c:x val="0.91113942575359896"/>
              <c:y val="0.1516716535433070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8.990185317744373E-2"/>
          <c:y val="0.9100299212598425"/>
          <c:w val="0.85053145629523585"/>
          <c:h val="6.1668766404199493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70224276026569"/>
          <c:y val="7.1669017868882523E-2"/>
          <c:w val="0.68183936823321034"/>
          <c:h val="0.59835296313787967"/>
        </c:manualLayout>
      </c:layout>
      <c:barChart>
        <c:barDir val="col"/>
        <c:grouping val="stacked"/>
        <c:varyColors val="0"/>
        <c:ser>
          <c:idx val="0"/>
          <c:order val="0"/>
          <c:tx>
            <c:strRef>
              <c:f>' '!$A$54</c:f>
              <c:strCache>
                <c:ptCount val="1"/>
                <c:pt idx="0">
                  <c:v>Logs</c:v>
                </c:pt>
              </c:strCache>
            </c:strRef>
          </c:tx>
          <c:spPr>
            <a:pattFill prst="smCheck">
              <a:fgClr>
                <a:srgbClr val="66FF33"/>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'!$B$54:$BE$54</c:f>
              <c:numCache>
                <c:formatCode>#,##0.00</c:formatCode>
                <c:ptCount val="53"/>
                <c:pt idx="0">
                  <c:v>8.0392930155999992E-2</c:v>
                </c:pt>
                <c:pt idx="1">
                  <c:v>6.4693927151839997E-2</c:v>
                </c:pt>
                <c:pt idx="2">
                  <c:v>8.0997212408000008E-2</c:v>
                </c:pt>
                <c:pt idx="3">
                  <c:v>5.3588690119999997E-2</c:v>
                </c:pt>
                <c:pt idx="4">
                  <c:v>9.0876846202799996E-2</c:v>
                </c:pt>
                <c:pt idx="5">
                  <c:v>0.10083326428</c:v>
                </c:pt>
                <c:pt idx="6">
                  <c:v>4.680569804000001E-2</c:v>
                </c:pt>
                <c:pt idx="7">
                  <c:v>0.12851659687720002</c:v>
                </c:pt>
                <c:pt idx="8">
                  <c:v>9.9035592040000009E-2</c:v>
                </c:pt>
                <c:pt idx="9">
                  <c:v>7.5828409064000013E-2</c:v>
                </c:pt>
                <c:pt idx="10">
                  <c:v>9.6967775719999996E-2</c:v>
                </c:pt>
                <c:pt idx="11">
                  <c:v>0.14392533987999995</c:v>
                </c:pt>
                <c:pt idx="12">
                  <c:v>7.6218645960000012E-2</c:v>
                </c:pt>
                <c:pt idx="13">
                  <c:v>8.4355647983589729E-2</c:v>
                </c:pt>
                <c:pt idx="14">
                  <c:v>0.13614514698941174</c:v>
                </c:pt>
                <c:pt idx="15">
                  <c:v>0.12671933360140353</c:v>
                </c:pt>
                <c:pt idx="16">
                  <c:v>0.12523054464000002</c:v>
                </c:pt>
                <c:pt idx="17">
                  <c:v>0.17104777895999992</c:v>
                </c:pt>
                <c:pt idx="18">
                  <c:v>0.14784849027999997</c:v>
                </c:pt>
                <c:pt idx="19">
                  <c:v>0.10159776680000002</c:v>
                </c:pt>
                <c:pt idx="20">
                  <c:v>7.7808888919999986E-2</c:v>
                </c:pt>
                <c:pt idx="21">
                  <c:v>5.2121310319999996E-2</c:v>
                </c:pt>
                <c:pt idx="22">
                  <c:v>6.3693743848000001E-2</c:v>
                </c:pt>
                <c:pt idx="23">
                  <c:v>2.9068777179999998E-2</c:v>
                </c:pt>
                <c:pt idx="24">
                  <c:v>3.8944130594639997E-2</c:v>
                </c:pt>
              </c:numCache>
            </c:numRef>
          </c:val>
          <c:extLst>
            <c:ext xmlns:c16="http://schemas.microsoft.com/office/drawing/2014/chart" uri="{C3380CC4-5D6E-409C-BE32-E72D297353CC}">
              <c16:uniqueId val="{00000000-F359-4F2F-8510-A31DF69F27C5}"/>
            </c:ext>
          </c:extLst>
        </c:ser>
        <c:ser>
          <c:idx val="1"/>
          <c:order val="1"/>
          <c:tx>
            <c:strRef>
              <c:f>' '!$A$55</c:f>
              <c:strCache>
                <c:ptCount val="1"/>
                <c:pt idx="0">
                  <c:v>Sawn wood</c:v>
                </c:pt>
              </c:strCache>
            </c:strRef>
          </c:tx>
          <c:spPr>
            <a:pattFill prst="wdDnDiag">
              <a:fgClr>
                <a:schemeClr val="bg1"/>
              </a:fgClr>
              <a:bgClr>
                <a:srgbClr val="009900"/>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'!$B$55:$BE$55</c:f>
              <c:numCache>
                <c:formatCode>#,##0.00</c:formatCode>
                <c:ptCount val="53"/>
                <c:pt idx="0">
                  <c:v>6.1840673572496008E-2</c:v>
                </c:pt>
                <c:pt idx="1">
                  <c:v>0.10597356906864001</c:v>
                </c:pt>
                <c:pt idx="2">
                  <c:v>6.7069250670240013E-2</c:v>
                </c:pt>
                <c:pt idx="3">
                  <c:v>7.2923680273080008E-2</c:v>
                </c:pt>
                <c:pt idx="4">
                  <c:v>0.12657196366687598</c:v>
                </c:pt>
                <c:pt idx="5">
                  <c:v>0.10549503801200001</c:v>
                </c:pt>
                <c:pt idx="6">
                  <c:v>0.229470594262</c:v>
                </c:pt>
                <c:pt idx="7">
                  <c:v>0.16888201951711998</c:v>
                </c:pt>
                <c:pt idx="8">
                  <c:v>0.15822726697960005</c:v>
                </c:pt>
                <c:pt idx="9">
                  <c:v>0.11257551031999999</c:v>
                </c:pt>
                <c:pt idx="10">
                  <c:v>0.13754074425000001</c:v>
                </c:pt>
                <c:pt idx="11">
                  <c:v>0.10221030310400001</c:v>
                </c:pt>
                <c:pt idx="12">
                  <c:v>6.1535855108000012E-2</c:v>
                </c:pt>
                <c:pt idx="13">
                  <c:v>6.702657379599998E-2</c:v>
                </c:pt>
                <c:pt idx="14">
                  <c:v>6.1783333551333322E-2</c:v>
                </c:pt>
                <c:pt idx="15">
                  <c:v>5.2600502725333342E-2</c:v>
                </c:pt>
                <c:pt idx="16">
                  <c:v>4.4280455491999986E-2</c:v>
                </c:pt>
                <c:pt idx="17">
                  <c:v>3.9653763604000011E-2</c:v>
                </c:pt>
                <c:pt idx="18">
                  <c:v>6.5743061747999987E-2</c:v>
                </c:pt>
                <c:pt idx="19">
                  <c:v>3.5071719227999995E-2</c:v>
                </c:pt>
                <c:pt idx="20">
                  <c:v>3.5811961640000001E-2</c:v>
                </c:pt>
                <c:pt idx="21">
                  <c:v>3.4821586314666669E-2</c:v>
                </c:pt>
                <c:pt idx="22">
                  <c:v>7.1400484696631988E-2</c:v>
                </c:pt>
                <c:pt idx="23">
                  <c:v>3.1301080443359997E-2</c:v>
                </c:pt>
                <c:pt idx="24">
                  <c:v>2.1671546259999994E-2</c:v>
                </c:pt>
              </c:numCache>
            </c:numRef>
          </c:val>
          <c:extLst>
            <c:ext xmlns:c16="http://schemas.microsoft.com/office/drawing/2014/chart" uri="{C3380CC4-5D6E-409C-BE32-E72D297353CC}">
              <c16:uniqueId val="{00000001-F359-4F2F-8510-A31DF69F27C5}"/>
            </c:ext>
          </c:extLst>
        </c:ser>
        <c:ser>
          <c:idx val="2"/>
          <c:order val="2"/>
          <c:tx>
            <c:strRef>
              <c:f>' '!$A$56</c:f>
              <c:strCache>
                <c:ptCount val="1"/>
                <c:pt idx="0">
                  <c:v>Plywood</c:v>
                </c:pt>
              </c:strCache>
            </c:strRef>
          </c:tx>
          <c:spPr>
            <a:pattFill prst="horzBrick">
              <a:fgClr>
                <a:srgbClr val="92D050"/>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'!$B$56:$BE$56</c:f>
              <c:numCache>
                <c:formatCode>#,##0.00</c:formatCode>
                <c:ptCount val="53"/>
                <c:pt idx="0">
                  <c:v>0.15575655844</c:v>
                </c:pt>
                <c:pt idx="1">
                  <c:v>0.12725731409999999</c:v>
                </c:pt>
                <c:pt idx="2">
                  <c:v>8.6184417339999986E-2</c:v>
                </c:pt>
                <c:pt idx="3">
                  <c:v>8.0117367399999986E-2</c:v>
                </c:pt>
                <c:pt idx="4">
                  <c:v>9.0069878640000003E-2</c:v>
                </c:pt>
                <c:pt idx="5">
                  <c:v>8.1603007320000004E-2</c:v>
                </c:pt>
                <c:pt idx="6">
                  <c:v>5.7624796160000005E-2</c:v>
                </c:pt>
                <c:pt idx="7">
                  <c:v>5.2043320840000004E-2</c:v>
                </c:pt>
                <c:pt idx="8">
                  <c:v>2.9200708459999999E-2</c:v>
                </c:pt>
                <c:pt idx="9">
                  <c:v>2.0248050919999996E-2</c:v>
                </c:pt>
                <c:pt idx="10">
                  <c:v>1.7963636639999996E-2</c:v>
                </c:pt>
                <c:pt idx="11">
                  <c:v>3.8305906599999996E-3</c:v>
                </c:pt>
                <c:pt idx="12">
                  <c:v>9.7134592833333332E-3</c:v>
                </c:pt>
                <c:pt idx="13">
                  <c:v>8.9608712999999993E-3</c:v>
                </c:pt>
                <c:pt idx="14">
                  <c:v>1.2517111289999999E-2</c:v>
                </c:pt>
                <c:pt idx="15">
                  <c:v>8.7138131200000003E-3</c:v>
                </c:pt>
                <c:pt idx="16">
                  <c:v>5.9519804800000006E-3</c:v>
                </c:pt>
                <c:pt idx="17">
                  <c:v>5.7425861799999985E-3</c:v>
                </c:pt>
                <c:pt idx="18">
                  <c:v>7.4432167599999977E-3</c:v>
                </c:pt>
                <c:pt idx="19">
                  <c:v>2.8728711199999995E-3</c:v>
                </c:pt>
                <c:pt idx="20">
                  <c:v>3.3116448799999994E-3</c:v>
                </c:pt>
                <c:pt idx="21">
                  <c:v>2.9600953999999995E-3</c:v>
                </c:pt>
                <c:pt idx="22">
                  <c:v>8.2155999999999991E-5</c:v>
                </c:pt>
                <c:pt idx="23">
                  <c:v>1.6099999999999998E-6</c:v>
                </c:pt>
                <c:pt idx="24">
                  <c:v>3.9415099999999997E-4</c:v>
                </c:pt>
              </c:numCache>
            </c:numRef>
          </c:val>
          <c:extLst>
            <c:ext xmlns:c16="http://schemas.microsoft.com/office/drawing/2014/chart" uri="{C3380CC4-5D6E-409C-BE32-E72D297353CC}">
              <c16:uniqueId val="{00000002-F359-4F2F-8510-A31DF69F27C5}"/>
            </c:ext>
          </c:extLst>
        </c:ser>
        <c:ser>
          <c:idx val="5"/>
          <c:order val="3"/>
          <c:tx>
            <c:strRef>
              <c:f>' '!$A$57</c:f>
              <c:strCache>
                <c:ptCount val="1"/>
                <c:pt idx="0">
                  <c:v>Mouldings&amp;Joinery</c:v>
                </c:pt>
              </c:strCache>
            </c:strRef>
          </c:tx>
          <c:spPr>
            <a:pattFill prst="zigZag">
              <a:fgClr>
                <a:srgbClr val="009900"/>
              </a:fgClr>
              <a:bgClr>
                <a:srgbClr val="66FF33"/>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'!$B$57:$BE$57</c:f>
              <c:numCache>
                <c:formatCode>#,##0.00</c:formatCode>
                <c:ptCount val="53"/>
                <c:pt idx="0">
                  <c:v>1.8843121976E-2</c:v>
                </c:pt>
                <c:pt idx="1">
                  <c:v>2.6554387412000006E-2</c:v>
                </c:pt>
                <c:pt idx="2">
                  <c:v>2.7255024420399999E-2</c:v>
                </c:pt>
                <c:pt idx="3">
                  <c:v>3.0220345000999994E-2</c:v>
                </c:pt>
                <c:pt idx="4">
                  <c:v>2.2724404312399995E-2</c:v>
                </c:pt>
                <c:pt idx="5">
                  <c:v>2.6077725659999999E-2</c:v>
                </c:pt>
                <c:pt idx="6">
                  <c:v>4.2116249279999997E-2</c:v>
                </c:pt>
                <c:pt idx="7">
                  <c:v>4.6836220094999992E-2</c:v>
                </c:pt>
                <c:pt idx="8">
                  <c:v>5.2620074499999996E-2</c:v>
                </c:pt>
                <c:pt idx="9">
                  <c:v>3.4162945180000001E-2</c:v>
                </c:pt>
                <c:pt idx="10">
                  <c:v>4.785064777714286E-2</c:v>
                </c:pt>
                <c:pt idx="11">
                  <c:v>3.8146944918095227E-2</c:v>
                </c:pt>
                <c:pt idx="12">
                  <c:v>3.444854814E-2</c:v>
                </c:pt>
                <c:pt idx="13">
                  <c:v>2.3277181339999994E-2</c:v>
                </c:pt>
                <c:pt idx="14">
                  <c:v>4.3271942626666671E-2</c:v>
                </c:pt>
                <c:pt idx="15">
                  <c:v>2.8760392849999997E-2</c:v>
                </c:pt>
                <c:pt idx="16">
                  <c:v>3.6984097008571429E-2</c:v>
                </c:pt>
                <c:pt idx="17">
                  <c:v>4.3714631799999987E-2</c:v>
                </c:pt>
                <c:pt idx="18">
                  <c:v>5.2236927279999991E-2</c:v>
                </c:pt>
                <c:pt idx="19">
                  <c:v>3.5616778840000002E-2</c:v>
                </c:pt>
                <c:pt idx="20">
                  <c:v>3.2733987159999998E-2</c:v>
                </c:pt>
                <c:pt idx="21">
                  <c:v>4.490325269333334E-2</c:v>
                </c:pt>
                <c:pt idx="22">
                  <c:v>5.0555256989999998E-2</c:v>
                </c:pt>
                <c:pt idx="23">
                  <c:v>3.4880532749999998E-2</c:v>
                </c:pt>
                <c:pt idx="24">
                  <c:v>4.7999719649999988E-2</c:v>
                </c:pt>
              </c:numCache>
            </c:numRef>
          </c:val>
          <c:extLst>
            <c:ext xmlns:c16="http://schemas.microsoft.com/office/drawing/2014/chart" uri="{C3380CC4-5D6E-409C-BE32-E72D297353CC}">
              <c16:uniqueId val="{00000003-F359-4F2F-8510-A31DF69F27C5}"/>
            </c:ext>
          </c:extLst>
        </c:ser>
        <c:ser>
          <c:idx val="9"/>
          <c:order val="4"/>
          <c:tx>
            <c:strRef>
              <c:f>' '!$A$58</c:f>
              <c:strCache>
                <c:ptCount val="1"/>
                <c:pt idx="0">
                  <c:v>Other wood</c:v>
                </c:pt>
              </c:strCache>
            </c:strRef>
          </c:tx>
          <c:spPr>
            <a:pattFill prst="trellis">
              <a:fgClr>
                <a:srgbClr val="993300"/>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'!$B$58:$BE$58</c:f>
              <c:numCache>
                <c:formatCode>#,##0.00</c:formatCode>
                <c:ptCount val="53"/>
                <c:pt idx="0">
                  <c:v>4.4410178119999033E-3</c:v>
                </c:pt>
                <c:pt idx="1">
                  <c:v>3.3785535699992764E-4</c:v>
                </c:pt>
                <c:pt idx="2">
                  <c:v>5.2165804600000087E-3</c:v>
                </c:pt>
                <c:pt idx="3">
                  <c:v>4.8316783200000879E-3</c:v>
                </c:pt>
                <c:pt idx="4">
                  <c:v>9.0380347400000893E-3</c:v>
                </c:pt>
                <c:pt idx="5">
                  <c:v>1.2422939120000087E-2</c:v>
                </c:pt>
                <c:pt idx="6">
                  <c:v>1.139408977999995E-2</c:v>
                </c:pt>
                <c:pt idx="7">
                  <c:v>1.7465470399999905E-3</c:v>
                </c:pt>
                <c:pt idx="8">
                  <c:v>4.066878900000015E-3</c:v>
                </c:pt>
                <c:pt idx="9">
                  <c:v>1.6449896199999814E-3</c:v>
                </c:pt>
                <c:pt idx="10">
                  <c:v>3.8248037999993878E-4</c:v>
                </c:pt>
                <c:pt idx="11">
                  <c:v>2.7604221400001072E-3</c:v>
                </c:pt>
                <c:pt idx="12">
                  <c:v>2.1685016999999362E-3</c:v>
                </c:pt>
                <c:pt idx="13">
                  <c:v>2.4648427200000544E-3</c:v>
                </c:pt>
                <c:pt idx="14">
                  <c:v>2.904927440000038E-3</c:v>
                </c:pt>
                <c:pt idx="15">
                  <c:v>1.8377175599999795E-3</c:v>
                </c:pt>
                <c:pt idx="16">
                  <c:v>1.22711035999995E-3</c:v>
                </c:pt>
                <c:pt idx="17">
                  <c:v>2.3309160000001272E-4</c:v>
                </c:pt>
                <c:pt idx="18">
                  <c:v>5.9882801800000829E-3</c:v>
                </c:pt>
                <c:pt idx="19">
                  <c:v>2.0146763349999985E-2</c:v>
                </c:pt>
                <c:pt idx="20">
                  <c:v>2.3772459999998885E-4</c:v>
                </c:pt>
                <c:pt idx="21">
                  <c:v>5.6670599999975035E-5</c:v>
                </c:pt>
                <c:pt idx="22">
                  <c:v>2.4207849400001424E-4</c:v>
                </c:pt>
                <c:pt idx="23">
                  <c:v>1.8607008700001482E-4</c:v>
                </c:pt>
                <c:pt idx="24">
                  <c:v>4.866034250000234E-4</c:v>
                </c:pt>
              </c:numCache>
            </c:numRef>
          </c:val>
          <c:extLst>
            <c:ext xmlns:c16="http://schemas.microsoft.com/office/drawing/2014/chart" uri="{C3380CC4-5D6E-409C-BE32-E72D297353CC}">
              <c16:uniqueId val="{00000004-F359-4F2F-8510-A31DF69F27C5}"/>
            </c:ext>
          </c:extLst>
        </c:ser>
        <c:dLbls>
          <c:showLegendKey val="0"/>
          <c:showVal val="0"/>
          <c:showCatName val="0"/>
          <c:showSerName val="0"/>
          <c:showPercent val="0"/>
          <c:showBubbleSize val="0"/>
        </c:dLbls>
        <c:gapWidth val="0"/>
        <c:overlap val="100"/>
        <c:axId val="1840061856"/>
        <c:axId val="1"/>
      </c:barChart>
      <c:barChart>
        <c:barDir val="col"/>
        <c:grouping val="stacked"/>
        <c:varyColors val="0"/>
        <c:ser>
          <c:idx val="4"/>
          <c:order val="5"/>
          <c:tx>
            <c:strRef>
              <c:f>' '!$A$59</c:f>
              <c:strCache>
                <c:ptCount val="1"/>
              </c:strCache>
            </c:strRef>
          </c:tx>
          <c:spPr>
            <a:noFill/>
            <a:ln w="25400">
              <a:noFill/>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'!$B$59:$BE$59</c:f>
              <c:numCache>
                <c:formatCode>General</c:formatCode>
                <c:ptCount val="53"/>
              </c:numCache>
            </c:numRef>
          </c:val>
          <c:extLst>
            <c:ext xmlns:c16="http://schemas.microsoft.com/office/drawing/2014/chart" uri="{C3380CC4-5D6E-409C-BE32-E72D297353CC}">
              <c16:uniqueId val="{00000005-F359-4F2F-8510-A31DF69F27C5}"/>
            </c:ext>
          </c:extLst>
        </c:ser>
        <c:ser>
          <c:idx val="10"/>
          <c:order val="6"/>
          <c:tx>
            <c:strRef>
              <c:f>' '!$A$60</c:f>
              <c:strCache>
                <c:ptCount val="1"/>
              </c:strCache>
            </c:strRef>
          </c:tx>
          <c:spPr>
            <a:noFill/>
            <a:ln w="25400">
              <a:noFill/>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'!$B$60:$BE$60</c:f>
              <c:numCache>
                <c:formatCode>General</c:formatCode>
                <c:ptCount val="53"/>
              </c:numCache>
            </c:numRef>
          </c:val>
          <c:extLst>
            <c:ext xmlns:c16="http://schemas.microsoft.com/office/drawing/2014/chart" uri="{C3380CC4-5D6E-409C-BE32-E72D297353CC}">
              <c16:uniqueId val="{00000006-F359-4F2F-8510-A31DF69F27C5}"/>
            </c:ext>
          </c:extLst>
        </c:ser>
        <c:ser>
          <c:idx val="11"/>
          <c:order val="7"/>
          <c:tx>
            <c:strRef>
              <c:f>' '!$A$61</c:f>
              <c:strCache>
                <c:ptCount val="1"/>
              </c:strCache>
            </c:strRef>
          </c:tx>
          <c:spPr>
            <a:noFill/>
            <a:ln w="25400">
              <a:noFill/>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'!$B$61:$BE$61</c:f>
              <c:numCache>
                <c:formatCode>General</c:formatCode>
                <c:ptCount val="53"/>
              </c:numCache>
            </c:numRef>
          </c:val>
          <c:extLst>
            <c:ext xmlns:c16="http://schemas.microsoft.com/office/drawing/2014/chart" uri="{C3380CC4-5D6E-409C-BE32-E72D297353CC}">
              <c16:uniqueId val="{00000007-F359-4F2F-8510-A31DF69F27C5}"/>
            </c:ext>
          </c:extLst>
        </c:ser>
        <c:ser>
          <c:idx val="12"/>
          <c:order val="8"/>
          <c:tx>
            <c:strRef>
              <c:f>' '!$A$62</c:f>
              <c:strCache>
                <c:ptCount val="1"/>
              </c:strCache>
            </c:strRef>
          </c:tx>
          <c:spPr>
            <a:noFill/>
            <a:ln w="25400">
              <a:noFill/>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'!$B$62:$BE$62</c:f>
              <c:numCache>
                <c:formatCode>General</c:formatCode>
                <c:ptCount val="53"/>
              </c:numCache>
            </c:numRef>
          </c:val>
          <c:extLst>
            <c:ext xmlns:c16="http://schemas.microsoft.com/office/drawing/2014/chart" uri="{C3380CC4-5D6E-409C-BE32-E72D297353CC}">
              <c16:uniqueId val="{00000008-F359-4F2F-8510-A31DF69F27C5}"/>
            </c:ext>
          </c:extLst>
        </c:ser>
        <c:ser>
          <c:idx val="13"/>
          <c:order val="9"/>
          <c:tx>
            <c:strRef>
              <c:f>' '!$A$63</c:f>
              <c:strCache>
                <c:ptCount val="1"/>
                <c:pt idx="0">
                  <c:v>Logs</c:v>
                </c:pt>
              </c:strCache>
            </c:strRef>
          </c:tx>
          <c:spPr>
            <a:pattFill prst="smCheck">
              <a:fgClr>
                <a:srgbClr val="66FF33"/>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'!$B$63:$BE$63</c:f>
              <c:numCache>
                <c:formatCode>General</c:formatCode>
                <c:ptCount val="53"/>
                <c:pt idx="28" formatCode="#,##0">
                  <c:v>4.47471</c:v>
                </c:pt>
                <c:pt idx="29" formatCode="#,##0">
                  <c:v>5.1675179999999994</c:v>
                </c:pt>
                <c:pt idx="30" formatCode="#,##0">
                  <c:v>7.3586099999999997</c:v>
                </c:pt>
                <c:pt idx="31" formatCode="#,##0">
                  <c:v>5.4777030000000009</c:v>
                </c:pt>
                <c:pt idx="32" formatCode="#,##0">
                  <c:v>10.852021999999998</c:v>
                </c:pt>
                <c:pt idx="33" formatCode="#,##0">
                  <c:v>13.074565</c:v>
                </c:pt>
                <c:pt idx="34" formatCode="#,##0">
                  <c:v>7.3487170000000006</c:v>
                </c:pt>
                <c:pt idx="35" formatCode="#,##0">
                  <c:v>17.189274999999999</c:v>
                </c:pt>
                <c:pt idx="36" formatCode="#,##0">
                  <c:v>12.886727000000002</c:v>
                </c:pt>
                <c:pt idx="37" formatCode="#,##0">
                  <c:v>8.3783310000000011</c:v>
                </c:pt>
                <c:pt idx="38" formatCode="#,##0">
                  <c:v>9.9681979999999992</c:v>
                </c:pt>
                <c:pt idx="39" formatCode="#,##0">
                  <c:v>11.020401999999999</c:v>
                </c:pt>
                <c:pt idx="40" formatCode="#,##0">
                  <c:v>14.276102999999997</c:v>
                </c:pt>
                <c:pt idx="41" formatCode="#,##0">
                  <c:v>12.399347000000001</c:v>
                </c:pt>
                <c:pt idx="42" formatCode="#,##0">
                  <c:v>24.337449999999993</c:v>
                </c:pt>
                <c:pt idx="43" formatCode="#,##0">
                  <c:v>20.834442999999997</c:v>
                </c:pt>
                <c:pt idx="44" formatCode="#,##0">
                  <c:v>17.436351000000002</c:v>
                </c:pt>
                <c:pt idx="45" formatCode="#,##0">
                  <c:v>19.122339999999994</c:v>
                </c:pt>
                <c:pt idx="46" formatCode="#,##0">
                  <c:v>14.196375999999997</c:v>
                </c:pt>
                <c:pt idx="47" formatCode="#,##0">
                  <c:v>12.215802999999999</c:v>
                </c:pt>
                <c:pt idx="48" formatCode="#,##0">
                  <c:v>8.5291640000000015</c:v>
                </c:pt>
                <c:pt idx="49" formatCode="#,##0">
                  <c:v>5.4195219999999997</c:v>
                </c:pt>
                <c:pt idx="50" formatCode="#,##0">
                  <c:v>3.3515139840000003</c:v>
                </c:pt>
                <c:pt idx="51" formatCode="#,##0">
                  <c:v>3.6170324620000001</c:v>
                </c:pt>
                <c:pt idx="52" formatCode="#,##0">
                  <c:v>4.8656748480000003</c:v>
                </c:pt>
              </c:numCache>
            </c:numRef>
          </c:val>
          <c:extLst>
            <c:ext xmlns:c16="http://schemas.microsoft.com/office/drawing/2014/chart" uri="{C3380CC4-5D6E-409C-BE32-E72D297353CC}">
              <c16:uniqueId val="{00000009-F359-4F2F-8510-A31DF69F27C5}"/>
            </c:ext>
          </c:extLst>
        </c:ser>
        <c:ser>
          <c:idx val="14"/>
          <c:order val="10"/>
          <c:tx>
            <c:strRef>
              <c:f>' '!$A$64</c:f>
              <c:strCache>
                <c:ptCount val="1"/>
                <c:pt idx="0">
                  <c:v>Sawn wood</c:v>
                </c:pt>
              </c:strCache>
            </c:strRef>
          </c:tx>
          <c:spPr>
            <a:pattFill prst="wdDnDiag">
              <a:fgClr>
                <a:schemeClr val="bg1"/>
              </a:fgClr>
              <a:bgClr>
                <a:srgbClr val="009900"/>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'!$B$64:$BE$64</c:f>
              <c:numCache>
                <c:formatCode>General</c:formatCode>
                <c:ptCount val="53"/>
                <c:pt idx="28" formatCode="#,##0">
                  <c:v>8.3368919999999989</c:v>
                </c:pt>
                <c:pt idx="29" formatCode="#,##0">
                  <c:v>9.8543959999999995</c:v>
                </c:pt>
                <c:pt idx="30" formatCode="#,##0">
                  <c:v>11.810813999999997</c:v>
                </c:pt>
                <c:pt idx="31" formatCode="#,##0">
                  <c:v>8.7996349999999985</c:v>
                </c:pt>
                <c:pt idx="32" formatCode="#,##0">
                  <c:v>16.139206999999999</c:v>
                </c:pt>
                <c:pt idx="33" formatCode="#,##0">
                  <c:v>17.668989000000003</c:v>
                </c:pt>
                <c:pt idx="34" formatCode="#,##0">
                  <c:v>39.229259999999989</c:v>
                </c:pt>
                <c:pt idx="35" formatCode="#,##0">
                  <c:v>30.422429999999999</c:v>
                </c:pt>
                <c:pt idx="36" formatCode="#,##0">
                  <c:v>27.783337000000003</c:v>
                </c:pt>
                <c:pt idx="37" formatCode="#,##0">
                  <c:v>23.322976000000011</c:v>
                </c:pt>
                <c:pt idx="38" formatCode="#,##0">
                  <c:v>25.456424000000002</c:v>
                </c:pt>
                <c:pt idx="39" formatCode="#,##0">
                  <c:v>21.786753000000004</c:v>
                </c:pt>
                <c:pt idx="40" formatCode="#,##0">
                  <c:v>15.525037000000001</c:v>
                </c:pt>
                <c:pt idx="41" formatCode="#,##0">
                  <c:v>14.687638</c:v>
                </c:pt>
                <c:pt idx="42" formatCode="#,##0">
                  <c:v>14.997952999999999</c:v>
                </c:pt>
                <c:pt idx="43" formatCode="#,##0">
                  <c:v>12.161592999999998</c:v>
                </c:pt>
                <c:pt idx="44" formatCode="#,##0">
                  <c:v>12.138016999999998</c:v>
                </c:pt>
                <c:pt idx="45" formatCode="#,##0">
                  <c:v>9.6821840000000012</c:v>
                </c:pt>
                <c:pt idx="46" formatCode="#,##0">
                  <c:v>11.261251</c:v>
                </c:pt>
                <c:pt idx="47" formatCode="#,##0">
                  <c:v>10.766563000000001</c:v>
                </c:pt>
                <c:pt idx="48" formatCode="#,##0">
                  <c:v>11.438876999999998</c:v>
                </c:pt>
                <c:pt idx="49" formatCode="#,##0">
                  <c:v>13.553105100000002</c:v>
                </c:pt>
                <c:pt idx="50" formatCode="#,##0">
                  <c:v>14.987186825999997</c:v>
                </c:pt>
                <c:pt idx="51" formatCode="#,##0">
                  <c:v>8.9085722639999982</c:v>
                </c:pt>
                <c:pt idx="52" formatCode="#,##0">
                  <c:v>9.465142967000002</c:v>
                </c:pt>
              </c:numCache>
            </c:numRef>
          </c:val>
          <c:extLst>
            <c:ext xmlns:c16="http://schemas.microsoft.com/office/drawing/2014/chart" uri="{C3380CC4-5D6E-409C-BE32-E72D297353CC}">
              <c16:uniqueId val="{0000000A-F359-4F2F-8510-A31DF69F27C5}"/>
            </c:ext>
          </c:extLst>
        </c:ser>
        <c:ser>
          <c:idx val="15"/>
          <c:order val="11"/>
          <c:tx>
            <c:strRef>
              <c:f>' '!$A$65</c:f>
              <c:strCache>
                <c:ptCount val="1"/>
                <c:pt idx="0">
                  <c:v>Plywood</c:v>
                </c:pt>
              </c:strCache>
            </c:strRef>
          </c:tx>
          <c:spPr>
            <a:pattFill prst="horzBrick">
              <a:fgClr>
                <a:srgbClr val="92D050"/>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'!$B$65:$BE$65</c:f>
              <c:numCache>
                <c:formatCode>General</c:formatCode>
                <c:ptCount val="53"/>
                <c:pt idx="28" formatCode="#,##0">
                  <c:v>21.133592</c:v>
                </c:pt>
                <c:pt idx="29" formatCode="#,##0">
                  <c:v>14.772890999999998</c:v>
                </c:pt>
                <c:pt idx="30" formatCode="#,##0">
                  <c:v>11.943694999999998</c:v>
                </c:pt>
                <c:pt idx="31" formatCode="#,##0">
                  <c:v>8.8970400000000005</c:v>
                </c:pt>
                <c:pt idx="32" formatCode="#,##0">
                  <c:v>15.306858999999998</c:v>
                </c:pt>
                <c:pt idx="33" formatCode="#,##0">
                  <c:v>9.5777929999999998</c:v>
                </c:pt>
                <c:pt idx="34" formatCode="#,##0">
                  <c:v>9.2206829999999993</c:v>
                </c:pt>
                <c:pt idx="35" formatCode="#,##0">
                  <c:v>10.188426</c:v>
                </c:pt>
                <c:pt idx="36" formatCode="#,##0">
                  <c:v>6.5415389999999993</c:v>
                </c:pt>
                <c:pt idx="37" formatCode="#,##0">
                  <c:v>4.0569600000000001</c:v>
                </c:pt>
                <c:pt idx="38" formatCode="#,##0">
                  <c:v>3.635059</c:v>
                </c:pt>
                <c:pt idx="39" formatCode="#,##0">
                  <c:v>1.010907</c:v>
                </c:pt>
                <c:pt idx="40" formatCode="#,##0">
                  <c:v>2.1535549999999999</c:v>
                </c:pt>
                <c:pt idx="41" formatCode="#,##0">
                  <c:v>1.999214</c:v>
                </c:pt>
                <c:pt idx="42" formatCode="#,##0">
                  <c:v>2.6378110000000001</c:v>
                </c:pt>
                <c:pt idx="43" formatCode="#,##0">
                  <c:v>1.851583</c:v>
                </c:pt>
                <c:pt idx="44" formatCode="#,##0">
                  <c:v>1.2985069999999999</c:v>
                </c:pt>
                <c:pt idx="45" formatCode="#,##0">
                  <c:v>1.3761789999999998</c:v>
                </c:pt>
                <c:pt idx="46" formatCode="#,##0">
                  <c:v>1.810489</c:v>
                </c:pt>
                <c:pt idx="47" formatCode="#,##0">
                  <c:v>0.662192</c:v>
                </c:pt>
                <c:pt idx="48" formatCode="#,##0">
                  <c:v>0.77838399999999996</c:v>
                </c:pt>
                <c:pt idx="49" formatCode="#,##0">
                  <c:v>0.75335599999999991</c:v>
                </c:pt>
                <c:pt idx="50" formatCode="#,##0">
                  <c:v>2.3E-2</c:v>
                </c:pt>
                <c:pt idx="51" formatCode="#,##0">
                  <c:v>2.6350010000000001E-3</c:v>
                </c:pt>
                <c:pt idx="52" formatCode="#,##0">
                  <c:v>1.0701493999999999E-2</c:v>
                </c:pt>
              </c:numCache>
            </c:numRef>
          </c:val>
          <c:extLst>
            <c:ext xmlns:c16="http://schemas.microsoft.com/office/drawing/2014/chart" uri="{C3380CC4-5D6E-409C-BE32-E72D297353CC}">
              <c16:uniqueId val="{0000000B-F359-4F2F-8510-A31DF69F27C5}"/>
            </c:ext>
          </c:extLst>
        </c:ser>
        <c:ser>
          <c:idx val="16"/>
          <c:order val="12"/>
          <c:tx>
            <c:strRef>
              <c:f>' '!$A$66</c:f>
              <c:strCache>
                <c:ptCount val="1"/>
                <c:pt idx="0">
                  <c:v>Mouldings&amp;Joinery</c:v>
                </c:pt>
              </c:strCache>
            </c:strRef>
          </c:tx>
          <c:spPr>
            <a:pattFill prst="zigZag">
              <a:fgClr>
                <a:srgbClr val="009900"/>
              </a:fgClr>
              <a:bgClr>
                <a:srgbClr val="66FF33"/>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'!$B$66:$BE$66</c:f>
              <c:numCache>
                <c:formatCode>General</c:formatCode>
                <c:ptCount val="53"/>
                <c:pt idx="28" formatCode="#,##0">
                  <c:v>4.4853579999999997</c:v>
                </c:pt>
                <c:pt idx="29" formatCode="#,##0">
                  <c:v>6.8940919999999988</c:v>
                </c:pt>
                <c:pt idx="30" formatCode="#,##0">
                  <c:v>6.0196830000000006</c:v>
                </c:pt>
                <c:pt idx="31" formatCode="#,##0">
                  <c:v>5.4323740000000003</c:v>
                </c:pt>
                <c:pt idx="32" formatCode="#,##0">
                  <c:v>6.2709099999999998</c:v>
                </c:pt>
                <c:pt idx="33" formatCode="#,##0">
                  <c:v>7.4148309999999995</c:v>
                </c:pt>
                <c:pt idx="34" formatCode="#,##0">
                  <c:v>8.3620610000000006</c:v>
                </c:pt>
                <c:pt idx="35" formatCode="#,##0">
                  <c:v>13.894480999999999</c:v>
                </c:pt>
                <c:pt idx="36" formatCode="#,##0">
                  <c:v>10.448364000000003</c:v>
                </c:pt>
                <c:pt idx="37" formatCode="#,##0">
                  <c:v>9.2779930000000004</c:v>
                </c:pt>
                <c:pt idx="38" formatCode="#,##0">
                  <c:v>26.666233999999999</c:v>
                </c:pt>
                <c:pt idx="39" formatCode="#,##0">
                  <c:v>15.677574999999999</c:v>
                </c:pt>
                <c:pt idx="40" formatCode="#,##0">
                  <c:v>10.637144000000001</c:v>
                </c:pt>
                <c:pt idx="41" formatCode="#,##0">
                  <c:v>9.3192990000000009</c:v>
                </c:pt>
                <c:pt idx="42" formatCode="#,##0">
                  <c:v>12.337767000000001</c:v>
                </c:pt>
                <c:pt idx="43" formatCode="#,##0">
                  <c:v>12.220072999999998</c:v>
                </c:pt>
                <c:pt idx="44" formatCode="#,##0">
                  <c:v>10.888379</c:v>
                </c:pt>
                <c:pt idx="45" formatCode="#,##0">
                  <c:v>14.353894</c:v>
                </c:pt>
                <c:pt idx="46" formatCode="#,##0">
                  <c:v>11.358140999999998</c:v>
                </c:pt>
                <c:pt idx="47" formatCode="#,##0">
                  <c:v>8.4834550000000011</c:v>
                </c:pt>
                <c:pt idx="48" formatCode="#,##0">
                  <c:v>5.3970269999999996</c:v>
                </c:pt>
                <c:pt idx="49" formatCode="#,##0">
                  <c:v>10.029411999999999</c:v>
                </c:pt>
                <c:pt idx="50" formatCode="#,##0">
                  <c:v>10.4708182</c:v>
                </c:pt>
                <c:pt idx="51" formatCode="#,##0">
                  <c:v>9.834652062</c:v>
                </c:pt>
                <c:pt idx="52" formatCode="#,##0">
                  <c:v>10.136536177</c:v>
                </c:pt>
              </c:numCache>
            </c:numRef>
          </c:val>
          <c:extLst>
            <c:ext xmlns:c16="http://schemas.microsoft.com/office/drawing/2014/chart" uri="{C3380CC4-5D6E-409C-BE32-E72D297353CC}">
              <c16:uniqueId val="{0000000C-F359-4F2F-8510-A31DF69F27C5}"/>
            </c:ext>
          </c:extLst>
        </c:ser>
        <c:ser>
          <c:idx val="18"/>
          <c:order val="13"/>
          <c:tx>
            <c:strRef>
              <c:f>' '!$A$67</c:f>
              <c:strCache>
                <c:ptCount val="1"/>
                <c:pt idx="0">
                  <c:v>Other wood</c:v>
                </c:pt>
              </c:strCache>
            </c:strRef>
          </c:tx>
          <c:spPr>
            <a:pattFill prst="trellis">
              <a:fgClr>
                <a:srgbClr val="993300"/>
              </a:fgClr>
              <a:bgClr>
                <a:schemeClr val="bg1"/>
              </a:bgClr>
            </a:pattFill>
            <a:ln w="12700">
              <a:noFill/>
              <a:prstDash val="solid"/>
            </a:ln>
          </c:spPr>
          <c:invertIfNegative val="0"/>
          <c:cat>
            <c:numRef>
              <c:f>' '!$B$53:$BE$53</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'!$B$67:$BE$67</c:f>
              <c:numCache>
                <c:formatCode>General</c:formatCode>
                <c:ptCount val="53"/>
                <c:pt idx="28" formatCode="#,##0">
                  <c:v>0.92415900000000306</c:v>
                </c:pt>
                <c:pt idx="29" formatCode="#,##0">
                  <c:v>0.35632100000000833</c:v>
                </c:pt>
                <c:pt idx="30" formatCode="#,##0">
                  <c:v>0.66715899999999095</c:v>
                </c:pt>
                <c:pt idx="31" formatCode="#,##0">
                  <c:v>0.86459600000000236</c:v>
                </c:pt>
                <c:pt idx="32" formatCode="#,##0">
                  <c:v>1.1334700000000026</c:v>
                </c:pt>
                <c:pt idx="33" formatCode="#,##0">
                  <c:v>1.1679889999999915</c:v>
                </c:pt>
                <c:pt idx="34" formatCode="#,##0">
                  <c:v>1.966949000000028</c:v>
                </c:pt>
                <c:pt idx="35" formatCode="#,##0">
                  <c:v>6.4267620000000107</c:v>
                </c:pt>
                <c:pt idx="36" formatCode="#,##0">
                  <c:v>2.4547499999999829</c:v>
                </c:pt>
                <c:pt idx="37" formatCode="#,##0">
                  <c:v>1.7107219999999757</c:v>
                </c:pt>
                <c:pt idx="38" formatCode="#,##0">
                  <c:v>3.8377959999999973</c:v>
                </c:pt>
                <c:pt idx="39" formatCode="#,##0">
                  <c:v>1.090732999999986</c:v>
                </c:pt>
                <c:pt idx="40" formatCode="#,##0">
                  <c:v>0.66279499999999558</c:v>
                </c:pt>
                <c:pt idx="41" formatCode="#,##0">
                  <c:v>0.71118100000000339</c:v>
                </c:pt>
                <c:pt idx="42" formatCode="#,##0">
                  <c:v>0.63473600000000374</c:v>
                </c:pt>
                <c:pt idx="43" formatCode="#,##0">
                  <c:v>0.53943499999998323</c:v>
                </c:pt>
                <c:pt idx="44" formatCode="#,##0">
                  <c:v>0.35191099999999409</c:v>
                </c:pt>
                <c:pt idx="45" formatCode="#,##0">
                  <c:v>0.16722999999999644</c:v>
                </c:pt>
                <c:pt idx="46" formatCode="#,##0">
                  <c:v>0.19798299999999358</c:v>
                </c:pt>
                <c:pt idx="47" formatCode="#,##0">
                  <c:v>2.9739849999999919</c:v>
                </c:pt>
                <c:pt idx="48" formatCode="#,##0">
                  <c:v>0.13352200000000636</c:v>
                </c:pt>
                <c:pt idx="49" formatCode="#,##0">
                  <c:v>2.3285999999991702E-2</c:v>
                </c:pt>
                <c:pt idx="50" formatCode="#,##0">
                  <c:v>3.006498942000011</c:v>
                </c:pt>
                <c:pt idx="51" formatCode="#,##0">
                  <c:v>8.7153775000007982E-2</c:v>
                </c:pt>
                <c:pt idx="52" formatCode="#,##0">
                  <c:v>5.6698864999994214E-2</c:v>
                </c:pt>
              </c:numCache>
            </c:numRef>
          </c:val>
          <c:extLst>
            <c:ext xmlns:c16="http://schemas.microsoft.com/office/drawing/2014/chart" uri="{C3380CC4-5D6E-409C-BE32-E72D297353CC}">
              <c16:uniqueId val="{0000000D-F359-4F2F-8510-A31DF69F27C5}"/>
            </c:ext>
          </c:extLst>
        </c:ser>
        <c:dLbls>
          <c:showLegendKey val="0"/>
          <c:showVal val="0"/>
          <c:showCatName val="0"/>
          <c:showSerName val="0"/>
          <c:showPercent val="0"/>
          <c:showBubbleSize val="0"/>
        </c:dLbls>
        <c:gapWidth val="0"/>
        <c:overlap val="100"/>
        <c:axId val="3"/>
        <c:axId val="4"/>
      </c:barChart>
      <c:catAx>
        <c:axId val="1840061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50"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2.5253320607651317E-2"/>
              <c:y val="0.13167086614173229"/>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618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75" b="0" i="0" u="none" strike="noStrike" baseline="0">
                    <a:solidFill>
                      <a:srgbClr val="000000"/>
                    </a:solidFill>
                    <a:latin typeface="Arial"/>
                    <a:ea typeface="Arial"/>
                    <a:cs typeface="Arial"/>
                  </a:defRPr>
                </a:pPr>
                <a:r>
                  <a:rPr lang="en-GB" sz="1150"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075" b="0" i="0" u="none" strike="noStrike" baseline="0">
                    <a:solidFill>
                      <a:srgbClr val="FFFFFF"/>
                    </a:solidFill>
                    <a:latin typeface="Arial"/>
                    <a:cs typeface="Arial"/>
                  </a:rPr>
                  <a:t>( </a:t>
                </a:r>
                <a:r>
                  <a:rPr lang="en-GB" sz="1075" b="0" i="0" u="none" strike="noStrike" baseline="0">
                    <a:solidFill>
                      <a:srgbClr val="0000FF"/>
                    </a:solidFill>
                    <a:latin typeface="Arial"/>
                    <a:cs typeface="Arial"/>
                  </a:rPr>
                  <a:t>(US$ million, fob, nominal) </a:t>
                </a:r>
                <a:r>
                  <a:rPr lang="en-GB" sz="1075" b="0" i="0" u="none" strike="noStrike" baseline="0">
                    <a:solidFill>
                      <a:srgbClr val="FFFFFF"/>
                    </a:solidFill>
                    <a:latin typeface="Arial"/>
                    <a:cs typeface="Arial"/>
                  </a:rPr>
                  <a:t>)</a:t>
                </a:r>
              </a:p>
            </c:rich>
          </c:tx>
          <c:layout>
            <c:manualLayout>
              <c:xMode val="edge"/>
              <c:yMode val="edge"/>
              <c:x val="0.90911922373339704"/>
              <c:y val="0.1300041994750656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egendEntry>
        <c:idx val="5"/>
        <c:delete val="1"/>
      </c:legendEntry>
      <c:layout>
        <c:manualLayout>
          <c:xMode val="edge"/>
          <c:yMode val="edge"/>
          <c:x val="0.10303348445080729"/>
          <c:y val="0.86336167979002632"/>
          <c:w val="0.80608558021156451"/>
          <c:h val="0.10500341207349084"/>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54945825446556"/>
          <c:y val="7.1549793415550719E-2"/>
          <c:w val="0.68619704957540129"/>
          <c:h val="0.64893998679220422"/>
        </c:manualLayout>
      </c:layout>
      <c:barChart>
        <c:barDir val="col"/>
        <c:grouping val="stacked"/>
        <c:varyColors val="0"/>
        <c:ser>
          <c:idx val="0"/>
          <c:order val="0"/>
          <c:tx>
            <c:strRef>
              <c:f>' '!$A$119</c:f>
              <c:strCache>
                <c:ptCount val="1"/>
                <c:pt idx="0">
                  <c:v>EU-27 plus UK</c:v>
                </c:pt>
              </c:strCache>
            </c:strRef>
          </c:tx>
          <c:spPr>
            <a:pattFill prst="smCheck">
              <a:fgClr>
                <a:srgbClr val="00FF00"/>
              </a:fgClr>
              <a:bgClr>
                <a:schemeClr val="bg1"/>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'!$B$119:$BE$119</c:f>
              <c:numCache>
                <c:formatCode>#,##0</c:formatCode>
                <c:ptCount val="53"/>
                <c:pt idx="0">
                  <c:v>3.2538346400000009</c:v>
                </c:pt>
                <c:pt idx="1">
                  <c:v>6.4261235360000013</c:v>
                </c:pt>
                <c:pt idx="2">
                  <c:v>8.213074520000001</c:v>
                </c:pt>
                <c:pt idx="3">
                  <c:v>7.0670012000000009</c:v>
                </c:pt>
                <c:pt idx="4">
                  <c:v>15.166692431800005</c:v>
                </c:pt>
                <c:pt idx="5">
                  <c:v>6.9349000000000016</c:v>
                </c:pt>
                <c:pt idx="6">
                  <c:v>13.946600000000004</c:v>
                </c:pt>
                <c:pt idx="7">
                  <c:v>7.9285671780000015</c:v>
                </c:pt>
                <c:pt idx="8">
                  <c:v>6.4580446</c:v>
                </c:pt>
                <c:pt idx="9">
                  <c:v>5.0498199999999995</c:v>
                </c:pt>
                <c:pt idx="10">
                  <c:v>9.6497625000000014</c:v>
                </c:pt>
                <c:pt idx="11">
                  <c:v>6.1341606000000004</c:v>
                </c:pt>
                <c:pt idx="12">
                  <c:v>2.1975725000000006</c:v>
                </c:pt>
                <c:pt idx="13">
                  <c:v>2.4169999999999998</c:v>
                </c:pt>
                <c:pt idx="14">
                  <c:v>7.4713542000000004</c:v>
                </c:pt>
                <c:pt idx="15">
                  <c:v>3.7300582000000007</c:v>
                </c:pt>
                <c:pt idx="16">
                  <c:v>3.3092923000000001</c:v>
                </c:pt>
                <c:pt idx="17">
                  <c:v>4.3203861999999997</c:v>
                </c:pt>
                <c:pt idx="18">
                  <c:v>4.3251878000000001</c:v>
                </c:pt>
                <c:pt idx="19">
                  <c:v>5.7210734000000008</c:v>
                </c:pt>
                <c:pt idx="20">
                  <c:v>8.7279146000000001</c:v>
                </c:pt>
                <c:pt idx="21">
                  <c:v>6.0952642000000008</c:v>
                </c:pt>
                <c:pt idx="22">
                  <c:v>6.5957042000000001</c:v>
                </c:pt>
                <c:pt idx="23">
                  <c:v>3.4389355999999998</c:v>
                </c:pt>
                <c:pt idx="24">
                  <c:v>1.8509589999999998</c:v>
                </c:pt>
              </c:numCache>
            </c:numRef>
          </c:val>
          <c:extLst>
            <c:ext xmlns:c16="http://schemas.microsoft.com/office/drawing/2014/chart" uri="{C3380CC4-5D6E-409C-BE32-E72D297353CC}">
              <c16:uniqueId val="{00000000-F7F5-4929-B194-68841897EDF7}"/>
            </c:ext>
          </c:extLst>
        </c:ser>
        <c:ser>
          <c:idx val="1"/>
          <c:order val="1"/>
          <c:tx>
            <c:strRef>
              <c:f>' '!$A$120</c:f>
              <c:strCache>
                <c:ptCount val="1"/>
                <c:pt idx="0">
                  <c:v>Barbados</c:v>
                </c:pt>
              </c:strCache>
            </c:strRef>
          </c:tx>
          <c:spPr>
            <a:pattFill prst="lgConfetti">
              <a:fgClr>
                <a:srgbClr val="7030A0"/>
              </a:fgClr>
              <a:bgClr>
                <a:srgbClr val="66FFFF"/>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'!$B$120:$BE$120</c:f>
              <c:numCache>
                <c:formatCode>#,##0</c:formatCode>
                <c:ptCount val="53"/>
                <c:pt idx="0">
                  <c:v>5.5119304240000009</c:v>
                </c:pt>
                <c:pt idx="1">
                  <c:v>31.023703200000007</c:v>
                </c:pt>
                <c:pt idx="2">
                  <c:v>17.476620056000002</c:v>
                </c:pt>
                <c:pt idx="3">
                  <c:v>12.927013400000002</c:v>
                </c:pt>
                <c:pt idx="4">
                  <c:v>23.113340600000008</c:v>
                </c:pt>
                <c:pt idx="5">
                  <c:v>22.506410000000006</c:v>
                </c:pt>
                <c:pt idx="6">
                  <c:v>43.869010000000003</c:v>
                </c:pt>
                <c:pt idx="7">
                  <c:v>15.258476660000003</c:v>
                </c:pt>
                <c:pt idx="8">
                  <c:v>12.084734900000003</c:v>
                </c:pt>
                <c:pt idx="9">
                  <c:v>5.7954568000000002</c:v>
                </c:pt>
                <c:pt idx="10">
                  <c:v>4.3970799999999999</c:v>
                </c:pt>
                <c:pt idx="11">
                  <c:v>3.8557575000000002</c:v>
                </c:pt>
                <c:pt idx="12">
                  <c:v>1.4214250000000002</c:v>
                </c:pt>
                <c:pt idx="13">
                  <c:v>1.5105761999999998</c:v>
                </c:pt>
                <c:pt idx="14">
                  <c:v>1.2234866666666666</c:v>
                </c:pt>
                <c:pt idx="15">
                  <c:v>0.65638600000000002</c:v>
                </c:pt>
                <c:pt idx="16">
                  <c:v>0.63280370000000019</c:v>
                </c:pt>
                <c:pt idx="17">
                  <c:v>0.38600000000000001</c:v>
                </c:pt>
                <c:pt idx="18">
                  <c:v>0.32400000000000007</c:v>
                </c:pt>
                <c:pt idx="19">
                  <c:v>0.40313280000000001</c:v>
                </c:pt>
                <c:pt idx="20">
                  <c:v>0.56284060000000002</c:v>
                </c:pt>
                <c:pt idx="21">
                  <c:v>0.39238720000000005</c:v>
                </c:pt>
                <c:pt idx="22">
                  <c:v>0.49167652200000006</c:v>
                </c:pt>
                <c:pt idx="23">
                  <c:v>0.29047200000000006</c:v>
                </c:pt>
                <c:pt idx="24">
                  <c:v>0.38294900000000009</c:v>
                </c:pt>
              </c:numCache>
            </c:numRef>
          </c:val>
          <c:extLst>
            <c:ext xmlns:c16="http://schemas.microsoft.com/office/drawing/2014/chart" uri="{C3380CC4-5D6E-409C-BE32-E72D297353CC}">
              <c16:uniqueId val="{00000001-F7F5-4929-B194-68841897EDF7}"/>
            </c:ext>
          </c:extLst>
        </c:ser>
        <c:ser>
          <c:idx val="2"/>
          <c:order val="2"/>
          <c:tx>
            <c:strRef>
              <c:f>' '!$A$121</c:f>
              <c:strCache>
                <c:ptCount val="1"/>
                <c:pt idx="0">
                  <c:v>China</c:v>
                </c:pt>
              </c:strCache>
            </c:strRef>
          </c:tx>
          <c:spPr>
            <a:pattFill prst="smConfetti">
              <a:fgClr>
                <a:srgbClr val="FFFF00"/>
              </a:fgClr>
              <a:bgClr>
                <a:srgbClr val="FF0000"/>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'!$B$121:$BE$121</c:f>
              <c:numCache>
                <c:formatCode>#,##0</c:formatCode>
                <c:ptCount val="53"/>
                <c:pt idx="0">
                  <c:v>3.9494196000000006</c:v>
                </c:pt>
                <c:pt idx="1">
                  <c:v>1.1266220000000002</c:v>
                </c:pt>
                <c:pt idx="2">
                  <c:v>0.15127560000000001</c:v>
                </c:pt>
                <c:pt idx="3">
                  <c:v>0.13777820000000005</c:v>
                </c:pt>
                <c:pt idx="4">
                  <c:v>1.3901118000000001</c:v>
                </c:pt>
                <c:pt idx="5">
                  <c:v>4.1237000000000013</c:v>
                </c:pt>
                <c:pt idx="6">
                  <c:v>17.595248099999996</c:v>
                </c:pt>
                <c:pt idx="7">
                  <c:v>14.772114</c:v>
                </c:pt>
                <c:pt idx="8">
                  <c:v>22.504787900000004</c:v>
                </c:pt>
                <c:pt idx="9">
                  <c:v>15.678576000000001</c:v>
                </c:pt>
                <c:pt idx="10">
                  <c:v>22.091000000000001</c:v>
                </c:pt>
                <c:pt idx="11">
                  <c:v>9.3908391000000009</c:v>
                </c:pt>
                <c:pt idx="12">
                  <c:v>4.4273199999999999</c:v>
                </c:pt>
                <c:pt idx="13">
                  <c:v>3.4944575000000007</c:v>
                </c:pt>
                <c:pt idx="14">
                  <c:v>6.6707041333333335</c:v>
                </c:pt>
                <c:pt idx="15">
                  <c:v>6.2537299999999991</c:v>
                </c:pt>
                <c:pt idx="16">
                  <c:v>1.411</c:v>
                </c:pt>
                <c:pt idx="17">
                  <c:v>2.7500564000000001</c:v>
                </c:pt>
                <c:pt idx="18">
                  <c:v>3.6332834000000003</c:v>
                </c:pt>
                <c:pt idx="19">
                  <c:v>1.2705</c:v>
                </c:pt>
                <c:pt idx="20">
                  <c:v>0.63302400000000003</c:v>
                </c:pt>
                <c:pt idx="21">
                  <c:v>4.2930033333333331</c:v>
                </c:pt>
                <c:pt idx="22">
                  <c:v>18.270000000000003</c:v>
                </c:pt>
                <c:pt idx="23">
                  <c:v>3.9927999999999999</c:v>
                </c:pt>
                <c:pt idx="24">
                  <c:v>2.0367639999999998</c:v>
                </c:pt>
              </c:numCache>
            </c:numRef>
          </c:val>
          <c:extLst>
            <c:ext xmlns:c16="http://schemas.microsoft.com/office/drawing/2014/chart" uri="{C3380CC4-5D6E-409C-BE32-E72D297353CC}">
              <c16:uniqueId val="{00000002-F7F5-4929-B194-68841897EDF7}"/>
            </c:ext>
          </c:extLst>
        </c:ser>
        <c:ser>
          <c:idx val="3"/>
          <c:order val="3"/>
          <c:tx>
            <c:strRef>
              <c:f>' '!$A$122</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'!$B$122:$BE$122</c:f>
              <c:numCache>
                <c:formatCode>#,##0</c:formatCode>
                <c:ptCount val="53"/>
                <c:pt idx="0">
                  <c:v>0.44091489120000005</c:v>
                </c:pt>
                <c:pt idx="1">
                  <c:v>0</c:v>
                </c:pt>
                <c:pt idx="2">
                  <c:v>0</c:v>
                </c:pt>
                <c:pt idx="3">
                  <c:v>0.51047500000000012</c:v>
                </c:pt>
                <c:pt idx="4">
                  <c:v>0.85188180000000013</c:v>
                </c:pt>
                <c:pt idx="5">
                  <c:v>0.93000000000000016</c:v>
                </c:pt>
                <c:pt idx="6">
                  <c:v>19.597600000000007</c:v>
                </c:pt>
                <c:pt idx="7">
                  <c:v>10.70422836</c:v>
                </c:pt>
                <c:pt idx="8">
                  <c:v>22.499359400000007</c:v>
                </c:pt>
                <c:pt idx="9">
                  <c:v>7.8210000000000006</c:v>
                </c:pt>
                <c:pt idx="10">
                  <c:v>5.0350000000000001</c:v>
                </c:pt>
                <c:pt idx="11">
                  <c:v>7.6883772000000015</c:v>
                </c:pt>
                <c:pt idx="12">
                  <c:v>0.13707</c:v>
                </c:pt>
                <c:pt idx="13">
                  <c:v>9.3780000000000001</c:v>
                </c:pt>
                <c:pt idx="14">
                  <c:v>2.7827300000000004</c:v>
                </c:pt>
                <c:pt idx="15">
                  <c:v>2.931</c:v>
                </c:pt>
                <c:pt idx="16">
                  <c:v>1.1830000000000003</c:v>
                </c:pt>
                <c:pt idx="17">
                  <c:v>0.40600000000000003</c:v>
                </c:pt>
                <c:pt idx="18">
                  <c:v>0.39400000000000007</c:v>
                </c:pt>
                <c:pt idx="19">
                  <c:v>0.41559420000000008</c:v>
                </c:pt>
                <c:pt idx="20">
                  <c:v>0</c:v>
                </c:pt>
                <c:pt idx="21">
                  <c:v>0</c:v>
                </c:pt>
                <c:pt idx="22">
                  <c:v>0.14000000000000001</c:v>
                </c:pt>
                <c:pt idx="23">
                  <c:v>2.4530000000000003E-2</c:v>
                </c:pt>
                <c:pt idx="24">
                  <c:v>0.14785000000000001</c:v>
                </c:pt>
              </c:numCache>
            </c:numRef>
          </c:val>
          <c:extLst>
            <c:ext xmlns:c16="http://schemas.microsoft.com/office/drawing/2014/chart" uri="{C3380CC4-5D6E-409C-BE32-E72D297353CC}">
              <c16:uniqueId val="{00000003-F7F5-4929-B194-68841897EDF7}"/>
            </c:ext>
          </c:extLst>
        </c:ser>
        <c:ser>
          <c:idx val="5"/>
          <c:order val="4"/>
          <c:tx>
            <c:strRef>
              <c:f>' '!$A$123</c:f>
              <c:strCache>
                <c:ptCount val="1"/>
                <c:pt idx="0">
                  <c:v>USA</c:v>
                </c:pt>
              </c:strCache>
            </c:strRef>
          </c:tx>
          <c:spPr>
            <a:pattFill prst="smGrid">
              <a:fgClr>
                <a:schemeClr val="bg1"/>
              </a:fgClr>
              <a:bgClr>
                <a:srgbClr val="333399"/>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'!$B$123:$BE$123</c:f>
              <c:numCache>
                <c:formatCode>#,##0</c:formatCode>
                <c:ptCount val="53"/>
                <c:pt idx="0">
                  <c:v>4.0931420320000003</c:v>
                </c:pt>
                <c:pt idx="1">
                  <c:v>8.2167759800000013</c:v>
                </c:pt>
                <c:pt idx="2">
                  <c:v>1.3853880320000005</c:v>
                </c:pt>
                <c:pt idx="3">
                  <c:v>1.9371940000000003</c:v>
                </c:pt>
                <c:pt idx="4">
                  <c:v>4.4644670000000009</c:v>
                </c:pt>
                <c:pt idx="5">
                  <c:v>4.047022000000001</c:v>
                </c:pt>
                <c:pt idx="6">
                  <c:v>3.9542500000000005</c:v>
                </c:pt>
                <c:pt idx="7">
                  <c:v>4.6677535380000013</c:v>
                </c:pt>
                <c:pt idx="8">
                  <c:v>4.2364878000000008</c:v>
                </c:pt>
                <c:pt idx="9">
                  <c:v>2.7737390000000004</c:v>
                </c:pt>
                <c:pt idx="10">
                  <c:v>5.957865</c:v>
                </c:pt>
                <c:pt idx="11">
                  <c:v>5.7208480000000002</c:v>
                </c:pt>
                <c:pt idx="12">
                  <c:v>5.7552122000000008</c:v>
                </c:pt>
                <c:pt idx="13">
                  <c:v>3.4177174000000003</c:v>
                </c:pt>
                <c:pt idx="14">
                  <c:v>6.373260000000001</c:v>
                </c:pt>
                <c:pt idx="15">
                  <c:v>3.5570348000000003</c:v>
                </c:pt>
                <c:pt idx="16">
                  <c:v>6.0204967999999992</c:v>
                </c:pt>
                <c:pt idx="17">
                  <c:v>3.1393879999999998</c:v>
                </c:pt>
                <c:pt idx="18">
                  <c:v>3.7540720000000003</c:v>
                </c:pt>
                <c:pt idx="19">
                  <c:v>4.5194295999999996</c:v>
                </c:pt>
                <c:pt idx="20">
                  <c:v>3.6130556</c:v>
                </c:pt>
                <c:pt idx="21">
                  <c:v>2.5141684</c:v>
                </c:pt>
                <c:pt idx="22">
                  <c:v>3.8859407999999998</c:v>
                </c:pt>
                <c:pt idx="23">
                  <c:v>3.0972018000000001</c:v>
                </c:pt>
                <c:pt idx="24">
                  <c:v>2.1074000000000002</c:v>
                </c:pt>
              </c:numCache>
            </c:numRef>
          </c:val>
          <c:extLst>
            <c:ext xmlns:c16="http://schemas.microsoft.com/office/drawing/2014/chart" uri="{C3380CC4-5D6E-409C-BE32-E72D297353CC}">
              <c16:uniqueId val="{00000004-F7F5-4929-B194-68841897EDF7}"/>
            </c:ext>
          </c:extLst>
        </c:ser>
        <c:ser>
          <c:idx val="4"/>
          <c:order val="5"/>
          <c:tx>
            <c:strRef>
              <c:f>' '!$A$124</c:f>
              <c:strCache>
                <c:ptCount val="1"/>
                <c:pt idx="0">
                  <c:v>Others</c:v>
                </c:pt>
              </c:strCache>
            </c:strRef>
          </c:tx>
          <c:spPr>
            <a:pattFill prst="trellis">
              <a:fgClr>
                <a:srgbClr val="993300"/>
              </a:fgClr>
              <a:bgClr>
                <a:schemeClr val="bg1"/>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'!$B$124:$BE$124</c:f>
              <c:numCache>
                <c:formatCode>#,##0</c:formatCode>
                <c:ptCount val="53"/>
                <c:pt idx="0">
                  <c:v>16.729150485600002</c:v>
                </c:pt>
                <c:pt idx="1">
                  <c:v>11.434011036000008</c:v>
                </c:pt>
                <c:pt idx="2">
                  <c:v>9.6248784240000056</c:v>
                </c:pt>
                <c:pt idx="3">
                  <c:v>17.488494394</c:v>
                </c:pt>
                <c:pt idx="4">
                  <c:v>24.558541349999985</c:v>
                </c:pt>
                <c:pt idx="5">
                  <c:v>19.422274600000001</c:v>
                </c:pt>
                <c:pt idx="6">
                  <c:v>27.120035999999999</c:v>
                </c:pt>
                <c:pt idx="7">
                  <c:v>39.461178679999996</c:v>
                </c:pt>
                <c:pt idx="8">
                  <c:v>19.15464418000002</c:v>
                </c:pt>
                <c:pt idx="9">
                  <c:v>24.736084200000001</c:v>
                </c:pt>
                <c:pt idx="10">
                  <c:v>28.441130000000015</c:v>
                </c:pt>
                <c:pt idx="11">
                  <c:v>23.369524800000008</c:v>
                </c:pt>
                <c:pt idx="12">
                  <c:v>19.872309700000006</c:v>
                </c:pt>
                <c:pt idx="13">
                  <c:v>16.610036699999988</c:v>
                </c:pt>
                <c:pt idx="14">
                  <c:v>9.4253515666666594</c:v>
                </c:pt>
                <c:pt idx="15">
                  <c:v>11.773166123809528</c:v>
                </c:pt>
                <c:pt idx="16">
                  <c:v>11.773327799999993</c:v>
                </c:pt>
                <c:pt idx="17">
                  <c:v>10.78595160000001</c:v>
                </c:pt>
                <c:pt idx="18">
                  <c:v>23.692018199999993</c:v>
                </c:pt>
                <c:pt idx="19">
                  <c:v>6.940445399999998</c:v>
                </c:pt>
                <c:pt idx="20">
                  <c:v>6.1400672000000007</c:v>
                </c:pt>
                <c:pt idx="21">
                  <c:v>5.8379165999999998</c:v>
                </c:pt>
                <c:pt idx="22">
                  <c:v>9.8477140255999913</c:v>
                </c:pt>
                <c:pt idx="23">
                  <c:v>6.3544564480000005</c:v>
                </c:pt>
                <c:pt idx="24">
                  <c:v>5.3815209999999976</c:v>
                </c:pt>
              </c:numCache>
            </c:numRef>
          </c:val>
          <c:extLst>
            <c:ext xmlns:c16="http://schemas.microsoft.com/office/drawing/2014/chart" uri="{C3380CC4-5D6E-409C-BE32-E72D297353CC}">
              <c16:uniqueId val="{00000005-F7F5-4929-B194-68841897EDF7}"/>
            </c:ext>
          </c:extLst>
        </c:ser>
        <c:dLbls>
          <c:showLegendKey val="0"/>
          <c:showVal val="0"/>
          <c:showCatName val="0"/>
          <c:showSerName val="0"/>
          <c:showPercent val="0"/>
          <c:showBubbleSize val="0"/>
        </c:dLbls>
        <c:gapWidth val="0"/>
        <c:overlap val="100"/>
        <c:axId val="1840075056"/>
        <c:axId val="1"/>
      </c:barChart>
      <c:barChart>
        <c:barDir val="col"/>
        <c:grouping val="stacked"/>
        <c:varyColors val="0"/>
        <c:ser>
          <c:idx val="10"/>
          <c:order val="6"/>
          <c:tx>
            <c:strRef>
              <c:f>' '!$A$125</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'!$B$125:$BE$125</c:f>
              <c:numCache>
                <c:formatCode>#,##0</c:formatCode>
                <c:ptCount val="53"/>
              </c:numCache>
            </c:numRef>
          </c:val>
          <c:extLst>
            <c:ext xmlns:c16="http://schemas.microsoft.com/office/drawing/2014/chart" uri="{C3380CC4-5D6E-409C-BE32-E72D297353CC}">
              <c16:uniqueId val="{00000006-F7F5-4929-B194-68841897EDF7}"/>
            </c:ext>
          </c:extLst>
        </c:ser>
        <c:ser>
          <c:idx val="11"/>
          <c:order val="7"/>
          <c:tx>
            <c:strRef>
              <c:f>' '!$A$126</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'!$B$126:$BE$126</c:f>
              <c:numCache>
                <c:formatCode>#,##0</c:formatCode>
                <c:ptCount val="53"/>
              </c:numCache>
            </c:numRef>
          </c:val>
          <c:extLst>
            <c:ext xmlns:c16="http://schemas.microsoft.com/office/drawing/2014/chart" uri="{C3380CC4-5D6E-409C-BE32-E72D297353CC}">
              <c16:uniqueId val="{00000007-F7F5-4929-B194-68841897EDF7}"/>
            </c:ext>
          </c:extLst>
        </c:ser>
        <c:ser>
          <c:idx val="12"/>
          <c:order val="8"/>
          <c:tx>
            <c:strRef>
              <c:f>' '!$A$127</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'!$B$127:$BE$127</c:f>
              <c:numCache>
                <c:formatCode>#,##0</c:formatCode>
                <c:ptCount val="53"/>
              </c:numCache>
            </c:numRef>
          </c:val>
          <c:extLst>
            <c:ext xmlns:c16="http://schemas.microsoft.com/office/drawing/2014/chart" uri="{C3380CC4-5D6E-409C-BE32-E72D297353CC}">
              <c16:uniqueId val="{00000008-F7F5-4929-B194-68841897EDF7}"/>
            </c:ext>
          </c:extLst>
        </c:ser>
        <c:ser>
          <c:idx val="13"/>
          <c:order val="9"/>
          <c:tx>
            <c:strRef>
              <c:f>' '!$A$128</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'!$B$128:$BE$128</c:f>
              <c:numCache>
                <c:formatCode>General</c:formatCode>
                <c:ptCount val="53"/>
              </c:numCache>
            </c:numRef>
          </c:val>
          <c:extLst>
            <c:ext xmlns:c16="http://schemas.microsoft.com/office/drawing/2014/chart" uri="{C3380CC4-5D6E-409C-BE32-E72D297353CC}">
              <c16:uniqueId val="{00000009-F7F5-4929-B194-68841897EDF7}"/>
            </c:ext>
          </c:extLst>
        </c:ser>
        <c:ser>
          <c:idx val="14"/>
          <c:order val="10"/>
          <c:tx>
            <c:strRef>
              <c:f>' '!$A$129</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'!$B$129:$BE$129</c:f>
              <c:numCache>
                <c:formatCode>General</c:formatCode>
                <c:ptCount val="53"/>
              </c:numCache>
            </c:numRef>
          </c:val>
          <c:extLst>
            <c:ext xmlns:c16="http://schemas.microsoft.com/office/drawing/2014/chart" uri="{C3380CC4-5D6E-409C-BE32-E72D297353CC}">
              <c16:uniqueId val="{0000000A-F7F5-4929-B194-68841897EDF7}"/>
            </c:ext>
          </c:extLst>
        </c:ser>
        <c:ser>
          <c:idx val="15"/>
          <c:order val="11"/>
          <c:tx>
            <c:strRef>
              <c:f>' '!$A$130</c:f>
              <c:strCache>
                <c:ptCount val="1"/>
              </c:strCache>
            </c:strRef>
          </c:tx>
          <c:spPr>
            <a:noFill/>
            <a:ln w="25400">
              <a:noFill/>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'!$B$130:$BE$130</c:f>
              <c:numCache>
                <c:formatCode>General</c:formatCode>
                <c:ptCount val="53"/>
              </c:numCache>
            </c:numRef>
          </c:val>
          <c:extLst>
            <c:ext xmlns:c16="http://schemas.microsoft.com/office/drawing/2014/chart" uri="{C3380CC4-5D6E-409C-BE32-E72D297353CC}">
              <c16:uniqueId val="{0000000B-F7F5-4929-B194-68841897EDF7}"/>
            </c:ext>
          </c:extLst>
        </c:ser>
        <c:ser>
          <c:idx val="16"/>
          <c:order val="12"/>
          <c:tx>
            <c:strRef>
              <c:f>' '!$A$131</c:f>
              <c:strCache>
                <c:ptCount val="1"/>
                <c:pt idx="0">
                  <c:v>EU-27 plus UK</c:v>
                </c:pt>
              </c:strCache>
            </c:strRef>
          </c:tx>
          <c:spPr>
            <a:pattFill prst="smCheck">
              <a:fgClr>
                <a:srgbClr val="00FF00"/>
              </a:fgClr>
              <a:bgClr>
                <a:schemeClr val="bg1"/>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'!$B$131:$BE$131</c:f>
              <c:numCache>
                <c:formatCode>General</c:formatCode>
                <c:ptCount val="53"/>
                <c:pt idx="28" formatCode="0">
                  <c:v>1.076967</c:v>
                </c:pt>
                <c:pt idx="29" formatCode="0">
                  <c:v>2.7531509999999999</c:v>
                </c:pt>
                <c:pt idx="30" formatCode="0">
                  <c:v>2.375302</c:v>
                </c:pt>
                <c:pt idx="31" formatCode="0">
                  <c:v>1.6823799999999998</c:v>
                </c:pt>
                <c:pt idx="32" formatCode="0">
                  <c:v>3.7980369999999999</c:v>
                </c:pt>
                <c:pt idx="33" formatCode="0">
                  <c:v>2.7255519999999995</c:v>
                </c:pt>
                <c:pt idx="34" formatCode="0">
                  <c:v>3.8320419999999999</c:v>
                </c:pt>
                <c:pt idx="35" formatCode="0">
                  <c:v>3.0226159999999997</c:v>
                </c:pt>
                <c:pt idx="36" formatCode="0">
                  <c:v>2.411321</c:v>
                </c:pt>
                <c:pt idx="37" formatCode="0">
                  <c:v>2.7833420000000002</c:v>
                </c:pt>
                <c:pt idx="38" formatCode="0">
                  <c:v>3.804033</c:v>
                </c:pt>
                <c:pt idx="39" formatCode="0">
                  <c:v>3.1021939999999999</c:v>
                </c:pt>
                <c:pt idx="40" formatCode="0">
                  <c:v>1.0687530000000001</c:v>
                </c:pt>
                <c:pt idx="41" formatCode="0">
                  <c:v>1.8093659999999998</c:v>
                </c:pt>
                <c:pt idx="42" formatCode="0">
                  <c:v>3.8978130000000002</c:v>
                </c:pt>
                <c:pt idx="43" formatCode="0">
                  <c:v>2.0089860000000002</c:v>
                </c:pt>
                <c:pt idx="44" formatCode="0">
                  <c:v>1.4820989999999998</c:v>
                </c:pt>
                <c:pt idx="45" formatCode="0">
                  <c:v>2.3230309999999998</c:v>
                </c:pt>
                <c:pt idx="46" formatCode="0">
                  <c:v>2.9982690000000001</c:v>
                </c:pt>
                <c:pt idx="47" formatCode="0">
                  <c:v>3.0366849999999999</c:v>
                </c:pt>
                <c:pt idx="48" formatCode="0">
                  <c:v>4.6477339999999998</c:v>
                </c:pt>
                <c:pt idx="49" formatCode="0">
                  <c:v>3.1210109999999998</c:v>
                </c:pt>
                <c:pt idx="50" formatCode="0">
                  <c:v>3.5938992569999995</c:v>
                </c:pt>
                <c:pt idx="51" formatCode="0">
                  <c:v>2.4587338259999996</c:v>
                </c:pt>
                <c:pt idx="52" formatCode="0">
                  <c:v>1.5473140839999999</c:v>
                </c:pt>
              </c:numCache>
            </c:numRef>
          </c:val>
          <c:extLst>
            <c:ext xmlns:c16="http://schemas.microsoft.com/office/drawing/2014/chart" uri="{C3380CC4-5D6E-409C-BE32-E72D297353CC}">
              <c16:uniqueId val="{0000000C-F7F5-4929-B194-68841897EDF7}"/>
            </c:ext>
          </c:extLst>
        </c:ser>
        <c:ser>
          <c:idx val="17"/>
          <c:order val="13"/>
          <c:tx>
            <c:strRef>
              <c:f>' '!$A$132</c:f>
              <c:strCache>
                <c:ptCount val="1"/>
                <c:pt idx="0">
                  <c:v>Barbados</c:v>
                </c:pt>
              </c:strCache>
            </c:strRef>
          </c:tx>
          <c:spPr>
            <a:pattFill prst="lgConfetti">
              <a:fgClr>
                <a:srgbClr val="7030A0"/>
              </a:fgClr>
              <a:bgClr>
                <a:srgbClr val="66FFFF"/>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'!$B$132:$BE$132</c:f>
              <c:numCache>
                <c:formatCode>General</c:formatCode>
                <c:ptCount val="53"/>
                <c:pt idx="28" formatCode="0">
                  <c:v>2.6537019999999996</c:v>
                </c:pt>
                <c:pt idx="29" formatCode="0">
                  <c:v>3.504181</c:v>
                </c:pt>
                <c:pt idx="30" formatCode="0">
                  <c:v>4.2072620000000001</c:v>
                </c:pt>
                <c:pt idx="31" formatCode="0">
                  <c:v>3.6820620000000002</c:v>
                </c:pt>
                <c:pt idx="32" formatCode="0">
                  <c:v>5.3957750000000004</c:v>
                </c:pt>
                <c:pt idx="33" formatCode="0">
                  <c:v>6.7243560000000002</c:v>
                </c:pt>
                <c:pt idx="34" formatCode="0">
                  <c:v>10.574014999999999</c:v>
                </c:pt>
                <c:pt idx="35" formatCode="0">
                  <c:v>5.2246730000000001</c:v>
                </c:pt>
                <c:pt idx="36" formatCode="0">
                  <c:v>4.2389710000000003</c:v>
                </c:pt>
                <c:pt idx="37" formatCode="0">
                  <c:v>3.4055339999999998</c:v>
                </c:pt>
                <c:pt idx="38" formatCode="0">
                  <c:v>1.765369</c:v>
                </c:pt>
                <c:pt idx="39" formatCode="0">
                  <c:v>1.543876</c:v>
                </c:pt>
                <c:pt idx="40" formatCode="0">
                  <c:v>0.85204799999999992</c:v>
                </c:pt>
                <c:pt idx="41" formatCode="0">
                  <c:v>1.205587</c:v>
                </c:pt>
                <c:pt idx="42" formatCode="0">
                  <c:v>0.38677899999999998</c:v>
                </c:pt>
                <c:pt idx="43" formatCode="0">
                  <c:v>0.359649</c:v>
                </c:pt>
                <c:pt idx="44" formatCode="0">
                  <c:v>0.44937099999999996</c:v>
                </c:pt>
                <c:pt idx="45" formatCode="0">
                  <c:v>0.35903999999999997</c:v>
                </c:pt>
                <c:pt idx="46" formatCode="0">
                  <c:v>0.32136799999999999</c:v>
                </c:pt>
                <c:pt idx="47" formatCode="0">
                  <c:v>0.39760099999999998</c:v>
                </c:pt>
                <c:pt idx="48" formatCode="0">
                  <c:v>0.36602399999999996</c:v>
                </c:pt>
                <c:pt idx="49" formatCode="0">
                  <c:v>0.214533</c:v>
                </c:pt>
                <c:pt idx="50" formatCode="0">
                  <c:v>0.284596087</c:v>
                </c:pt>
                <c:pt idx="51" formatCode="0">
                  <c:v>0.199203508</c:v>
                </c:pt>
                <c:pt idx="52" formatCode="0">
                  <c:v>0.38197460899999996</c:v>
                </c:pt>
              </c:numCache>
            </c:numRef>
          </c:val>
          <c:extLst>
            <c:ext xmlns:c16="http://schemas.microsoft.com/office/drawing/2014/chart" uri="{C3380CC4-5D6E-409C-BE32-E72D297353CC}">
              <c16:uniqueId val="{0000000D-F7F5-4929-B194-68841897EDF7}"/>
            </c:ext>
          </c:extLst>
        </c:ser>
        <c:ser>
          <c:idx val="18"/>
          <c:order val="14"/>
          <c:tx>
            <c:strRef>
              <c:f>' '!$A$133</c:f>
              <c:strCache>
                <c:ptCount val="1"/>
                <c:pt idx="0">
                  <c:v>China</c:v>
                </c:pt>
              </c:strCache>
            </c:strRef>
          </c:tx>
          <c:spPr>
            <a:pattFill prst="smConfetti">
              <a:fgClr>
                <a:srgbClr val="FFFF00"/>
              </a:fgClr>
              <a:bgClr>
                <a:srgbClr val="FF0000"/>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'!$B$133:$BE$133</c:f>
              <c:numCache>
                <c:formatCode>General</c:formatCode>
                <c:ptCount val="53"/>
                <c:pt idx="28" formatCode="0">
                  <c:v>0.30695399999999995</c:v>
                </c:pt>
                <c:pt idx="29" formatCode="0">
                  <c:v>0.11794199999999999</c:v>
                </c:pt>
                <c:pt idx="30" formatCode="0">
                  <c:v>0.22389899999999999</c:v>
                </c:pt>
                <c:pt idx="31" formatCode="0">
                  <c:v>2.4843999999999998E-2</c:v>
                </c:pt>
                <c:pt idx="32" formatCode="0">
                  <c:v>0.29463299999999998</c:v>
                </c:pt>
                <c:pt idx="33" formatCode="0">
                  <c:v>1.6345099999999999</c:v>
                </c:pt>
                <c:pt idx="34" formatCode="0">
                  <c:v>8.0513259999999995</c:v>
                </c:pt>
                <c:pt idx="35" formatCode="0">
                  <c:v>4.6216590000000002</c:v>
                </c:pt>
                <c:pt idx="36" formatCode="0">
                  <c:v>6.5694119999999998</c:v>
                </c:pt>
                <c:pt idx="37" formatCode="0">
                  <c:v>6.6204210000000003</c:v>
                </c:pt>
                <c:pt idx="38" formatCode="0">
                  <c:v>5.1456809999999997</c:v>
                </c:pt>
                <c:pt idx="39" formatCode="0">
                  <c:v>3.2105809999999995</c:v>
                </c:pt>
                <c:pt idx="40" formatCode="0">
                  <c:v>1.5038659999999999</c:v>
                </c:pt>
                <c:pt idx="41" formatCode="0">
                  <c:v>1.3538409999999999</c:v>
                </c:pt>
                <c:pt idx="42" formatCode="0">
                  <c:v>2.0020449999999999</c:v>
                </c:pt>
                <c:pt idx="43" formatCode="0">
                  <c:v>1.9096939999999998</c:v>
                </c:pt>
                <c:pt idx="44" formatCode="0">
                  <c:v>0.23494899999999999</c:v>
                </c:pt>
                <c:pt idx="45" formatCode="0">
                  <c:v>0.30973899999999999</c:v>
                </c:pt>
                <c:pt idx="46" formatCode="0">
                  <c:v>0.60052399999999995</c:v>
                </c:pt>
                <c:pt idx="47" formatCode="0">
                  <c:v>0.174674</c:v>
                </c:pt>
                <c:pt idx="48" formatCode="0">
                  <c:v>7.209299999999999E-2</c:v>
                </c:pt>
                <c:pt idx="49" formatCode="0">
                  <c:v>1.287901</c:v>
                </c:pt>
                <c:pt idx="50" formatCode="0">
                  <c:v>1.973622513</c:v>
                </c:pt>
                <c:pt idx="51" formatCode="0">
                  <c:v>0.54006985600000001</c:v>
                </c:pt>
                <c:pt idx="52" formatCode="0">
                  <c:v>0.67886491800000004</c:v>
                </c:pt>
              </c:numCache>
            </c:numRef>
          </c:val>
          <c:extLst>
            <c:ext xmlns:c16="http://schemas.microsoft.com/office/drawing/2014/chart" uri="{C3380CC4-5D6E-409C-BE32-E72D297353CC}">
              <c16:uniqueId val="{0000000E-F7F5-4929-B194-68841897EDF7}"/>
            </c:ext>
          </c:extLst>
        </c:ser>
        <c:ser>
          <c:idx val="19"/>
          <c:order val="15"/>
          <c:tx>
            <c:strRef>
              <c:f>' '!$A$134</c:f>
              <c:strCache>
                <c:ptCount val="1"/>
                <c:pt idx="0">
                  <c:v>India</c:v>
                </c:pt>
              </c:strCache>
            </c:strRef>
          </c:tx>
          <c:spPr>
            <a:pattFill prst="dashVert">
              <a:fgClr>
                <a:srgbClr val="C00000"/>
              </a:fgClr>
              <a:bgClr>
                <a:schemeClr val="accent2">
                  <a:lumMod val="20000"/>
                  <a:lumOff val="80000"/>
                </a:schemeClr>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'!$B$134:$BE$134</c:f>
              <c:numCache>
                <c:formatCode>General</c:formatCode>
                <c:ptCount val="53"/>
                <c:pt idx="28" formatCode="0">
                  <c:v>6.5313999999999997E-2</c:v>
                </c:pt>
                <c:pt idx="29" formatCode="0">
                  <c:v>0</c:v>
                </c:pt>
                <c:pt idx="30" formatCode="0">
                  <c:v>0</c:v>
                </c:pt>
                <c:pt idx="31" formatCode="0">
                  <c:v>3.5708999999999998E-2</c:v>
                </c:pt>
                <c:pt idx="32" formatCode="0">
                  <c:v>0.17740400000000001</c:v>
                </c:pt>
                <c:pt idx="33" formatCode="0">
                  <c:v>9.4877000000000003E-2</c:v>
                </c:pt>
                <c:pt idx="34" formatCode="0">
                  <c:v>8.4676169999999988</c:v>
                </c:pt>
                <c:pt idx="35" formatCode="0">
                  <c:v>3.7829169999999999</c:v>
                </c:pt>
                <c:pt idx="36" formatCode="0">
                  <c:v>5.0348410000000001</c:v>
                </c:pt>
                <c:pt idx="37" formatCode="0">
                  <c:v>1.5724049999999998</c:v>
                </c:pt>
                <c:pt idx="38" formatCode="0">
                  <c:v>0.72623799999999994</c:v>
                </c:pt>
                <c:pt idx="39" formatCode="0">
                  <c:v>1.0887169999999999</c:v>
                </c:pt>
                <c:pt idx="40" formatCode="0">
                  <c:v>5.4827999999999995E-2</c:v>
                </c:pt>
                <c:pt idx="41" formatCode="0">
                  <c:v>1.7743529999999998</c:v>
                </c:pt>
                <c:pt idx="42" formatCode="0">
                  <c:v>0.83481899999999998</c:v>
                </c:pt>
                <c:pt idx="43" formatCode="0">
                  <c:v>0.59186699999999992</c:v>
                </c:pt>
                <c:pt idx="44" formatCode="0">
                  <c:v>0.307888</c:v>
                </c:pt>
                <c:pt idx="45" formatCode="0">
                  <c:v>0.18378</c:v>
                </c:pt>
                <c:pt idx="46" formatCode="0">
                  <c:v>7.2182999999999997E-2</c:v>
                </c:pt>
                <c:pt idx="47" formatCode="0">
                  <c:v>8.1285999999999997E-2</c:v>
                </c:pt>
                <c:pt idx="48" formatCode="0">
                  <c:v>0</c:v>
                </c:pt>
                <c:pt idx="49" formatCode="0">
                  <c:v>0</c:v>
                </c:pt>
                <c:pt idx="50" formatCode="0">
                  <c:v>1.7582450999999999E-2</c:v>
                </c:pt>
                <c:pt idx="51" formatCode="0">
                  <c:v>4.737997E-2</c:v>
                </c:pt>
                <c:pt idx="52" formatCode="0">
                  <c:v>0.11827992399999999</c:v>
                </c:pt>
              </c:numCache>
            </c:numRef>
          </c:val>
          <c:extLst>
            <c:ext xmlns:c16="http://schemas.microsoft.com/office/drawing/2014/chart" uri="{C3380CC4-5D6E-409C-BE32-E72D297353CC}">
              <c16:uniqueId val="{0000000F-F7F5-4929-B194-68841897EDF7}"/>
            </c:ext>
          </c:extLst>
        </c:ser>
        <c:ser>
          <c:idx val="21"/>
          <c:order val="16"/>
          <c:tx>
            <c:strRef>
              <c:f>' '!$A$135</c:f>
              <c:strCache>
                <c:ptCount val="1"/>
                <c:pt idx="0">
                  <c:v>USA</c:v>
                </c:pt>
              </c:strCache>
            </c:strRef>
          </c:tx>
          <c:spPr>
            <a:pattFill prst="smGrid">
              <a:fgClr>
                <a:schemeClr val="bg1"/>
              </a:fgClr>
              <a:bgClr>
                <a:srgbClr val="333399"/>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'!$B$135:$BE$135</c:f>
              <c:numCache>
                <c:formatCode>General</c:formatCode>
                <c:ptCount val="53"/>
                <c:pt idx="28" formatCode="0">
                  <c:v>0.85887199999999997</c:v>
                </c:pt>
                <c:pt idx="29" formatCode="0">
                  <c:v>0.96284799999999993</c:v>
                </c:pt>
                <c:pt idx="30" formatCode="0">
                  <c:v>1.123707</c:v>
                </c:pt>
                <c:pt idx="31" formatCode="0">
                  <c:v>0.45881499999999997</c:v>
                </c:pt>
                <c:pt idx="32" formatCode="0">
                  <c:v>1.360743</c:v>
                </c:pt>
                <c:pt idx="33" formatCode="0">
                  <c:v>1.779811</c:v>
                </c:pt>
                <c:pt idx="34" formatCode="0">
                  <c:v>1.6235390000000001</c:v>
                </c:pt>
                <c:pt idx="35" formatCode="0">
                  <c:v>1.6876309999999999</c:v>
                </c:pt>
                <c:pt idx="36" formatCode="0">
                  <c:v>1.5042150000000001</c:v>
                </c:pt>
                <c:pt idx="37" formatCode="0">
                  <c:v>1.2190369999999999</c:v>
                </c:pt>
                <c:pt idx="38" formatCode="0">
                  <c:v>2.2975430000000001</c:v>
                </c:pt>
                <c:pt idx="39" formatCode="0">
                  <c:v>2.9461679999999997</c:v>
                </c:pt>
                <c:pt idx="40" formatCode="0">
                  <c:v>2.785733</c:v>
                </c:pt>
                <c:pt idx="41" formatCode="0">
                  <c:v>2.0362309999999999</c:v>
                </c:pt>
                <c:pt idx="42" formatCode="0">
                  <c:v>3.038878</c:v>
                </c:pt>
                <c:pt idx="43" formatCode="0">
                  <c:v>1.6729609999999999</c:v>
                </c:pt>
                <c:pt idx="44" formatCode="0">
                  <c:v>3.205759</c:v>
                </c:pt>
                <c:pt idx="45" formatCode="0">
                  <c:v>1.517798</c:v>
                </c:pt>
                <c:pt idx="46" formatCode="0">
                  <c:v>2.006488</c:v>
                </c:pt>
                <c:pt idx="47" formatCode="0">
                  <c:v>2.82613</c:v>
                </c:pt>
                <c:pt idx="48" formatCode="0">
                  <c:v>2.6868989999999999</c:v>
                </c:pt>
                <c:pt idx="49" formatCode="0">
                  <c:v>1.3299589999999999</c:v>
                </c:pt>
                <c:pt idx="50" formatCode="0">
                  <c:v>1.6595175390000001</c:v>
                </c:pt>
                <c:pt idx="51" formatCode="0">
                  <c:v>1.6935447059999997</c:v>
                </c:pt>
                <c:pt idx="52" formatCode="0">
                  <c:v>1.9829243759999999</c:v>
                </c:pt>
              </c:numCache>
            </c:numRef>
          </c:val>
          <c:extLst>
            <c:ext xmlns:c16="http://schemas.microsoft.com/office/drawing/2014/chart" uri="{C3380CC4-5D6E-409C-BE32-E72D297353CC}">
              <c16:uniqueId val="{00000010-F7F5-4929-B194-68841897EDF7}"/>
            </c:ext>
          </c:extLst>
        </c:ser>
        <c:ser>
          <c:idx val="20"/>
          <c:order val="17"/>
          <c:tx>
            <c:strRef>
              <c:f>' '!$A$136</c:f>
              <c:strCache>
                <c:ptCount val="1"/>
                <c:pt idx="0">
                  <c:v>Others</c:v>
                </c:pt>
              </c:strCache>
            </c:strRef>
          </c:tx>
          <c:spPr>
            <a:pattFill prst="trellis">
              <a:fgClr>
                <a:srgbClr val="993300"/>
              </a:fgClr>
              <a:bgClr>
                <a:schemeClr val="bg1"/>
              </a:bgClr>
            </a:pattFill>
            <a:ln w="12700">
              <a:noFill/>
              <a:prstDash val="solid"/>
            </a:ln>
          </c:spPr>
          <c:invertIfNegative val="0"/>
          <c:cat>
            <c:numRef>
              <c:f>' '!$B$118:$BE$118</c:f>
              <c:numCache>
                <c:formatCode>General</c:formatCode>
                <c:ptCount val="5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pt idx="48">
                  <c:v>2020</c:v>
                </c:pt>
                <c:pt idx="49">
                  <c:v>2021</c:v>
                </c:pt>
                <c:pt idx="50">
                  <c:v>2022</c:v>
                </c:pt>
                <c:pt idx="51">
                  <c:v>2023</c:v>
                </c:pt>
                <c:pt idx="52">
                  <c:v>2024</c:v>
                </c:pt>
              </c:numCache>
            </c:numRef>
          </c:cat>
          <c:val>
            <c:numRef>
              <c:f>' '!$B$136:$BE$136</c:f>
              <c:numCache>
                <c:formatCode>General</c:formatCode>
                <c:ptCount val="53"/>
                <c:pt idx="28" formatCode="#,##0">
                  <c:v>4.4520499999999998</c:v>
                </c:pt>
                <c:pt idx="29" formatCode="#,##0">
                  <c:v>5.2694249999999991</c:v>
                </c:pt>
                <c:pt idx="30" formatCode="#,##0">
                  <c:v>6.2559459999999962</c:v>
                </c:pt>
                <c:pt idx="31" formatCode="#,##0">
                  <c:v>4.5982049999999983</c:v>
                </c:pt>
                <c:pt idx="32" formatCode="#,##0">
                  <c:v>8.9106519999999989</c:v>
                </c:pt>
                <c:pt idx="33" formatCode="#,##0">
                  <c:v>7.4354350000000018</c:v>
                </c:pt>
                <c:pt idx="34" formatCode="#,##0">
                  <c:v>10.512762999999993</c:v>
                </c:pt>
                <c:pt idx="35" formatCode="#,##0">
                  <c:v>15.105549999999999</c:v>
                </c:pt>
                <c:pt idx="36" formatCode="#,##0">
                  <c:v>10.435898000000005</c:v>
                </c:pt>
                <c:pt idx="37" formatCode="#,##0">
                  <c:v>10.505579000000012</c:v>
                </c:pt>
                <c:pt idx="38" formatCode="#,##0">
                  <c:v>15.521593000000003</c:v>
                </c:pt>
                <c:pt idx="39" formatCode="#,##0">
                  <c:v>12.997411000000005</c:v>
                </c:pt>
                <c:pt idx="40" formatCode="#,##0">
                  <c:v>10.328562000000002</c:v>
                </c:pt>
                <c:pt idx="41" formatCode="#,##0">
                  <c:v>8.3176260000000006</c:v>
                </c:pt>
                <c:pt idx="42" formatCode="#,##0">
                  <c:v>8.7354319999999994</c:v>
                </c:pt>
                <c:pt idx="43" formatCode="#,##0">
                  <c:v>7.6274219999999984</c:v>
                </c:pt>
                <c:pt idx="44" formatCode="#,##0">
                  <c:v>7.9400499999999976</c:v>
                </c:pt>
                <c:pt idx="45" formatCode="#,##0">
                  <c:v>7.311827000000001</c:v>
                </c:pt>
                <c:pt idx="46" formatCode="#,##0">
                  <c:v>8.260688</c:v>
                </c:pt>
                <c:pt idx="47" formatCode="#,##0">
                  <c:v>7.2868720000000016</c:v>
                </c:pt>
                <c:pt idx="48" formatCode="#,##0">
                  <c:v>8.3138609999999975</c:v>
                </c:pt>
                <c:pt idx="49" formatCode="#,##0">
                  <c:v>10.720712100000002</c:v>
                </c:pt>
                <c:pt idx="50" formatCode="#,##0">
                  <c:v>11.051868235999997</c:v>
                </c:pt>
                <c:pt idx="51" formatCode="#,##0">
                  <c:v>6.4283742239999988</c:v>
                </c:pt>
                <c:pt idx="52" formatCode="#,##0">
                  <c:v>6.3030991400000023</c:v>
                </c:pt>
              </c:numCache>
            </c:numRef>
          </c:val>
          <c:extLst>
            <c:ext xmlns:c16="http://schemas.microsoft.com/office/drawing/2014/chart" uri="{C3380CC4-5D6E-409C-BE32-E72D297353CC}">
              <c16:uniqueId val="{00000011-F7F5-4929-B194-68841897EDF7}"/>
            </c:ext>
          </c:extLst>
        </c:ser>
        <c:dLbls>
          <c:showLegendKey val="0"/>
          <c:showVal val="0"/>
          <c:showCatName val="0"/>
          <c:showSerName val="0"/>
          <c:showPercent val="0"/>
          <c:showBubbleSize val="0"/>
        </c:dLbls>
        <c:gapWidth val="0"/>
        <c:overlap val="100"/>
        <c:axId val="3"/>
        <c:axId val="4"/>
      </c:barChart>
      <c:catAx>
        <c:axId val="1840075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2"/>
        <c:noMultiLvlLbl val="0"/>
      </c:catAx>
      <c:valAx>
        <c:axId val="1"/>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GB" sz="1200" b="1" i="0" u="none" strike="noStrike" baseline="0">
                    <a:solidFill>
                      <a:srgbClr val="993300"/>
                    </a:solidFill>
                    <a:latin typeface="Arial"/>
                    <a:cs typeface="Arial"/>
                  </a:rPr>
                  <a:t>Volume</a:t>
                </a:r>
                <a:endParaRPr lang="en-GB" sz="1125" b="0" i="0" u="none" strike="noStrike" baseline="0">
                  <a:solidFill>
                    <a:srgbClr val="993300"/>
                  </a:solidFill>
                  <a:latin typeface="Arial"/>
                  <a:cs typeface="Arial"/>
                </a:endParaRPr>
              </a:p>
              <a:p>
                <a:pPr>
                  <a:defRPr sz="1000" b="0" i="0" u="none" strike="noStrike" baseline="0">
                    <a:solidFill>
                      <a:srgbClr val="000000"/>
                    </a:solidFill>
                    <a:latin typeface="Arial"/>
                    <a:ea typeface="Arial"/>
                    <a:cs typeface="Arial"/>
                  </a:defRPr>
                </a:pPr>
                <a:r>
                  <a:rPr lang="en-GB" sz="1125" b="0" i="0" u="none" strike="noStrike" baseline="0">
                    <a:solidFill>
                      <a:srgbClr val="993300"/>
                    </a:solidFill>
                    <a:latin typeface="Arial"/>
                    <a:cs typeface="Arial"/>
                  </a:rPr>
                  <a:t>(thousand cubic metres)</a:t>
                </a:r>
              </a:p>
            </c:rich>
          </c:tx>
          <c:layout>
            <c:manualLayout>
              <c:xMode val="edge"/>
              <c:yMode val="edge"/>
              <c:x val="2.7246001414303535E-2"/>
              <c:y val="0.1797065258689585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84007505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75" b="0" i="0" u="none" strike="noStrike" baseline="0">
                    <a:solidFill>
                      <a:srgbClr val="000000"/>
                    </a:solidFill>
                    <a:latin typeface="Arial"/>
                    <a:ea typeface="Arial"/>
                    <a:cs typeface="Arial"/>
                  </a:defRPr>
                </a:pPr>
                <a:r>
                  <a:rPr lang="en-GB" sz="1200" b="1" i="0" u="none" strike="noStrike" baseline="0">
                    <a:solidFill>
                      <a:srgbClr val="0000FF"/>
                    </a:solidFill>
                    <a:latin typeface="Arial"/>
                    <a:cs typeface="Arial"/>
                  </a:rPr>
                  <a:t>Export value</a:t>
                </a:r>
                <a:endParaRPr lang="en-GB" sz="1125" b="0" i="0" u="none" strike="noStrike" baseline="0">
                  <a:solidFill>
                    <a:srgbClr val="0000FF"/>
                  </a:solidFill>
                  <a:latin typeface="Arial"/>
                  <a:cs typeface="Arial"/>
                </a:endParaRPr>
              </a:p>
              <a:p>
                <a:pPr>
                  <a:defRPr sz="1075" b="0" i="0" u="none" strike="noStrike" baseline="0">
                    <a:solidFill>
                      <a:srgbClr val="000000"/>
                    </a:solidFill>
                    <a:latin typeface="Arial"/>
                    <a:ea typeface="Arial"/>
                    <a:cs typeface="Arial"/>
                  </a:defRPr>
                </a:pPr>
                <a:r>
                  <a:rPr lang="en-GB" sz="1125" b="0" i="0" u="none" strike="noStrike" baseline="0">
                    <a:solidFill>
                      <a:srgbClr val="FFFFFF"/>
                    </a:solidFill>
                    <a:latin typeface="Arial"/>
                    <a:cs typeface="Arial"/>
                  </a:rPr>
                  <a:t>(</a:t>
                </a:r>
                <a:r>
                  <a:rPr lang="en-GB" sz="1125" b="0" i="0" u="none" strike="noStrike" baseline="0">
                    <a:solidFill>
                      <a:srgbClr val="0000FF"/>
                    </a:solidFill>
                    <a:latin typeface="Arial"/>
                    <a:cs typeface="Arial"/>
                  </a:rPr>
                  <a:t> (US$ million, fob, nominal) </a:t>
                </a:r>
                <a:r>
                  <a:rPr lang="en-GB" sz="1125" b="0" i="0" u="none" strike="noStrike" baseline="0">
                    <a:solidFill>
                      <a:srgbClr val="FFFFFF"/>
                    </a:solidFill>
                    <a:latin typeface="Arial"/>
                    <a:cs typeface="Arial"/>
                  </a:rPr>
                  <a:t>)</a:t>
                </a:r>
              </a:p>
            </c:rich>
          </c:tx>
          <c:layout>
            <c:manualLayout>
              <c:xMode val="edge"/>
              <c:yMode val="edge"/>
              <c:x val="0.90921108877535617"/>
              <c:y val="0.1464276075307558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5.8528647592108504E-2"/>
          <c:y val="0.90685209689886925"/>
          <c:w val="0.89609254948076"/>
          <c:h val="6.4893943165590162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11</xdr:col>
      <xdr:colOff>0</xdr:colOff>
      <xdr:row>26</xdr:row>
      <xdr:rowOff>0</xdr:rowOff>
    </xdr:to>
    <xdr:graphicFrame macro="">
      <xdr:nvGraphicFramePr>
        <xdr:cNvPr id="1178629" name="Chart 1025">
          <a:extLst>
            <a:ext uri="{FF2B5EF4-FFF2-40B4-BE49-F238E27FC236}">
              <a16:creationId xmlns:a16="http://schemas.microsoft.com/office/drawing/2014/main" id="{F75E9A84-1FC5-464C-90F8-0E642D2F8F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0</xdr:rowOff>
    </xdr:from>
    <xdr:to>
      <xdr:col>11</xdr:col>
      <xdr:colOff>0</xdr:colOff>
      <xdr:row>52</xdr:row>
      <xdr:rowOff>0</xdr:rowOff>
    </xdr:to>
    <xdr:graphicFrame macro="">
      <xdr:nvGraphicFramePr>
        <xdr:cNvPr id="1178630" name="Chart 1027">
          <a:extLst>
            <a:ext uri="{FF2B5EF4-FFF2-40B4-BE49-F238E27FC236}">
              <a16:creationId xmlns:a16="http://schemas.microsoft.com/office/drawing/2014/main" id="{937D3D9C-AE79-4A8D-8F3B-B6A25D6D56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56</xdr:row>
      <xdr:rowOff>0</xdr:rowOff>
    </xdr:from>
    <xdr:to>
      <xdr:col>11</xdr:col>
      <xdr:colOff>0</xdr:colOff>
      <xdr:row>78</xdr:row>
      <xdr:rowOff>0</xdr:rowOff>
    </xdr:to>
    <xdr:graphicFrame macro="">
      <xdr:nvGraphicFramePr>
        <xdr:cNvPr id="1178631" name="Chart 1028">
          <a:extLst>
            <a:ext uri="{FF2B5EF4-FFF2-40B4-BE49-F238E27FC236}">
              <a16:creationId xmlns:a16="http://schemas.microsoft.com/office/drawing/2014/main" id="{39E54A2D-EDB3-4478-9DD8-5D1E5C3109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0.19091</cdr:x>
      <cdr:y>0.82827</cdr:y>
    </cdr:from>
    <cdr:to>
      <cdr:x>0.50404</cdr:x>
      <cdr:y>0.89576</cdr:y>
    </cdr:to>
    <cdr:sp macro="" textlink="">
      <cdr:nvSpPr>
        <cdr:cNvPr id="358401" name="Text Box 1025"/>
        <cdr:cNvSpPr txBox="1">
          <a:spLocks xmlns:a="http://schemas.openxmlformats.org/drawingml/2006/main" noChangeArrowheads="1"/>
        </cdr:cNvSpPr>
      </cdr:nvSpPr>
      <cdr:spPr bwMode="auto">
        <a:xfrm xmlns:a="http://schemas.openxmlformats.org/drawingml/2006/main">
          <a:off x="1200150" y="3155709"/>
          <a:ext cx="1968500" cy="2571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0.54444</cdr:x>
      <cdr:y>0.82827</cdr:y>
    </cdr:from>
    <cdr:to>
      <cdr:x>0.85455</cdr:x>
      <cdr:y>0.89667</cdr:y>
    </cdr:to>
    <cdr:sp macro="" textlink="">
      <cdr:nvSpPr>
        <cdr:cNvPr id="358402" name="Text Box 1026"/>
        <cdr:cNvSpPr txBox="1">
          <a:spLocks xmlns:a="http://schemas.openxmlformats.org/drawingml/2006/main" noChangeArrowheads="1"/>
        </cdr:cNvSpPr>
      </cdr:nvSpPr>
      <cdr:spPr bwMode="auto">
        <a:xfrm xmlns:a="http://schemas.openxmlformats.org/drawingml/2006/main">
          <a:off x="3422650" y="3155708"/>
          <a:ext cx="1949450" cy="26059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11.xml><?xml version="1.0" encoding="utf-8"?>
<c:userShapes xmlns:c="http://schemas.openxmlformats.org/drawingml/2006/chart">
  <cdr:relSizeAnchor xmlns:cdr="http://schemas.openxmlformats.org/drawingml/2006/chartDrawing">
    <cdr:from>
      <cdr:x>0.18384</cdr:x>
      <cdr:y>0.77513</cdr:y>
    </cdr:from>
    <cdr:to>
      <cdr:x>0.50303</cdr:x>
      <cdr:y>0.84652</cdr:y>
    </cdr:to>
    <cdr:sp macro="" textlink="">
      <cdr:nvSpPr>
        <cdr:cNvPr id="359425" name="Text Box 1"/>
        <cdr:cNvSpPr txBox="1">
          <a:spLocks xmlns:a="http://schemas.openxmlformats.org/drawingml/2006/main" noChangeArrowheads="1"/>
        </cdr:cNvSpPr>
      </cdr:nvSpPr>
      <cdr:spPr bwMode="auto">
        <a:xfrm xmlns:a="http://schemas.openxmlformats.org/drawingml/2006/main">
          <a:off x="1155700" y="2953233"/>
          <a:ext cx="2006600" cy="27200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0.53939</cdr:x>
      <cdr:y>0.77167</cdr:y>
    </cdr:from>
    <cdr:to>
      <cdr:x>0.85152</cdr:x>
      <cdr:y>0.8475</cdr:y>
    </cdr:to>
    <cdr:sp macro="" textlink="">
      <cdr:nvSpPr>
        <cdr:cNvPr id="359426" name="Text Box 2"/>
        <cdr:cNvSpPr txBox="1">
          <a:spLocks xmlns:a="http://schemas.openxmlformats.org/drawingml/2006/main" noChangeArrowheads="1"/>
        </cdr:cNvSpPr>
      </cdr:nvSpPr>
      <cdr:spPr bwMode="auto">
        <a:xfrm xmlns:a="http://schemas.openxmlformats.org/drawingml/2006/main">
          <a:off x="3390900" y="2940050"/>
          <a:ext cx="1962150" cy="2889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12.xml><?xml version="1.0" encoding="utf-8"?>
<c:userShapes xmlns:c="http://schemas.openxmlformats.org/drawingml/2006/chart">
  <cdr:relSizeAnchor xmlns:cdr="http://schemas.openxmlformats.org/drawingml/2006/chartDrawing">
    <cdr:from>
      <cdr:x>0.18442</cdr:x>
      <cdr:y>0.83924</cdr:y>
    </cdr:from>
    <cdr:to>
      <cdr:x>0.48869</cdr:x>
      <cdr:y>0.8918</cdr:y>
    </cdr:to>
    <cdr:sp macro="" textlink="">
      <cdr:nvSpPr>
        <cdr:cNvPr id="375809" name="Text Box 1"/>
        <cdr:cNvSpPr txBox="1">
          <a:spLocks xmlns:a="http://schemas.openxmlformats.org/drawingml/2006/main" noChangeArrowheads="1"/>
        </cdr:cNvSpPr>
      </cdr:nvSpPr>
      <cdr:spPr bwMode="auto">
        <a:xfrm xmlns:a="http://schemas.openxmlformats.org/drawingml/2006/main">
          <a:off x="1161720" y="3208153"/>
          <a:ext cx="1916608" cy="2009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0.59027</cdr:x>
      <cdr:y>0.83656</cdr:y>
    </cdr:from>
    <cdr:to>
      <cdr:x>0.74941</cdr:x>
      <cdr:y>0.89205</cdr:y>
    </cdr:to>
    <cdr:sp macro="" textlink="">
      <cdr:nvSpPr>
        <cdr:cNvPr id="375810" name="Text Box 2"/>
        <cdr:cNvSpPr txBox="1">
          <a:spLocks xmlns:a="http://schemas.openxmlformats.org/drawingml/2006/main" noChangeArrowheads="1"/>
        </cdr:cNvSpPr>
      </cdr:nvSpPr>
      <cdr:spPr bwMode="auto">
        <a:xfrm xmlns:a="http://schemas.openxmlformats.org/drawingml/2006/main">
          <a:off x="3718230" y="3197920"/>
          <a:ext cx="1002462" cy="21210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13.xml><?xml version="1.0" encoding="utf-8"?>
<c:userShapes xmlns:c="http://schemas.openxmlformats.org/drawingml/2006/chart">
  <cdr:relSizeAnchor xmlns:cdr="http://schemas.openxmlformats.org/drawingml/2006/chartDrawing">
    <cdr:from>
      <cdr:x>0.16347</cdr:x>
      <cdr:y>0.82269</cdr:y>
    </cdr:from>
    <cdr:to>
      <cdr:x>0.49041</cdr:x>
      <cdr:y>0.89112</cdr:y>
    </cdr:to>
    <cdr:sp macro="" textlink="">
      <cdr:nvSpPr>
        <cdr:cNvPr id="471041" name="Text Box 1"/>
        <cdr:cNvSpPr txBox="1">
          <a:spLocks xmlns:a="http://schemas.openxmlformats.org/drawingml/2006/main" noChangeArrowheads="1"/>
        </cdr:cNvSpPr>
      </cdr:nvSpPr>
      <cdr:spPr bwMode="auto">
        <a:xfrm xmlns:a="http://schemas.openxmlformats.org/drawingml/2006/main">
          <a:off x="1028700" y="3139673"/>
          <a:ext cx="2057400" cy="26115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0.53179</cdr:x>
      <cdr:y>0.82147</cdr:y>
    </cdr:from>
    <cdr:to>
      <cdr:x>0.85166</cdr:x>
      <cdr:y>0.89018</cdr:y>
    </cdr:to>
    <cdr:sp macro="" textlink="">
      <cdr:nvSpPr>
        <cdr:cNvPr id="471042" name="Text Box 2"/>
        <cdr:cNvSpPr txBox="1">
          <a:spLocks xmlns:a="http://schemas.openxmlformats.org/drawingml/2006/main" noChangeArrowheads="1"/>
        </cdr:cNvSpPr>
      </cdr:nvSpPr>
      <cdr:spPr bwMode="auto">
        <a:xfrm xmlns:a="http://schemas.openxmlformats.org/drawingml/2006/main">
          <a:off x="3346450" y="3135017"/>
          <a:ext cx="2012949" cy="2622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14.xml><?xml version="1.0" encoding="utf-8"?>
<c:userShapes xmlns:c="http://schemas.openxmlformats.org/drawingml/2006/chart">
  <cdr:relSizeAnchor xmlns:cdr="http://schemas.openxmlformats.org/drawingml/2006/chartDrawing">
    <cdr:from>
      <cdr:x>0.18485</cdr:x>
      <cdr:y>0.82895</cdr:y>
    </cdr:from>
    <cdr:to>
      <cdr:x>0.49697</cdr:x>
      <cdr:y>0.89667</cdr:y>
    </cdr:to>
    <cdr:sp macro="" textlink="">
      <cdr:nvSpPr>
        <cdr:cNvPr id="844801" name="Text Box 3073"/>
        <cdr:cNvSpPr txBox="1">
          <a:spLocks xmlns:a="http://schemas.openxmlformats.org/drawingml/2006/main" noChangeArrowheads="1"/>
        </cdr:cNvSpPr>
      </cdr:nvSpPr>
      <cdr:spPr bwMode="auto">
        <a:xfrm xmlns:a="http://schemas.openxmlformats.org/drawingml/2006/main">
          <a:off x="1162050" y="3158292"/>
          <a:ext cx="1962150" cy="25800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0.53535</cdr:x>
      <cdr:y>0.82833</cdr:y>
    </cdr:from>
    <cdr:to>
      <cdr:x>0.85152</cdr:x>
      <cdr:y>0.89667</cdr:y>
    </cdr:to>
    <cdr:sp macro="" textlink="">
      <cdr:nvSpPr>
        <cdr:cNvPr id="844802" name="Text Box 3074"/>
        <cdr:cNvSpPr txBox="1">
          <a:spLocks xmlns:a="http://schemas.openxmlformats.org/drawingml/2006/main" noChangeArrowheads="1"/>
        </cdr:cNvSpPr>
      </cdr:nvSpPr>
      <cdr:spPr bwMode="auto">
        <a:xfrm xmlns:a="http://schemas.openxmlformats.org/drawingml/2006/main">
          <a:off x="3365500" y="3155950"/>
          <a:ext cx="1987550" cy="2603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15.xml><?xml version="1.0" encoding="utf-8"?>
<c:userShapes xmlns:c="http://schemas.openxmlformats.org/drawingml/2006/chart">
  <cdr:relSizeAnchor xmlns:cdr="http://schemas.openxmlformats.org/drawingml/2006/chartDrawing">
    <cdr:from>
      <cdr:x>0.12614</cdr:x>
      <cdr:y>0.80771</cdr:y>
    </cdr:from>
    <cdr:to>
      <cdr:x>0.24622</cdr:x>
      <cdr:y>0.87615</cdr:y>
    </cdr:to>
    <cdr:sp macro="" textlink="">
      <cdr:nvSpPr>
        <cdr:cNvPr id="471041" name="Text Box 1"/>
        <cdr:cNvSpPr txBox="1">
          <a:spLocks xmlns:a="http://schemas.openxmlformats.org/drawingml/2006/main" noChangeArrowheads="1"/>
        </cdr:cNvSpPr>
      </cdr:nvSpPr>
      <cdr:spPr bwMode="auto">
        <a:xfrm xmlns:a="http://schemas.openxmlformats.org/drawingml/2006/main">
          <a:off x="793751" y="3082504"/>
          <a:ext cx="755649" cy="26119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ysClr val="windowText" lastClr="000000"/>
              </a:solidFill>
              <a:latin typeface="Arial"/>
              <a:cs typeface="Arial"/>
            </a:rPr>
            <a:t>Barbados</a:t>
          </a:r>
        </a:p>
      </cdr:txBody>
    </cdr:sp>
  </cdr:relSizeAnchor>
  <cdr:relSizeAnchor xmlns:cdr="http://schemas.openxmlformats.org/drawingml/2006/chartDrawing">
    <cdr:from>
      <cdr:x>0.87386</cdr:x>
      <cdr:y>0.79201</cdr:y>
    </cdr:from>
    <cdr:to>
      <cdr:x>0.98587</cdr:x>
      <cdr:y>0.91015</cdr:y>
    </cdr:to>
    <cdr:sp macro="" textlink="">
      <cdr:nvSpPr>
        <cdr:cNvPr id="471042" name="Text Box 2"/>
        <cdr:cNvSpPr txBox="1">
          <a:spLocks xmlns:a="http://schemas.openxmlformats.org/drawingml/2006/main" noChangeArrowheads="1"/>
        </cdr:cNvSpPr>
      </cdr:nvSpPr>
      <cdr:spPr bwMode="auto">
        <a:xfrm xmlns:a="http://schemas.openxmlformats.org/drawingml/2006/main">
          <a:off x="5499100" y="3022600"/>
          <a:ext cx="704850" cy="4508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anchorCtr="1" upright="1"/>
        <a:lstStyle xmlns:a="http://schemas.openxmlformats.org/drawingml/2006/main"/>
        <a:p xmlns:a="http://schemas.openxmlformats.org/drawingml/2006/main">
          <a:pPr algn="ctr" rtl="0">
            <a:defRPr sz="1000"/>
          </a:pPr>
          <a:r>
            <a:rPr lang="en-GB" sz="1200" b="0" i="0" u="none" strike="noStrike" baseline="0">
              <a:solidFill>
                <a:sysClr val="windowText" lastClr="000000"/>
              </a:solidFill>
              <a:latin typeface="Arial"/>
              <a:cs typeface="Arial"/>
            </a:rPr>
            <a:t>Rest of</a:t>
          </a:r>
        </a:p>
        <a:p xmlns:a="http://schemas.openxmlformats.org/drawingml/2006/main">
          <a:pPr algn="ctr" rtl="0">
            <a:defRPr sz="1000"/>
          </a:pPr>
          <a:r>
            <a:rPr lang="en-GB" sz="1200" b="0" i="0" u="none" strike="noStrike" baseline="0">
              <a:solidFill>
                <a:sysClr val="windowText" lastClr="000000"/>
              </a:solidFill>
              <a:latin typeface="Arial"/>
              <a:cs typeface="Arial"/>
            </a:rPr>
            <a:t>world</a:t>
          </a:r>
        </a:p>
      </cdr:txBody>
    </cdr:sp>
  </cdr:relSizeAnchor>
  <cdr:relSizeAnchor xmlns:cdr="http://schemas.openxmlformats.org/drawingml/2006/chartDrawing">
    <cdr:from>
      <cdr:x>0.76993</cdr:x>
      <cdr:y>0.79867</cdr:y>
    </cdr:from>
    <cdr:to>
      <cdr:x>0.88597</cdr:x>
      <cdr:y>0.89206</cdr:y>
    </cdr:to>
    <cdr:sp macro="" textlink="">
      <cdr:nvSpPr>
        <cdr:cNvPr id="2" name="Text Box 1">
          <a:extLst xmlns:a="http://schemas.openxmlformats.org/drawingml/2006/main">
            <a:ext uri="{FF2B5EF4-FFF2-40B4-BE49-F238E27FC236}">
              <a16:creationId xmlns:a16="http://schemas.microsoft.com/office/drawing/2014/main" id="{7AFA24EB-6970-96FD-6376-49D40AFACA58}"/>
            </a:ext>
          </a:extLst>
        </cdr:cNvPr>
        <cdr:cNvSpPr txBox="1">
          <a:spLocks xmlns:a="http://schemas.openxmlformats.org/drawingml/2006/main" noChangeArrowheads="1"/>
        </cdr:cNvSpPr>
      </cdr:nvSpPr>
      <cdr:spPr bwMode="auto">
        <a:xfrm xmlns:a="http://schemas.openxmlformats.org/drawingml/2006/main">
          <a:off x="4845055" y="3048004"/>
          <a:ext cx="730246" cy="3564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USA</a:t>
          </a:r>
        </a:p>
      </cdr:txBody>
    </cdr:sp>
  </cdr:relSizeAnchor>
  <cdr:relSizeAnchor xmlns:cdr="http://schemas.openxmlformats.org/drawingml/2006/chartDrawing">
    <cdr:from>
      <cdr:x>0.6559</cdr:x>
      <cdr:y>0.79534</cdr:y>
    </cdr:from>
    <cdr:to>
      <cdr:x>0.78809</cdr:x>
      <cdr:y>0.88873</cdr:y>
    </cdr:to>
    <cdr:sp macro="" textlink="">
      <cdr:nvSpPr>
        <cdr:cNvPr id="3" name="Text Box 1">
          <a:extLst xmlns:a="http://schemas.openxmlformats.org/drawingml/2006/main">
            <a:ext uri="{FF2B5EF4-FFF2-40B4-BE49-F238E27FC236}">
              <a16:creationId xmlns:a16="http://schemas.microsoft.com/office/drawing/2014/main" id="{FCDFB7A8-ED3D-4AFE-BD5D-FBE2305C9F41}"/>
            </a:ext>
          </a:extLst>
        </cdr:cNvPr>
        <cdr:cNvSpPr txBox="1">
          <a:spLocks xmlns:a="http://schemas.openxmlformats.org/drawingml/2006/main" noChangeArrowheads="1"/>
        </cdr:cNvSpPr>
      </cdr:nvSpPr>
      <cdr:spPr bwMode="auto">
        <a:xfrm xmlns:a="http://schemas.openxmlformats.org/drawingml/2006/main">
          <a:off x="4127500" y="3035300"/>
          <a:ext cx="831850" cy="35640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Singapore &amp; Taiwan</a:t>
          </a:r>
        </a:p>
      </cdr:txBody>
    </cdr:sp>
  </cdr:relSizeAnchor>
  <cdr:relSizeAnchor xmlns:cdr="http://schemas.openxmlformats.org/drawingml/2006/chartDrawing">
    <cdr:from>
      <cdr:x>0.56408</cdr:x>
      <cdr:y>0.797</cdr:y>
    </cdr:from>
    <cdr:to>
      <cdr:x>0.66498</cdr:x>
      <cdr:y>0.89039</cdr:y>
    </cdr:to>
    <cdr:sp macro="" textlink="">
      <cdr:nvSpPr>
        <cdr:cNvPr id="4" name="Text Box 1">
          <a:extLst xmlns:a="http://schemas.openxmlformats.org/drawingml/2006/main">
            <a:ext uri="{FF2B5EF4-FFF2-40B4-BE49-F238E27FC236}">
              <a16:creationId xmlns:a16="http://schemas.microsoft.com/office/drawing/2014/main" id="{D65E54EF-A05D-0209-5848-9F7E7D2CC019}"/>
            </a:ext>
          </a:extLst>
        </cdr:cNvPr>
        <cdr:cNvSpPr txBox="1">
          <a:spLocks xmlns:a="http://schemas.openxmlformats.org/drawingml/2006/main" noChangeArrowheads="1"/>
        </cdr:cNvSpPr>
      </cdr:nvSpPr>
      <cdr:spPr bwMode="auto">
        <a:xfrm xmlns:a="http://schemas.openxmlformats.org/drawingml/2006/main">
          <a:off x="3549671" y="3041631"/>
          <a:ext cx="634979" cy="3564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India</a:t>
          </a:r>
        </a:p>
      </cdr:txBody>
    </cdr:sp>
  </cdr:relSizeAnchor>
  <cdr:relSizeAnchor xmlns:cdr="http://schemas.openxmlformats.org/drawingml/2006/chartDrawing">
    <cdr:from>
      <cdr:x>0.44904</cdr:x>
      <cdr:y>0.79867</cdr:y>
    </cdr:from>
    <cdr:to>
      <cdr:x>0.56912</cdr:x>
      <cdr:y>0.89206</cdr:y>
    </cdr:to>
    <cdr:sp macro="" textlink="">
      <cdr:nvSpPr>
        <cdr:cNvPr id="5" name="Text Box 1">
          <a:extLst xmlns:a="http://schemas.openxmlformats.org/drawingml/2006/main">
            <a:ext uri="{FF2B5EF4-FFF2-40B4-BE49-F238E27FC236}">
              <a16:creationId xmlns:a16="http://schemas.microsoft.com/office/drawing/2014/main" id="{8774D67C-7823-2D9B-A2AD-40FE4B1964B0}"/>
            </a:ext>
          </a:extLst>
        </cdr:cNvPr>
        <cdr:cNvSpPr txBox="1">
          <a:spLocks xmlns:a="http://schemas.openxmlformats.org/drawingml/2006/main" noChangeArrowheads="1"/>
        </cdr:cNvSpPr>
      </cdr:nvSpPr>
      <cdr:spPr bwMode="auto">
        <a:xfrm xmlns:a="http://schemas.openxmlformats.org/drawingml/2006/main">
          <a:off x="2825750" y="3048004"/>
          <a:ext cx="755637" cy="3564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EU-27 plus UK</a:t>
          </a:r>
        </a:p>
      </cdr:txBody>
    </cdr:sp>
  </cdr:relSizeAnchor>
  <cdr:relSizeAnchor xmlns:cdr="http://schemas.openxmlformats.org/drawingml/2006/chartDrawing">
    <cdr:from>
      <cdr:x>0.35318</cdr:x>
      <cdr:y>0.79534</cdr:y>
    </cdr:from>
    <cdr:to>
      <cdr:x>0.45106</cdr:x>
      <cdr:y>0.88873</cdr:y>
    </cdr:to>
    <cdr:sp macro="" textlink="">
      <cdr:nvSpPr>
        <cdr:cNvPr id="6" name="Text Box 1">
          <a:extLst xmlns:a="http://schemas.openxmlformats.org/drawingml/2006/main">
            <a:ext uri="{FF2B5EF4-FFF2-40B4-BE49-F238E27FC236}">
              <a16:creationId xmlns:a16="http://schemas.microsoft.com/office/drawing/2014/main" id="{9496946F-558A-61E8-E101-9FA5610E3969}"/>
            </a:ext>
          </a:extLst>
        </cdr:cNvPr>
        <cdr:cNvSpPr txBox="1">
          <a:spLocks xmlns:a="http://schemas.openxmlformats.org/drawingml/2006/main" noChangeArrowheads="1"/>
        </cdr:cNvSpPr>
      </cdr:nvSpPr>
      <cdr:spPr bwMode="auto">
        <a:xfrm xmlns:a="http://schemas.openxmlformats.org/drawingml/2006/main">
          <a:off x="2222509" y="3035296"/>
          <a:ext cx="615941" cy="3564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China</a:t>
          </a:r>
        </a:p>
      </cdr:txBody>
    </cdr:sp>
  </cdr:relSizeAnchor>
  <cdr:relSizeAnchor xmlns:cdr="http://schemas.openxmlformats.org/drawingml/2006/chartDrawing">
    <cdr:from>
      <cdr:x>0.23512</cdr:x>
      <cdr:y>0.802</cdr:y>
    </cdr:from>
    <cdr:to>
      <cdr:x>0.36428</cdr:x>
      <cdr:y>0.89539</cdr:y>
    </cdr:to>
    <cdr:sp macro="" textlink="">
      <cdr:nvSpPr>
        <cdr:cNvPr id="7" name="Text Box 1">
          <a:extLst xmlns:a="http://schemas.openxmlformats.org/drawingml/2006/main">
            <a:ext uri="{FF2B5EF4-FFF2-40B4-BE49-F238E27FC236}">
              <a16:creationId xmlns:a16="http://schemas.microsoft.com/office/drawing/2014/main" id="{9496946F-558A-61E8-E101-9FA5610E3969}"/>
            </a:ext>
          </a:extLst>
        </cdr:cNvPr>
        <cdr:cNvSpPr txBox="1">
          <a:spLocks xmlns:a="http://schemas.openxmlformats.org/drawingml/2006/main" noChangeArrowheads="1"/>
        </cdr:cNvSpPr>
      </cdr:nvSpPr>
      <cdr:spPr bwMode="auto">
        <a:xfrm xmlns:a="http://schemas.openxmlformats.org/drawingml/2006/main">
          <a:off x="1479550" y="3060713"/>
          <a:ext cx="812800" cy="3564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wrap="square" lIns="45720" tIns="36576" rIns="45720" bIns="36576" anchor="ctr" anchorCtr="1"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GB" sz="1200" b="0" i="0" u="none" strike="noStrike" baseline="0">
              <a:solidFill>
                <a:sysClr val="windowText" lastClr="000000"/>
              </a:solidFill>
              <a:latin typeface="Arial"/>
              <a:cs typeface="Arial"/>
            </a:rPr>
            <a:t>Other Caribbean</a:t>
          </a:r>
        </a:p>
      </cdr:txBody>
    </cdr:sp>
  </cdr:relSizeAnchor>
</c:userShapes>
</file>

<file path=xl/drawings/drawing2.xml><?xml version="1.0" encoding="utf-8"?>
<c:userShapes xmlns:c="http://schemas.openxmlformats.org/drawingml/2006/chart">
  <cdr:relSizeAnchor xmlns:cdr="http://schemas.openxmlformats.org/drawingml/2006/chartDrawing">
    <cdr:from>
      <cdr:x>0.17754</cdr:x>
      <cdr:y>0.80727</cdr:y>
    </cdr:from>
    <cdr:to>
      <cdr:x>0.49495</cdr:x>
      <cdr:y>0.88571</cdr:y>
    </cdr:to>
    <cdr:sp macro="" textlink="">
      <cdr:nvSpPr>
        <cdr:cNvPr id="1179649" name="Text Box 1"/>
        <cdr:cNvSpPr txBox="1">
          <a:spLocks xmlns:a="http://schemas.openxmlformats.org/drawingml/2006/main" noChangeArrowheads="1"/>
        </cdr:cNvSpPr>
      </cdr:nvSpPr>
      <cdr:spPr bwMode="auto">
        <a:xfrm xmlns:a="http://schemas.openxmlformats.org/drawingml/2006/main">
          <a:off x="1116105" y="2819400"/>
          <a:ext cx="1995395" cy="27394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0.53838</cdr:x>
      <cdr:y>0.80727</cdr:y>
    </cdr:from>
    <cdr:to>
      <cdr:x>0.84646</cdr:x>
      <cdr:y>0.88571</cdr:y>
    </cdr:to>
    <cdr:sp macro="" textlink="">
      <cdr:nvSpPr>
        <cdr:cNvPr id="1179650" name="Text Box 2"/>
        <cdr:cNvSpPr txBox="1">
          <a:spLocks xmlns:a="http://schemas.openxmlformats.org/drawingml/2006/main" noChangeArrowheads="1"/>
        </cdr:cNvSpPr>
      </cdr:nvSpPr>
      <cdr:spPr bwMode="auto">
        <a:xfrm xmlns:a="http://schemas.openxmlformats.org/drawingml/2006/main">
          <a:off x="3384550" y="2819400"/>
          <a:ext cx="1936750" cy="27394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3.xml><?xml version="1.0" encoding="utf-8"?>
<c:userShapes xmlns:c="http://schemas.openxmlformats.org/drawingml/2006/chart">
  <cdr:relSizeAnchor xmlns:cdr="http://schemas.openxmlformats.org/drawingml/2006/chartDrawing">
    <cdr:from>
      <cdr:x>0.18182</cdr:x>
      <cdr:y>0.80909</cdr:y>
    </cdr:from>
    <cdr:to>
      <cdr:x>0.49798</cdr:x>
      <cdr:y>0.88936</cdr:y>
    </cdr:to>
    <cdr:sp macro="" textlink="">
      <cdr:nvSpPr>
        <cdr:cNvPr id="1306625" name="Text Box 2049"/>
        <cdr:cNvSpPr txBox="1">
          <a:spLocks xmlns:a="http://schemas.openxmlformats.org/drawingml/2006/main" noChangeArrowheads="1"/>
        </cdr:cNvSpPr>
      </cdr:nvSpPr>
      <cdr:spPr bwMode="auto">
        <a:xfrm xmlns:a="http://schemas.openxmlformats.org/drawingml/2006/main">
          <a:off x="1143000" y="2825750"/>
          <a:ext cx="1987550" cy="2803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0.53535</cdr:x>
      <cdr:y>0.80909</cdr:y>
    </cdr:from>
    <cdr:to>
      <cdr:x>0.84545</cdr:x>
      <cdr:y>0.88936</cdr:y>
    </cdr:to>
    <cdr:sp macro="" textlink="">
      <cdr:nvSpPr>
        <cdr:cNvPr id="1306626" name="Text Box 2050"/>
        <cdr:cNvSpPr txBox="1">
          <a:spLocks xmlns:a="http://schemas.openxmlformats.org/drawingml/2006/main" noChangeArrowheads="1"/>
        </cdr:cNvSpPr>
      </cdr:nvSpPr>
      <cdr:spPr bwMode="auto">
        <a:xfrm xmlns:a="http://schemas.openxmlformats.org/drawingml/2006/main">
          <a:off x="3365500" y="2825750"/>
          <a:ext cx="1949450" cy="2803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4.xml><?xml version="1.0" encoding="utf-8"?>
<c:userShapes xmlns:c="http://schemas.openxmlformats.org/drawingml/2006/chart">
  <cdr:relSizeAnchor xmlns:cdr="http://schemas.openxmlformats.org/drawingml/2006/chartDrawing">
    <cdr:from>
      <cdr:x>0.18485</cdr:x>
      <cdr:y>0.81455</cdr:y>
    </cdr:from>
    <cdr:to>
      <cdr:x>0.5</cdr:x>
      <cdr:y>0.88936</cdr:y>
    </cdr:to>
    <cdr:sp macro="" textlink="">
      <cdr:nvSpPr>
        <cdr:cNvPr id="1309697" name="Text Box 1"/>
        <cdr:cNvSpPr txBox="1">
          <a:spLocks xmlns:a="http://schemas.openxmlformats.org/drawingml/2006/main" noChangeArrowheads="1"/>
        </cdr:cNvSpPr>
      </cdr:nvSpPr>
      <cdr:spPr bwMode="auto">
        <a:xfrm xmlns:a="http://schemas.openxmlformats.org/drawingml/2006/main">
          <a:off x="1162050" y="2844800"/>
          <a:ext cx="1981200" cy="2612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0.53333</cdr:x>
      <cdr:y>0.81455</cdr:y>
    </cdr:from>
    <cdr:to>
      <cdr:x>0.84646</cdr:x>
      <cdr:y>0.88936</cdr:y>
    </cdr:to>
    <cdr:sp macro="" textlink="">
      <cdr:nvSpPr>
        <cdr:cNvPr id="1309698" name="Text Box 2"/>
        <cdr:cNvSpPr txBox="1">
          <a:spLocks xmlns:a="http://schemas.openxmlformats.org/drawingml/2006/main" noChangeArrowheads="1"/>
        </cdr:cNvSpPr>
      </cdr:nvSpPr>
      <cdr:spPr bwMode="auto">
        <a:xfrm xmlns:a="http://schemas.openxmlformats.org/drawingml/2006/main">
          <a:off x="3352800" y="2844800"/>
          <a:ext cx="1968500" cy="2612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11</xdr:col>
      <xdr:colOff>0</xdr:colOff>
      <xdr:row>30</xdr:row>
      <xdr:rowOff>0</xdr:rowOff>
    </xdr:to>
    <xdr:graphicFrame macro="">
      <xdr:nvGraphicFramePr>
        <xdr:cNvPr id="1172485" name="Chart 1025">
          <a:extLst>
            <a:ext uri="{FF2B5EF4-FFF2-40B4-BE49-F238E27FC236}">
              <a16:creationId xmlns:a16="http://schemas.microsoft.com/office/drawing/2014/main" id="{661EC644-B617-43C6-8C01-B03D118CD2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0.17459</cdr:x>
      <cdr:y>0.82608</cdr:y>
    </cdr:from>
    <cdr:to>
      <cdr:x>0.48524</cdr:x>
      <cdr:y>0.88886</cdr:y>
    </cdr:to>
    <cdr:sp macro="" textlink="">
      <cdr:nvSpPr>
        <cdr:cNvPr id="1173505" name="Text Box 1025"/>
        <cdr:cNvSpPr txBox="1">
          <a:spLocks xmlns:a="http://schemas.openxmlformats.org/drawingml/2006/main" noChangeArrowheads="1"/>
        </cdr:cNvSpPr>
      </cdr:nvSpPr>
      <cdr:spPr bwMode="auto">
        <a:xfrm xmlns:a="http://schemas.openxmlformats.org/drawingml/2006/main">
          <a:off x="1098669" y="3152616"/>
          <a:ext cx="1954887" cy="2396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0.53001</cdr:x>
      <cdr:y>0.82608</cdr:y>
    </cdr:from>
    <cdr:to>
      <cdr:x>0.84091</cdr:x>
      <cdr:y>0.88886</cdr:y>
    </cdr:to>
    <cdr:sp macro="" textlink="">
      <cdr:nvSpPr>
        <cdr:cNvPr id="1173506" name="Text Box 1026"/>
        <cdr:cNvSpPr txBox="1">
          <a:spLocks xmlns:a="http://schemas.openxmlformats.org/drawingml/2006/main" noChangeArrowheads="1"/>
        </cdr:cNvSpPr>
      </cdr:nvSpPr>
      <cdr:spPr bwMode="auto">
        <a:xfrm xmlns:a="http://schemas.openxmlformats.org/drawingml/2006/main">
          <a:off x="3335258" y="3152616"/>
          <a:ext cx="1956435" cy="2396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Export value</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132</xdr:row>
      <xdr:rowOff>0</xdr:rowOff>
    </xdr:from>
    <xdr:to>
      <xdr:col>11</xdr:col>
      <xdr:colOff>0</xdr:colOff>
      <xdr:row>156</xdr:row>
      <xdr:rowOff>0</xdr:rowOff>
    </xdr:to>
    <xdr:graphicFrame macro="">
      <xdr:nvGraphicFramePr>
        <xdr:cNvPr id="235554" name="Chart 14">
          <a:extLst>
            <a:ext uri="{FF2B5EF4-FFF2-40B4-BE49-F238E27FC236}">
              <a16:creationId xmlns:a16="http://schemas.microsoft.com/office/drawing/2014/main" id="{B272CD02-070E-4C6C-ABB0-02C4987D68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xdr:row>
      <xdr:rowOff>0</xdr:rowOff>
    </xdr:from>
    <xdr:to>
      <xdr:col>11</xdr:col>
      <xdr:colOff>0</xdr:colOff>
      <xdr:row>26</xdr:row>
      <xdr:rowOff>0</xdr:rowOff>
    </xdr:to>
    <xdr:graphicFrame macro="">
      <xdr:nvGraphicFramePr>
        <xdr:cNvPr id="235555" name="Chart 15">
          <a:extLst>
            <a:ext uri="{FF2B5EF4-FFF2-40B4-BE49-F238E27FC236}">
              <a16:creationId xmlns:a16="http://schemas.microsoft.com/office/drawing/2014/main" id="{4E5081CE-FF3D-4298-8E94-F754D4CE8A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80</xdr:row>
      <xdr:rowOff>0</xdr:rowOff>
    </xdr:from>
    <xdr:to>
      <xdr:col>11</xdr:col>
      <xdr:colOff>0</xdr:colOff>
      <xdr:row>104</xdr:row>
      <xdr:rowOff>0</xdr:rowOff>
    </xdr:to>
    <xdr:graphicFrame macro="">
      <xdr:nvGraphicFramePr>
        <xdr:cNvPr id="235556" name="Chart 17">
          <a:extLst>
            <a:ext uri="{FF2B5EF4-FFF2-40B4-BE49-F238E27FC236}">
              <a16:creationId xmlns:a16="http://schemas.microsoft.com/office/drawing/2014/main" id="{A725E428-0FD2-4121-B39C-86526CF4BE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28</xdr:row>
      <xdr:rowOff>0</xdr:rowOff>
    </xdr:from>
    <xdr:to>
      <xdr:col>11</xdr:col>
      <xdr:colOff>0</xdr:colOff>
      <xdr:row>52</xdr:row>
      <xdr:rowOff>0</xdr:rowOff>
    </xdr:to>
    <xdr:graphicFrame macro="">
      <xdr:nvGraphicFramePr>
        <xdr:cNvPr id="235557" name="Chart 18">
          <a:extLst>
            <a:ext uri="{FF2B5EF4-FFF2-40B4-BE49-F238E27FC236}">
              <a16:creationId xmlns:a16="http://schemas.microsoft.com/office/drawing/2014/main" id="{115C6A4F-8D88-4658-9A7D-AAC5311763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106</xdr:row>
      <xdr:rowOff>0</xdr:rowOff>
    </xdr:from>
    <xdr:to>
      <xdr:col>11</xdr:col>
      <xdr:colOff>6350</xdr:colOff>
      <xdr:row>130</xdr:row>
      <xdr:rowOff>6350</xdr:rowOff>
    </xdr:to>
    <xdr:graphicFrame macro="">
      <xdr:nvGraphicFramePr>
        <xdr:cNvPr id="235558" name="Chart 19">
          <a:extLst>
            <a:ext uri="{FF2B5EF4-FFF2-40B4-BE49-F238E27FC236}">
              <a16:creationId xmlns:a16="http://schemas.microsoft.com/office/drawing/2014/main" id="{E970BAF0-9D9D-427A-B034-6C66096190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158</xdr:row>
      <xdr:rowOff>0</xdr:rowOff>
    </xdr:from>
    <xdr:to>
      <xdr:col>11</xdr:col>
      <xdr:colOff>6350</xdr:colOff>
      <xdr:row>182</xdr:row>
      <xdr:rowOff>6350</xdr:rowOff>
    </xdr:to>
    <xdr:graphicFrame macro="">
      <xdr:nvGraphicFramePr>
        <xdr:cNvPr id="235559" name="Chart 20">
          <a:extLst>
            <a:ext uri="{FF2B5EF4-FFF2-40B4-BE49-F238E27FC236}">
              <a16:creationId xmlns:a16="http://schemas.microsoft.com/office/drawing/2014/main" id="{BCEF6825-5265-4581-9375-A487D7ED8D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54</xdr:row>
      <xdr:rowOff>0</xdr:rowOff>
    </xdr:from>
    <xdr:to>
      <xdr:col>11</xdr:col>
      <xdr:colOff>0</xdr:colOff>
      <xdr:row>78</xdr:row>
      <xdr:rowOff>0</xdr:rowOff>
    </xdr:to>
    <xdr:graphicFrame macro="">
      <xdr:nvGraphicFramePr>
        <xdr:cNvPr id="235560" name="Chart 31">
          <a:extLst>
            <a:ext uri="{FF2B5EF4-FFF2-40B4-BE49-F238E27FC236}">
              <a16:creationId xmlns:a16="http://schemas.microsoft.com/office/drawing/2014/main" id="{6CFFB64A-9A4E-40E2-9205-8750F36852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184</xdr:row>
      <xdr:rowOff>0</xdr:rowOff>
    </xdr:from>
    <xdr:to>
      <xdr:col>11</xdr:col>
      <xdr:colOff>6350</xdr:colOff>
      <xdr:row>208</xdr:row>
      <xdr:rowOff>6350</xdr:rowOff>
    </xdr:to>
    <xdr:graphicFrame macro="">
      <xdr:nvGraphicFramePr>
        <xdr:cNvPr id="3" name="Chart 20">
          <a:extLst>
            <a:ext uri="{FF2B5EF4-FFF2-40B4-BE49-F238E27FC236}">
              <a16:creationId xmlns:a16="http://schemas.microsoft.com/office/drawing/2014/main" id="{04BC59ED-A5A7-43A3-B41E-1329010A52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0.17902</cdr:x>
      <cdr:y>0.81951</cdr:y>
    </cdr:from>
    <cdr:to>
      <cdr:x>0.46163</cdr:x>
      <cdr:y>0.8801</cdr:y>
    </cdr:to>
    <cdr:sp macro="" textlink="">
      <cdr:nvSpPr>
        <cdr:cNvPr id="302083" name="Text Box 8195"/>
        <cdr:cNvSpPr txBox="1">
          <a:spLocks xmlns:a="http://schemas.openxmlformats.org/drawingml/2006/main" noChangeArrowheads="1"/>
        </cdr:cNvSpPr>
      </cdr:nvSpPr>
      <cdr:spPr bwMode="auto">
        <a:xfrm xmlns:a="http://schemas.openxmlformats.org/drawingml/2006/main">
          <a:off x="1126530" y="3127542"/>
          <a:ext cx="1778436" cy="23124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0.5915</cdr:x>
      <cdr:y>0.81951</cdr:y>
    </cdr:from>
    <cdr:to>
      <cdr:x>0.74719</cdr:x>
      <cdr:y>0.8801</cdr:y>
    </cdr:to>
    <cdr:sp macro="" textlink="">
      <cdr:nvSpPr>
        <cdr:cNvPr id="302084" name="Text Box 8196"/>
        <cdr:cNvSpPr txBox="1">
          <a:spLocks xmlns:a="http://schemas.openxmlformats.org/drawingml/2006/main" noChangeArrowheads="1"/>
        </cdr:cNvSpPr>
      </cdr:nvSpPr>
      <cdr:spPr bwMode="auto">
        <a:xfrm xmlns:a="http://schemas.openxmlformats.org/drawingml/2006/main">
          <a:off x="3722211" y="3127542"/>
          <a:ext cx="979766" cy="23124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9.xml><?xml version="1.0" encoding="utf-8"?>
<c:userShapes xmlns:c="http://schemas.openxmlformats.org/drawingml/2006/chart">
  <cdr:relSizeAnchor xmlns:cdr="http://schemas.openxmlformats.org/drawingml/2006/chartDrawing">
    <cdr:from>
      <cdr:x>0.19192</cdr:x>
      <cdr:y>0.81523</cdr:y>
    </cdr:from>
    <cdr:to>
      <cdr:x>0.49705</cdr:x>
      <cdr:y>0.88417</cdr:y>
    </cdr:to>
    <cdr:sp macro="" textlink="">
      <cdr:nvSpPr>
        <cdr:cNvPr id="329729" name="Text Box 2049"/>
        <cdr:cNvSpPr txBox="1">
          <a:spLocks xmlns:a="http://schemas.openxmlformats.org/drawingml/2006/main" noChangeArrowheads="1"/>
        </cdr:cNvSpPr>
      </cdr:nvSpPr>
      <cdr:spPr bwMode="auto">
        <a:xfrm xmlns:a="http://schemas.openxmlformats.org/drawingml/2006/main">
          <a:off x="1206500" y="3106014"/>
          <a:ext cx="1918205" cy="2626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0.60183</cdr:x>
      <cdr:y>0.815</cdr:y>
    </cdr:from>
    <cdr:to>
      <cdr:x>0.7745</cdr:x>
      <cdr:y>0.88667</cdr:y>
    </cdr:to>
    <cdr:sp macro="" textlink="">
      <cdr:nvSpPr>
        <cdr:cNvPr id="329730" name="Text Box 2050"/>
        <cdr:cNvSpPr txBox="1">
          <a:spLocks xmlns:a="http://schemas.openxmlformats.org/drawingml/2006/main" noChangeArrowheads="1"/>
        </cdr:cNvSpPr>
      </cdr:nvSpPr>
      <cdr:spPr bwMode="auto">
        <a:xfrm xmlns:a="http://schemas.openxmlformats.org/drawingml/2006/main">
          <a:off x="3783404" y="3105150"/>
          <a:ext cx="1085490" cy="2730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2010nonEU\GuyanaSummary.xls" TargetMode="External"/><Relationship Id="rId1" Type="http://schemas.openxmlformats.org/officeDocument/2006/relationships/externalLinkPath" Target="Guyana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EFIData\RWE2010.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2010nonEU\ChinaSummary.xlsx" TargetMode="External"/><Relationship Id="rId1" Type="http://schemas.openxmlformats.org/officeDocument/2006/relationships/externalLinkPath" Target="China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EFIData\Summary\EUSummary.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2010nonEU\IndiaSummary.xlsx" TargetMode="External"/><Relationship Id="rId1" Type="http://schemas.openxmlformats.org/officeDocument/2006/relationships/externalLinkPath" Target="IndiaSummary.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ingaporeSummar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iwanSummary.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ASummar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EFIData\RW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llImp"/>
      <sheetName val="AllEx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03ExpComtrade"/>
      <sheetName val="4404ExpComtrade"/>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PulpLogsEx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21">
          <cell r="B21">
            <v>1.1380097891679999E-2</v>
          </cell>
          <cell r="C21">
            <v>5.905733800400001E-2</v>
          </cell>
          <cell r="D21">
            <v>3.2262318693920003E-2</v>
          </cell>
          <cell r="E21">
            <v>2.5046348067999998E-2</v>
          </cell>
          <cell r="F21">
            <v>4.330159803200001E-2</v>
          </cell>
          <cell r="G21">
            <v>4.2052732300000006E-2</v>
          </cell>
          <cell r="H21">
            <v>8.2606630400000006E-2</v>
          </cell>
          <cell r="I21">
            <v>2.8467164261200002E-2</v>
          </cell>
          <cell r="J21">
            <v>2.2863909978000006E-2</v>
          </cell>
          <cell r="K21">
            <v>1.0882244015999999E-2</v>
          </cell>
          <cell r="L21">
            <v>8.2185580733333333E-3</v>
          </cell>
          <cell r="M21">
            <v>7.09359725E-3</v>
          </cell>
          <cell r="N21">
            <v>2.6934422200000003E-3</v>
          </cell>
          <cell r="O21">
            <v>3.8029334106666661E-3</v>
          </cell>
          <cell r="P21">
            <v>2.8851504533333331E-3</v>
          </cell>
          <cell r="Q21">
            <v>1.4682165199999997E-3</v>
          </cell>
          <cell r="R21">
            <v>1.4804682540000003E-3</v>
          </cell>
          <cell r="S21">
            <v>7.8651999999999997E-4</v>
          </cell>
          <cell r="T21">
            <v>6.3360192000000003E-4</v>
          </cell>
          <cell r="U21">
            <v>8.8005825599999992E-4</v>
          </cell>
          <cell r="V21">
            <v>1.3234098919999999E-3</v>
          </cell>
          <cell r="W21">
            <v>8.63664704E-4</v>
          </cell>
          <cell r="X21">
            <v>1.03093127004E-3</v>
          </cell>
          <cell r="Y21">
            <v>5.9249904000000008E-4</v>
          </cell>
          <cell r="Z21">
            <v>6.9696718000000009E-4</v>
          </cell>
          <cell r="AA21">
            <v>0</v>
          </cell>
          <cell r="AB21">
            <v>2.8921609999999998</v>
          </cell>
          <cell r="AC21">
            <v>3.8929960000000001</v>
          </cell>
          <cell r="AD21">
            <v>4.3125859999999996</v>
          </cell>
          <cell r="AE21">
            <v>3.9135620000000002</v>
          </cell>
          <cell r="AF21">
            <v>5.6460950000000008</v>
          </cell>
          <cell r="AG21">
            <v>6.9040450000000009</v>
          </cell>
          <cell r="AH21">
            <v>10.801008999999999</v>
          </cell>
          <cell r="AI21">
            <v>5.3898350000000006</v>
          </cell>
          <cell r="AJ21">
            <v>4.4610589999999997</v>
          </cell>
          <cell r="AK21">
            <v>3.492696</v>
          </cell>
          <cell r="AL21">
            <v>1.8047529999999998</v>
          </cell>
          <cell r="AM21">
            <v>1.5694270000000001</v>
          </cell>
          <cell r="AN21">
            <v>0.89220899999999992</v>
          </cell>
          <cell r="AO21">
            <v>1.4308199999999998</v>
          </cell>
          <cell r="AP21">
            <v>1.0196700000000001</v>
          </cell>
          <cell r="AQ21">
            <v>0.52281999999999995</v>
          </cell>
          <cell r="AR21">
            <v>0.66074100000000002</v>
          </cell>
          <cell r="AS21">
            <v>0.40767799999999998</v>
          </cell>
          <cell r="AT21">
            <v>0.36920799999999998</v>
          </cell>
          <cell r="AU21">
            <v>0.46946399999999999</v>
          </cell>
          <cell r="AV21">
            <v>0.549404</v>
          </cell>
          <cell r="AW21">
            <v>0.31018899999999999</v>
          </cell>
          <cell r="AX21">
            <v>0.32969805800000002</v>
          </cell>
          <cell r="AY21">
            <v>0.24430547899999999</v>
          </cell>
          <cell r="AZ21">
            <v>0.38197460899999996</v>
          </cell>
          <cell r="BA21">
            <v>0</v>
          </cell>
        </row>
        <row r="47">
          <cell r="B47">
            <v>2.5740557303999999E-2</v>
          </cell>
          <cell r="C47">
            <v>1.148669844E-2</v>
          </cell>
          <cell r="D47">
            <v>1.4985072283999999E-2</v>
          </cell>
          <cell r="E47">
            <v>5.016335240000001E-4</v>
          </cell>
          <cell r="F47">
            <v>1.1437922834800001E-2</v>
          </cell>
          <cell r="G47">
            <v>3.3299235040000007E-2</v>
          </cell>
          <cell r="H47">
            <v>5.7802589701999987E-2</v>
          </cell>
          <cell r="I47">
            <v>6.4889069615999995E-2</v>
          </cell>
          <cell r="J47">
            <v>7.2371890738000003E-2</v>
          </cell>
          <cell r="K47">
            <v>6.8357656664000011E-2</v>
          </cell>
          <cell r="L47">
            <v>7.9715703600000007E-2</v>
          </cell>
          <cell r="M47">
            <v>7.9343070001999999E-2</v>
          </cell>
          <cell r="N47">
            <v>4.2867146600000003E-2</v>
          </cell>
          <cell r="O47">
            <v>5.5665735566923072E-2</v>
          </cell>
          <cell r="P47">
            <v>0.11272468066070586</v>
          </cell>
          <cell r="Q47">
            <v>7.9761486494736841E-2</v>
          </cell>
          <cell r="R47">
            <v>6.0402916799999991E-2</v>
          </cell>
          <cell r="S47">
            <v>0.14809982480799996</v>
          </cell>
          <cell r="T47">
            <v>0.12008228406799998</v>
          </cell>
          <cell r="U47">
            <v>6.2427372639999992E-2</v>
          </cell>
          <cell r="V47">
            <v>5.1089902639999997E-2</v>
          </cell>
          <cell r="W47">
            <v>5.0228752986666667E-2</v>
          </cell>
          <cell r="X47">
            <v>8.0532920327999996E-2</v>
          </cell>
          <cell r="Y47">
            <v>2.1038813599999998E-2</v>
          </cell>
          <cell r="Z47">
            <v>2.8206154679999998E-2</v>
          </cell>
          <cell r="AA47">
            <v>0</v>
          </cell>
          <cell r="AB47">
            <v>0.89968000000000004</v>
          </cell>
          <cell r="AC47">
            <v>0.90477199999999991</v>
          </cell>
          <cell r="AD47">
            <v>0.75720500000000002</v>
          </cell>
          <cell r="AE47">
            <v>4.4974E-2</v>
          </cell>
          <cell r="AF47">
            <v>1.0856309999999998</v>
          </cell>
          <cell r="AG47">
            <v>4.3039849999999999</v>
          </cell>
          <cell r="AH47">
            <v>11.546977999999999</v>
          </cell>
          <cell r="AI47">
            <v>8.7814720000000008</v>
          </cell>
          <cell r="AJ47">
            <v>11.777000000000001</v>
          </cell>
          <cell r="AK47">
            <v>10.320360000000001</v>
          </cell>
          <cell r="AL47">
            <v>8.3176319999999997</v>
          </cell>
          <cell r="AM47">
            <v>6.3960349999999995</v>
          </cell>
          <cell r="AN47">
            <v>5.5945099999999996</v>
          </cell>
          <cell r="AO47">
            <v>6.8495650000000001</v>
          </cell>
          <cell r="AP47">
            <v>16.823578000000001</v>
          </cell>
          <cell r="AQ47">
            <v>13.113130999999999</v>
          </cell>
          <cell r="AR47">
            <v>6.8683680000000003</v>
          </cell>
          <cell r="AS47">
            <v>13.771640999999999</v>
          </cell>
          <cell r="AT47">
            <v>8.5935199999999998</v>
          </cell>
          <cell r="AU47">
            <v>5.4833800000000004</v>
          </cell>
          <cell r="AV47">
            <v>3.8612109999999999</v>
          </cell>
          <cell r="AW47">
            <v>4.5969790000000001</v>
          </cell>
          <cell r="AX47">
            <v>2.9803237770000002</v>
          </cell>
          <cell r="AY47">
            <v>1.5563694020000001</v>
          </cell>
          <cell r="AZ47">
            <v>2.6759351790000001</v>
          </cell>
          <cell r="BA47">
            <v>0</v>
          </cell>
          <cell r="BB47">
            <v>2.0054119999999998E-2</v>
          </cell>
          <cell r="BC47">
            <v>1.396E-2</v>
          </cell>
          <cell r="BD47">
            <v>2.7625499999999997E-2</v>
          </cell>
          <cell r="BE47">
            <v>1.3140999999999999E-3</v>
          </cell>
          <cell r="BF47">
            <v>3.8769E-3</v>
          </cell>
          <cell r="BG47">
            <v>3.2171959999999999E-2</v>
          </cell>
          <cell r="BH47">
            <v>7.1156935959999987E-2</v>
          </cell>
          <cell r="BI47">
            <v>6.9750693900000008E-2</v>
          </cell>
          <cell r="BJ47">
            <v>6.1302079999999995E-2</v>
          </cell>
          <cell r="BK47">
            <v>4.0413017199999998E-2</v>
          </cell>
          <cell r="BL47">
            <v>6.0669104933333336E-2</v>
          </cell>
          <cell r="BM47">
            <v>5.221758E-2</v>
          </cell>
          <cell r="BN47">
            <v>4.0469379999999999E-2</v>
          </cell>
          <cell r="BO47">
            <v>4.5646980000000004E-2</v>
          </cell>
          <cell r="BP47">
            <v>8.9014891127436019E-2</v>
          </cell>
          <cell r="BQ47">
            <v>0.10029384816001727</v>
          </cell>
          <cell r="BR47">
            <v>4.5432968054848859E-2</v>
          </cell>
          <cell r="BS47">
            <v>7.5690818459117348E-2</v>
          </cell>
          <cell r="BT47">
            <v>8.118214251030903E-2</v>
          </cell>
          <cell r="BU47">
            <v>4.1880146291325401E-2</v>
          </cell>
          <cell r="BV47">
            <v>4.0708000000000001E-2</v>
          </cell>
          <cell r="BW47">
            <v>3.9419999999999997E-2</v>
          </cell>
          <cell r="BX47">
            <v>4.8168399999999993E-2</v>
          </cell>
          <cell r="BY47">
            <v>1.3791999999999999E-2</v>
          </cell>
          <cell r="BZ47">
            <v>1.890228E-2</v>
          </cell>
          <cell r="CA47">
            <v>0</v>
          </cell>
          <cell r="CB47">
            <v>2.7250330000000003</v>
          </cell>
          <cell r="CC47">
            <v>2.0979999999999999</v>
          </cell>
          <cell r="CD47">
            <v>3.9785509999999999</v>
          </cell>
          <cell r="CE47">
            <v>0.255</v>
          </cell>
          <cell r="CF47">
            <v>0.65700000000000003</v>
          </cell>
          <cell r="CG47">
            <v>7.1140000000000008</v>
          </cell>
          <cell r="CH47">
            <v>17.839496</v>
          </cell>
          <cell r="CI47">
            <v>17.728641999999997</v>
          </cell>
          <cell r="CJ47">
            <v>17.107789</v>
          </cell>
          <cell r="CK47">
            <v>10.112207</v>
          </cell>
          <cell r="CL47">
            <v>16.180457000000001</v>
          </cell>
          <cell r="CM47">
            <v>14.161217999999998</v>
          </cell>
          <cell r="CN47">
            <v>14.761502999999998</v>
          </cell>
          <cell r="CO47">
            <v>17.499240999999998</v>
          </cell>
          <cell r="CP47">
            <v>36.413929000000003</v>
          </cell>
          <cell r="CQ47">
            <v>45.663970999999989</v>
          </cell>
          <cell r="CR47">
            <v>19.849093999999997</v>
          </cell>
          <cell r="CS47">
            <v>30.240308999999996</v>
          </cell>
          <cell r="CT47">
            <v>33.229821999999999</v>
          </cell>
          <cell r="CU47">
            <v>17.025444999999998</v>
          </cell>
          <cell r="CV47">
            <v>14.667778999999999</v>
          </cell>
          <cell r="CW47">
            <v>14.794671999999998</v>
          </cell>
          <cell r="CX47">
            <v>20.374356999999996</v>
          </cell>
          <cell r="CY47">
            <v>5.123524999999999</v>
          </cell>
          <cell r="CZ47">
            <v>6.8823169999999987</v>
          </cell>
          <cell r="DA47">
            <v>0</v>
          </cell>
        </row>
        <row r="96">
          <cell r="B96">
            <v>1.60980022E-3</v>
          </cell>
          <cell r="C96">
            <v>2.3956450840000002E-3</v>
          </cell>
          <cell r="D96">
            <v>3.6638014492800007E-3</v>
          </cell>
          <cell r="E96">
            <v>7.0929233088000004E-3</v>
          </cell>
          <cell r="F96">
            <v>5.3304341159999998E-3</v>
          </cell>
          <cell r="G96">
            <v>1.3429019280000001E-2</v>
          </cell>
          <cell r="H96">
            <v>5.5733200000000005E-3</v>
          </cell>
          <cell r="I96">
            <v>3.3147658039999997E-3</v>
          </cell>
          <cell r="J96">
            <v>1.9700754640000003E-3</v>
          </cell>
          <cell r="K96">
            <v>2.38982E-3</v>
          </cell>
          <cell r="L96">
            <v>3.1526022000000001E-3</v>
          </cell>
          <cell r="M96">
            <v>1.1538531760000002E-3</v>
          </cell>
          <cell r="N96">
            <v>6.7210000000000002E-4</v>
          </cell>
          <cell r="O96">
            <v>8.4071022000000003E-4</v>
          </cell>
          <cell r="P96">
            <v>1.2970938000000001E-3</v>
          </cell>
          <cell r="Q96">
            <v>8.5655413199999995E-4</v>
          </cell>
          <cell r="R96">
            <v>5.1194079999999996E-4</v>
          </cell>
          <cell r="S96">
            <v>6.4550339999999999E-4</v>
          </cell>
          <cell r="T96">
            <v>1.00567656E-3</v>
          </cell>
          <cell r="U96">
            <v>6.212198720000001E-4</v>
          </cell>
          <cell r="V96">
            <v>6.7757635199999994E-4</v>
          </cell>
          <cell r="W96">
            <v>3.8783477599999998E-4</v>
          </cell>
          <cell r="X96">
            <v>1.011725069992E-3</v>
          </cell>
          <cell r="Y96">
            <v>6.682767E-4</v>
          </cell>
          <cell r="Z96">
            <v>5.1815179999999995E-4</v>
          </cell>
          <cell r="AA96">
            <v>0</v>
          </cell>
          <cell r="AB96">
            <v>0.32810899999999998</v>
          </cell>
          <cell r="AC96">
            <v>0.46317599999999998</v>
          </cell>
          <cell r="AD96">
            <v>0.55918299999999999</v>
          </cell>
          <cell r="AE96">
            <v>0.36352899999999999</v>
          </cell>
          <cell r="AF96">
            <v>0.91735199999999995</v>
          </cell>
          <cell r="AG96">
            <v>1.1555529999999998</v>
          </cell>
          <cell r="AH96">
            <v>0.59099800000000002</v>
          </cell>
          <cell r="AI96">
            <v>0.66753299999999993</v>
          </cell>
          <cell r="AJ96">
            <v>0.47828599999999999</v>
          </cell>
          <cell r="AK96">
            <v>0.48657699999999998</v>
          </cell>
          <cell r="AL96">
            <v>0.70375799999999999</v>
          </cell>
          <cell r="AM96">
            <v>0.29648099999999994</v>
          </cell>
          <cell r="AN96">
            <v>0.29227899999999996</v>
          </cell>
          <cell r="AO96">
            <v>0.31557899999999994</v>
          </cell>
          <cell r="AP96">
            <v>0.37523499999999999</v>
          </cell>
          <cell r="AQ96">
            <v>0.239452</v>
          </cell>
          <cell r="AR96">
            <v>0.175819</v>
          </cell>
          <cell r="AS96">
            <v>0.129186</v>
          </cell>
          <cell r="AT96">
            <v>0.44064700000000001</v>
          </cell>
          <cell r="AU96">
            <v>0.17103399999999999</v>
          </cell>
          <cell r="AV96">
            <v>0.202071</v>
          </cell>
          <cell r="AW96">
            <v>0.143984</v>
          </cell>
          <cell r="AX96">
            <v>0.42827958099999996</v>
          </cell>
          <cell r="AY96">
            <v>0.28861608899999996</v>
          </cell>
          <cell r="AZ96">
            <v>0.26071044700000001</v>
          </cell>
          <cell r="BA96">
            <v>0</v>
          </cell>
        </row>
        <row r="105">
          <cell r="B105">
            <v>1.142547168E-3</v>
          </cell>
          <cell r="C105">
            <v>1.5510186916E-2</v>
          </cell>
          <cell r="D105">
            <v>2.8569434907999999E-2</v>
          </cell>
          <cell r="E105">
            <v>0</v>
          </cell>
          <cell r="F105">
            <v>8.3475070000000012E-4</v>
          </cell>
          <cell r="G105">
            <v>3.1999999999999997E-4</v>
          </cell>
          <cell r="H105">
            <v>0</v>
          </cell>
          <cell r="I105">
            <v>1.2732917624000001E-2</v>
          </cell>
          <cell r="J105">
            <v>1.586591272E-2</v>
          </cell>
          <cell r="K105">
            <v>1.1470875199999999E-3</v>
          </cell>
          <cell r="L105">
            <v>1.9126339999999999E-2</v>
          </cell>
          <cell r="M105">
            <v>5.6540679999999999E-3</v>
          </cell>
          <cell r="N105">
            <v>2.4089095600000002E-3</v>
          </cell>
          <cell r="O105">
            <v>2.4514069600000002E-3</v>
          </cell>
          <cell r="P105">
            <v>1.7091390313725488E-3</v>
          </cell>
          <cell r="Q105">
            <v>1.4059737599999998E-3</v>
          </cell>
          <cell r="R105">
            <v>8.4252093999999996E-4</v>
          </cell>
          <cell r="S105">
            <v>1.4692125199999998E-3</v>
          </cell>
          <cell r="T105">
            <v>8.2979919999999984E-4</v>
          </cell>
          <cell r="U105">
            <v>4.6425119999999992E-5</v>
          </cell>
          <cell r="V105">
            <v>0</v>
          </cell>
          <cell r="W105">
            <v>4.5359999999999997E-4</v>
          </cell>
          <cell r="X105">
            <v>0</v>
          </cell>
          <cell r="Y105">
            <v>0</v>
          </cell>
          <cell r="Z105">
            <v>0</v>
          </cell>
          <cell r="AA105">
            <v>0</v>
          </cell>
          <cell r="AB105">
            <v>6.3886999999999999E-2</v>
          </cell>
          <cell r="AC105">
            <v>0.54881599999999997</v>
          </cell>
          <cell r="AD105">
            <v>2.3401589999999999</v>
          </cell>
          <cell r="AE105">
            <v>0</v>
          </cell>
          <cell r="AF105">
            <v>9.4751999999999989E-2</v>
          </cell>
          <cell r="AG105">
            <v>3.1795999999999998E-2</v>
          </cell>
          <cell r="AH105">
            <v>0</v>
          </cell>
          <cell r="AI105">
            <v>0.82103499999999996</v>
          </cell>
          <cell r="AJ105">
            <v>1.1320699999999999</v>
          </cell>
          <cell r="AK105">
            <v>0.138212</v>
          </cell>
          <cell r="AL105">
            <v>1.7102520000000001</v>
          </cell>
          <cell r="AM105">
            <v>0.57604599999999995</v>
          </cell>
          <cell r="AN105">
            <v>0.34188799999999997</v>
          </cell>
          <cell r="AO105">
            <v>0.22920600000000002</v>
          </cell>
          <cell r="AP105">
            <v>0.29893499999999995</v>
          </cell>
          <cell r="AQ105">
            <v>0.24718899999999999</v>
          </cell>
          <cell r="AR105">
            <v>9.7919000000000006E-2</v>
          </cell>
          <cell r="AS105">
            <v>0.189165</v>
          </cell>
          <cell r="AT105">
            <v>0.10023199999999999</v>
          </cell>
          <cell r="AU105">
            <v>2.395E-3</v>
          </cell>
          <cell r="AV105">
            <v>0</v>
          </cell>
          <cell r="AW105">
            <v>4.5072999999999995E-2</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row>
        <row r="108">
          <cell r="B108">
            <v>2.0341090557983998E-2</v>
          </cell>
          <cell r="C108">
            <v>2.5336701543999997E-2</v>
          </cell>
          <cell r="D108">
            <v>1.9393510079999999E-2</v>
          </cell>
          <cell r="E108">
            <v>3.5964963579999995E-2</v>
          </cell>
          <cell r="F108">
            <v>1.8577860195999996E-2</v>
          </cell>
          <cell r="G108">
            <v>3.085352584E-2</v>
          </cell>
          <cell r="H108">
            <v>3.8695848200000008E-2</v>
          </cell>
          <cell r="I108">
            <v>2.6773336895199999E-2</v>
          </cell>
          <cell r="J108">
            <v>5.4762118068000007E-2</v>
          </cell>
          <cell r="K108">
            <v>2.8091794399999998E-2</v>
          </cell>
          <cell r="L108">
            <v>1.4340861999999999E-2</v>
          </cell>
          <cell r="M108">
            <v>1.9417917944E-2</v>
          </cell>
          <cell r="N108">
            <v>1.1010661719999999E-2</v>
          </cell>
          <cell r="O108">
            <v>2.1971916959999997E-2</v>
          </cell>
          <cell r="P108">
            <v>1.4018169600000002E-2</v>
          </cell>
          <cell r="Q108">
            <v>1.4178728E-2</v>
          </cell>
          <cell r="R108">
            <v>2.3723800520000001E-2</v>
          </cell>
          <cell r="S108">
            <v>6.003790279999999E-3</v>
          </cell>
          <cell r="T108">
            <v>3.7271152799999998E-3</v>
          </cell>
          <cell r="U108">
            <v>1.0682763204000001E-2</v>
          </cell>
          <cell r="V108">
            <v>1.7471306159999998E-2</v>
          </cell>
          <cell r="W108">
            <v>2.8265453999999999E-3</v>
          </cell>
          <cell r="X108">
            <v>1.4532E-3</v>
          </cell>
          <cell r="Y108">
            <v>7.5026546000000003E-3</v>
          </cell>
          <cell r="Z108">
            <v>3.358200999999999E-3</v>
          </cell>
          <cell r="AA108">
            <v>0</v>
          </cell>
          <cell r="AB108">
            <v>0.82607399999999997</v>
          </cell>
          <cell r="AC108">
            <v>2.028651</v>
          </cell>
          <cell r="AD108">
            <v>1.2592209999999999</v>
          </cell>
          <cell r="AE108">
            <v>3.073105</v>
          </cell>
          <cell r="AF108">
            <v>1.8988290000000001</v>
          </cell>
          <cell r="AG108">
            <v>4.4337759999999999</v>
          </cell>
          <cell r="AH108">
            <v>9.0836409999999983</v>
          </cell>
          <cell r="AI108">
            <v>4.791544</v>
          </cell>
          <cell r="AJ108">
            <v>6.2824629999999999</v>
          </cell>
          <cell r="AK108">
            <v>2.9855299999999998</v>
          </cell>
          <cell r="AL108">
            <v>1.2134309999999999</v>
          </cell>
          <cell r="AM108">
            <v>1.091135</v>
          </cell>
          <cell r="AN108">
            <v>1.782767</v>
          </cell>
          <cell r="AO108">
            <v>2.4688129999999999</v>
          </cell>
          <cell r="AP108">
            <v>2.2800549999999999</v>
          </cell>
          <cell r="AQ108">
            <v>2.0929099999999998</v>
          </cell>
          <cell r="AR108">
            <v>2.6691910000000001</v>
          </cell>
          <cell r="AS108">
            <v>1.0611520000000001</v>
          </cell>
          <cell r="AT108">
            <v>0.46289999999999998</v>
          </cell>
          <cell r="AU108">
            <v>1.326703</v>
          </cell>
          <cell r="AV108">
            <v>1.8750959999999999</v>
          </cell>
          <cell r="AW108">
            <v>0.39747299999999997</v>
          </cell>
          <cell r="AX108">
            <v>0.45294809599999997</v>
          </cell>
          <cell r="AY108">
            <v>0.64220830399999995</v>
          </cell>
          <cell r="AZ108">
            <v>0.375062532</v>
          </cell>
          <cell r="BA108">
            <v>0</v>
          </cell>
          <cell r="BB108">
            <v>6.6885E-3</v>
          </cell>
          <cell r="BC108">
            <v>1.1261739999999999E-2</v>
          </cell>
          <cell r="BD108">
            <v>1.234275E-2</v>
          </cell>
          <cell r="BE108">
            <v>6.0288999999999995E-2</v>
          </cell>
          <cell r="BF108">
            <v>2.8268999999999996E-2</v>
          </cell>
          <cell r="BG108">
            <v>2.8962000000000002E-2</v>
          </cell>
          <cell r="BH108">
            <v>5.3205000000000002E-2</v>
          </cell>
          <cell r="BI108">
            <v>5.0652000000000003E-2</v>
          </cell>
          <cell r="BJ108">
            <v>3.1552699999999996E-2</v>
          </cell>
          <cell r="BK108">
            <v>1.8061000000000001E-2</v>
          </cell>
          <cell r="BL108">
            <v>3.28788E-2</v>
          </cell>
          <cell r="BM108">
            <v>2.8838548939999997E-2</v>
          </cell>
          <cell r="BN108">
            <v>1.4704159999999999E-2</v>
          </cell>
          <cell r="BO108">
            <v>1.5519579999999998E-2</v>
          </cell>
          <cell r="BP108">
            <v>2.1537000000000001E-2</v>
          </cell>
          <cell r="BQ108">
            <v>4.3045019999999996E-2</v>
          </cell>
          <cell r="BR108">
            <v>4.3159799999999998E-2</v>
          </cell>
          <cell r="BS108">
            <v>3.3519158666666667E-2</v>
          </cell>
          <cell r="BT108">
            <v>1.6466999999999999E-2</v>
          </cell>
          <cell r="BU108">
            <v>1.51494E-2</v>
          </cell>
          <cell r="BV108">
            <v>7.9634800000000002E-3</v>
          </cell>
          <cell r="BW108">
            <v>7.234E-3</v>
          </cell>
          <cell r="BX108">
            <v>4.2429999999999994E-3</v>
          </cell>
          <cell r="BY108">
            <v>3.4530199999999998E-3</v>
          </cell>
          <cell r="BZ108">
            <v>0</v>
          </cell>
          <cell r="CA108">
            <v>0</v>
          </cell>
          <cell r="CB108">
            <v>1.2821939999999998</v>
          </cell>
          <cell r="CC108">
            <v>1.928723</v>
          </cell>
          <cell r="CD108">
            <v>2.1710590000000001</v>
          </cell>
          <cell r="CE108">
            <v>11.788606</v>
          </cell>
          <cell r="CF108">
            <v>6.1053899999999999</v>
          </cell>
          <cell r="CG108">
            <v>7.8682699999999999</v>
          </cell>
          <cell r="CH108">
            <v>13.281566999999999</v>
          </cell>
          <cell r="CI108">
            <v>13.518957</v>
          </cell>
          <cell r="CJ108">
            <v>9.6628759999999989</v>
          </cell>
          <cell r="CK108">
            <v>5.3027379999999997</v>
          </cell>
          <cell r="CL108">
            <v>10.547607999999999</v>
          </cell>
          <cell r="CM108">
            <v>9.1276030000000006</v>
          </cell>
          <cell r="CN108">
            <v>4.5112859999999992</v>
          </cell>
          <cell r="CO108">
            <v>6.0003000000000002</v>
          </cell>
          <cell r="CP108">
            <v>7.517906</v>
          </cell>
          <cell r="CQ108">
            <v>14.706849999999999</v>
          </cell>
          <cell r="CR108">
            <v>15.194352</v>
          </cell>
          <cell r="CS108">
            <v>8.4593810000000005</v>
          </cell>
          <cell r="CT108">
            <v>5.128177</v>
          </cell>
          <cell r="CU108">
            <v>4.5928629999999995</v>
          </cell>
          <cell r="CV108">
            <v>2.5591819999999998</v>
          </cell>
          <cell r="CW108">
            <v>2.4089649999999998</v>
          </cell>
          <cell r="CX108">
            <v>1.5052187459999999</v>
          </cell>
          <cell r="CY108">
            <v>0.88263390599999991</v>
          </cell>
          <cell r="CZ108">
            <v>0</v>
          </cell>
          <cell r="DA108">
            <v>0</v>
          </cell>
        </row>
        <row r="115">
          <cell r="B115">
            <v>2.7486066832E-2</v>
          </cell>
          <cell r="C115">
            <v>9.4982078799999998E-3</v>
          </cell>
          <cell r="D115">
            <v>4.3145375E-3</v>
          </cell>
          <cell r="E115">
            <v>4.5484216400000005E-3</v>
          </cell>
          <cell r="F115">
            <v>7.6992280399999996E-3</v>
          </cell>
          <cell r="G115">
            <v>7.5270033199999996E-3</v>
          </cell>
          <cell r="H115">
            <v>6.6140000000000003E-4</v>
          </cell>
          <cell r="I115">
            <v>2.0514291279999999E-3</v>
          </cell>
          <cell r="J115">
            <v>3.9291179200000005E-4</v>
          </cell>
          <cell r="K115">
            <v>2.1076383999999999E-4</v>
          </cell>
          <cell r="L115">
            <v>1.3152104000000001E-4</v>
          </cell>
          <cell r="M115">
            <v>1.0363535E-4</v>
          </cell>
          <cell r="N115">
            <v>3.6399999999999997E-5</v>
          </cell>
          <cell r="O115">
            <v>2.8886E-4</v>
          </cell>
          <cell r="P115">
            <v>1.4525893200000001E-4</v>
          </cell>
          <cell r="Q115">
            <v>8.7846448799999981E-4</v>
          </cell>
          <cell r="R115">
            <v>3.1904144920000001E-3</v>
          </cell>
          <cell r="S115">
            <v>5.4875142839999995E-3</v>
          </cell>
          <cell r="T115">
            <v>1.2715858319999999E-3</v>
          </cell>
          <cell r="U115">
            <v>8.3614078799999997E-4</v>
          </cell>
          <cell r="V115">
            <v>7.7774642399999999E-4</v>
          </cell>
          <cell r="W115">
            <v>5.0034496400000006E-4</v>
          </cell>
          <cell r="X115">
            <v>7.034185479999999E-4</v>
          </cell>
          <cell r="Y115">
            <v>1.7296703275999999E-3</v>
          </cell>
          <cell r="Z115">
            <v>1.9083296400000001E-3</v>
          </cell>
          <cell r="AA115">
            <v>0</v>
          </cell>
          <cell r="AB115">
            <v>4.2945609999999999</v>
          </cell>
          <cell r="AC115">
            <v>1.31081</v>
          </cell>
          <cell r="AD115">
            <v>0.59808299999999992</v>
          </cell>
          <cell r="AE115">
            <v>0.56520400000000004</v>
          </cell>
          <cell r="AF115">
            <v>1.1237489999999999</v>
          </cell>
          <cell r="AG115">
            <v>1.0368230000000001</v>
          </cell>
          <cell r="AH115">
            <v>0.127357</v>
          </cell>
          <cell r="AI115">
            <v>0.37096000000000001</v>
          </cell>
          <cell r="AJ115">
            <v>9.9944999999999992E-2</v>
          </cell>
          <cell r="AK115">
            <v>7.5661999999999993E-2</v>
          </cell>
          <cell r="AL115">
            <v>5.9361999999999998E-2</v>
          </cell>
          <cell r="AM115">
            <v>2.2776999999999999E-2</v>
          </cell>
          <cell r="AN115">
            <v>1.5778999999999998E-2</v>
          </cell>
          <cell r="AO115">
            <v>8.8907999999999987E-2</v>
          </cell>
          <cell r="AP115">
            <v>6.9216E-2</v>
          </cell>
          <cell r="AQ115">
            <v>0.24718199999999999</v>
          </cell>
          <cell r="AR115">
            <v>0.87701799999999985</v>
          </cell>
          <cell r="AS115">
            <v>1.2330169999999998</v>
          </cell>
          <cell r="AT115">
            <v>0.52104099999999998</v>
          </cell>
          <cell r="AU115">
            <v>0.37377100000000002</v>
          </cell>
          <cell r="AV115">
            <v>0.31448899999999996</v>
          </cell>
          <cell r="AW115">
            <v>0.210616</v>
          </cell>
          <cell r="AX115">
            <v>0.48440417199999997</v>
          </cell>
          <cell r="AY115">
            <v>0.54942043500000004</v>
          </cell>
          <cell r="AZ115">
            <v>1.000294631</v>
          </cell>
          <cell r="BA115">
            <v>0</v>
          </cell>
        </row>
        <row r="160">
          <cell r="B160">
            <v>7.8727663000000003E-3</v>
          </cell>
          <cell r="C160">
            <v>3.09811572E-3</v>
          </cell>
          <cell r="D160">
            <v>4.3383243960000003E-3</v>
          </cell>
          <cell r="E160">
            <v>5.0214794000000007E-3</v>
          </cell>
          <cell r="F160">
            <v>9.1318127544000004E-3</v>
          </cell>
          <cell r="G160">
            <v>4.8959399999999997E-3</v>
          </cell>
          <cell r="H160">
            <v>9.5033841599999995E-3</v>
          </cell>
          <cell r="I160">
            <v>9.8992672802800021E-3</v>
          </cell>
          <cell r="J160">
            <v>7.126041748000001E-3</v>
          </cell>
          <cell r="K160">
            <v>2.49436808E-3</v>
          </cell>
          <cell r="L160">
            <v>3.9329762299999994E-3</v>
          </cell>
          <cell r="M160">
            <v>5.2929750999999997E-3</v>
          </cell>
          <cell r="N160">
            <v>3.2151005100000004E-3</v>
          </cell>
          <cell r="O160">
            <v>1.03795824E-3</v>
          </cell>
          <cell r="P160">
            <v>2.3408644799999996E-3</v>
          </cell>
          <cell r="Q160">
            <v>2.663993528E-3</v>
          </cell>
          <cell r="R160">
            <v>2.5862660699999995E-3</v>
          </cell>
          <cell r="S160">
            <v>3.008991524E-3</v>
          </cell>
          <cell r="T160">
            <v>4.7468023959999998E-3</v>
          </cell>
          <cell r="U160">
            <v>5.9748873239999995E-3</v>
          </cell>
          <cell r="V160">
            <v>4.224254692E-3</v>
          </cell>
          <cell r="W160">
            <v>3.833521076E-3</v>
          </cell>
          <cell r="X160">
            <v>5.2661302959999996E-3</v>
          </cell>
          <cell r="Y160">
            <v>3.6914274319999997E-3</v>
          </cell>
          <cell r="Z160">
            <v>2.3181829999999997E-3</v>
          </cell>
          <cell r="AA160">
            <v>0</v>
          </cell>
          <cell r="AB160">
            <v>0.58928999999999998</v>
          </cell>
          <cell r="AC160">
            <v>0.36476399999999998</v>
          </cell>
          <cell r="AD160">
            <v>0.48265599999999992</v>
          </cell>
          <cell r="AE160">
            <v>0.56233899999999992</v>
          </cell>
          <cell r="AF160">
            <v>0.84358</v>
          </cell>
          <cell r="AG160">
            <v>0.89188699999999999</v>
          </cell>
          <cell r="AH160">
            <v>2.0452710000000001</v>
          </cell>
          <cell r="AI160">
            <v>2.1265669999999997</v>
          </cell>
          <cell r="AJ160">
            <v>1.3956149999999998</v>
          </cell>
          <cell r="AK160">
            <v>0.73605900000000002</v>
          </cell>
          <cell r="AL160">
            <v>0.91803499999999993</v>
          </cell>
          <cell r="AM160">
            <v>1.2053559999999999</v>
          </cell>
          <cell r="AN160">
            <v>0.82614900000000002</v>
          </cell>
          <cell r="AO160">
            <v>0.47304999999999997</v>
          </cell>
          <cell r="AP160">
            <v>0.66782799999999998</v>
          </cell>
          <cell r="AQ160">
            <v>0.80437899999999996</v>
          </cell>
          <cell r="AR160">
            <v>0.62680399999999992</v>
          </cell>
          <cell r="AS160">
            <v>0.88701399999999997</v>
          </cell>
          <cell r="AT160">
            <v>1.3313329999999999</v>
          </cell>
          <cell r="AU160">
            <v>1.7319399999999998</v>
          </cell>
          <cell r="AV160">
            <v>1.1066469999999999</v>
          </cell>
          <cell r="AW160">
            <v>1.0658079999999999</v>
          </cell>
          <cell r="AX160">
            <v>1.3055199819999999</v>
          </cell>
          <cell r="AY160">
            <v>0.82464869499999982</v>
          </cell>
          <cell r="AZ160">
            <v>0.91130230999999995</v>
          </cell>
          <cell r="BA160">
            <v>0</v>
          </cell>
        </row>
        <row r="222">
          <cell r="B222">
            <v>2.8853196399999999E-3</v>
          </cell>
          <cell r="C222">
            <v>5.5763477000000004E-3</v>
          </cell>
          <cell r="D222">
            <v>5.254392499999999E-3</v>
          </cell>
          <cell r="E222">
            <v>5.1665382999999997E-3</v>
          </cell>
          <cell r="F222">
            <v>4.7016132799999992E-3</v>
          </cell>
          <cell r="G222">
            <v>4.7816000000000004E-3</v>
          </cell>
          <cell r="H222">
            <v>3.8259279599999994E-3</v>
          </cell>
          <cell r="I222">
            <v>5.7539459040000006E-3</v>
          </cell>
          <cell r="J222">
            <v>4.3817255439999999E-3</v>
          </cell>
          <cell r="K222">
            <v>5.9501725999999994E-3</v>
          </cell>
          <cell r="L222">
            <v>5.2911212099999994E-3</v>
          </cell>
          <cell r="M222">
            <v>1.0869729199999999E-3</v>
          </cell>
          <cell r="N222">
            <v>6.3707717433333332E-3</v>
          </cell>
          <cell r="O222">
            <v>2.2148999999999997E-3</v>
          </cell>
          <cell r="P222">
            <v>1.7876952799999997E-3</v>
          </cell>
          <cell r="Q222">
            <v>1.5061922599999998E-3</v>
          </cell>
          <cell r="R222">
            <v>1.6559999999999999E-4</v>
          </cell>
          <cell r="S222">
            <v>0</v>
          </cell>
          <cell r="T222">
            <v>1.8360999999999999E-6</v>
          </cell>
          <cell r="U222">
            <v>1.24852E-5</v>
          </cell>
          <cell r="V222">
            <v>0</v>
          </cell>
          <cell r="W222">
            <v>9.1953999999999984E-6</v>
          </cell>
          <cell r="X222">
            <v>8.1658304000000001E-5</v>
          </cell>
          <cell r="Y222">
            <v>6.6885000000000008E-5</v>
          </cell>
          <cell r="Z222">
            <v>0</v>
          </cell>
          <cell r="AA222">
            <v>0</v>
          </cell>
          <cell r="AB222">
            <v>0.481402</v>
          </cell>
          <cell r="AC222">
            <v>0.95638000000000001</v>
          </cell>
          <cell r="AD222">
            <v>0.87863099999999994</v>
          </cell>
          <cell r="AE222">
            <v>0.89544699999999988</v>
          </cell>
          <cell r="AF222">
            <v>0.90631799999999996</v>
          </cell>
          <cell r="AG222">
            <v>0.71848699999999999</v>
          </cell>
          <cell r="AH222">
            <v>0.56732300000000002</v>
          </cell>
          <cell r="AI222">
            <v>1.1837839999999999</v>
          </cell>
          <cell r="AJ222">
            <v>1.1207579999999999</v>
          </cell>
          <cell r="AK222">
            <v>1.056341</v>
          </cell>
          <cell r="AL222">
            <v>1.0097559999999999</v>
          </cell>
          <cell r="AM222">
            <v>0.24745800000000001</v>
          </cell>
          <cell r="AN222">
            <v>0.83776299999999992</v>
          </cell>
          <cell r="AO222">
            <v>0.47458400000000001</v>
          </cell>
          <cell r="AP222">
            <v>0.40121899999999999</v>
          </cell>
          <cell r="AQ222">
            <v>0.31033099999999997</v>
          </cell>
          <cell r="AR222">
            <v>3.6309000000000001E-2</v>
          </cell>
          <cell r="AS222">
            <v>0</v>
          </cell>
          <cell r="AT222">
            <v>7.4899999999999999E-4</v>
          </cell>
          <cell r="AU222">
            <v>6.7679999999999997E-3</v>
          </cell>
          <cell r="AV222">
            <v>0</v>
          </cell>
          <cell r="AW222">
            <v>1.9989999999999999E-3</v>
          </cell>
          <cell r="AX222">
            <v>8.8167499999999996E-2</v>
          </cell>
          <cell r="AY222">
            <v>5.4299969999999996E-2</v>
          </cell>
          <cell r="AZ222">
            <v>0</v>
          </cell>
          <cell r="BA222">
            <v>0</v>
          </cell>
        </row>
        <row r="228">
          <cell r="B228">
            <v>1.5359742977599997E-2</v>
          </cell>
          <cell r="C228">
            <v>2.745201984E-3</v>
          </cell>
          <cell r="D228">
            <v>3.6784560399999997E-4</v>
          </cell>
          <cell r="E228">
            <v>2.2076078080000001E-3</v>
          </cell>
          <cell r="F228">
            <v>1.7805584860000001E-2</v>
          </cell>
          <cell r="G228">
            <v>1.1827048959999999E-2</v>
          </cell>
          <cell r="H228">
            <v>5.9632784799999996E-3</v>
          </cell>
          <cell r="I228">
            <v>3.4822549370000004E-2</v>
          </cell>
          <cell r="J228">
            <v>4.6399749199999996E-3</v>
          </cell>
          <cell r="K228">
            <v>4.4888048000000002E-3</v>
          </cell>
          <cell r="L228">
            <v>1.2096572E-2</v>
          </cell>
          <cell r="M228">
            <v>6.1565945199999993E-2</v>
          </cell>
          <cell r="N228">
            <v>4.9263825099999997E-3</v>
          </cell>
          <cell r="O228">
            <v>2.6012414399999998E-3</v>
          </cell>
          <cell r="P228">
            <v>3.9244161333333331E-3</v>
          </cell>
          <cell r="Q228">
            <v>1.1052159999999998E-3</v>
          </cell>
          <cell r="R228">
            <v>1.4512058399999998E-3</v>
          </cell>
          <cell r="S228">
            <v>1.18E-4</v>
          </cell>
          <cell r="T228">
            <v>1.7101821599999998E-3</v>
          </cell>
          <cell r="U228">
            <v>0</v>
          </cell>
          <cell r="V228">
            <v>9.9372000000000002E-4</v>
          </cell>
          <cell r="W228">
            <v>0</v>
          </cell>
          <cell r="X228">
            <v>4.0067999999999994E-4</v>
          </cell>
          <cell r="Y228">
            <v>0</v>
          </cell>
          <cell r="Z228">
            <v>0</v>
          </cell>
          <cell r="AA228">
            <v>0</v>
          </cell>
          <cell r="AB228">
            <v>0.54153600000000002</v>
          </cell>
          <cell r="AC228">
            <v>0.20664199999999999</v>
          </cell>
          <cell r="AD228">
            <v>3.1980999999999996E-2</v>
          </cell>
          <cell r="AE228">
            <v>0.17152899999999999</v>
          </cell>
          <cell r="AF228">
            <v>1.5709299999999999</v>
          </cell>
          <cell r="AG228">
            <v>1.4010450000000001</v>
          </cell>
          <cell r="AH228">
            <v>1.0573009999999998</v>
          </cell>
          <cell r="AI228">
            <v>6.3773189999999991</v>
          </cell>
          <cell r="AJ228">
            <v>0.37870200000000004</v>
          </cell>
          <cell r="AK228">
            <v>0.489236</v>
          </cell>
          <cell r="AL228">
            <v>1.2501679999999999</v>
          </cell>
          <cell r="AM228">
            <v>5.2003319999999995</v>
          </cell>
          <cell r="AN228">
            <v>0.613591</v>
          </cell>
          <cell r="AO228">
            <v>0.20164299999999999</v>
          </cell>
          <cell r="AP228">
            <v>0.69648199999999993</v>
          </cell>
          <cell r="AQ228">
            <v>0.15956599999999999</v>
          </cell>
          <cell r="AR228">
            <v>0.217974</v>
          </cell>
          <cell r="AS228">
            <v>1.8978999999999999E-2</v>
          </cell>
          <cell r="AT228">
            <v>0.149815</v>
          </cell>
          <cell r="AU228">
            <v>0</v>
          </cell>
          <cell r="AV228">
            <v>0.135522</v>
          </cell>
          <cell r="AW228">
            <v>0</v>
          </cell>
          <cell r="AX228">
            <v>0</v>
          </cell>
          <cell r="AY228">
            <v>0</v>
          </cell>
          <cell r="AZ228">
            <v>0</v>
          </cell>
          <cell r="BA228">
            <v>0</v>
          </cell>
        </row>
        <row r="236">
          <cell r="B236">
            <v>2.6320560137872005E-2</v>
          </cell>
          <cell r="C236">
            <v>1.5535297029839999E-2</v>
          </cell>
          <cell r="D236">
            <v>1.242960512192E-2</v>
          </cell>
          <cell r="E236">
            <v>1.1568186559999999E-2</v>
          </cell>
          <cell r="F236">
            <v>2.1306433516200003E-2</v>
          </cell>
          <cell r="G236">
            <v>5.59656184E-3</v>
          </cell>
          <cell r="H236">
            <v>1.7313181920000004E-2</v>
          </cell>
          <cell r="I236">
            <v>1.1457388143599999E-2</v>
          </cell>
          <cell r="J236">
            <v>1.1544708428400002E-2</v>
          </cell>
          <cell r="K236">
            <v>8.1230852900000001E-3</v>
          </cell>
          <cell r="L236">
            <v>9.3902137866666638E-3</v>
          </cell>
          <cell r="M236">
            <v>6.8670443100000006E-3</v>
          </cell>
          <cell r="N236">
            <v>8.5065037199999992E-3</v>
          </cell>
          <cell r="O236">
            <v>6.5682289079999996E-3</v>
          </cell>
          <cell r="P236">
            <v>8.77214854E-3</v>
          </cell>
          <cell r="Q236">
            <v>7.5940210479999992E-3</v>
          </cell>
          <cell r="R236">
            <v>5.2683924299999994E-3</v>
          </cell>
          <cell r="S236">
            <v>2.9283076999999996E-3</v>
          </cell>
          <cell r="T236">
            <v>4.6243865679999998E-3</v>
          </cell>
          <cell r="U236">
            <v>3.2296689319999991E-3</v>
          </cell>
          <cell r="V236">
            <v>2.892572104E-3</v>
          </cell>
          <cell r="W236">
            <v>1.9883201999999997E-3</v>
          </cell>
          <cell r="X236">
            <v>1.1184489919999999E-3</v>
          </cell>
          <cell r="Y236">
            <v>1.54151611096E-3</v>
          </cell>
          <cell r="Z236">
            <v>1.5961160399999999E-3</v>
          </cell>
          <cell r="AA236">
            <v>0</v>
          </cell>
          <cell r="AB236">
            <v>3.1400730000000001</v>
          </cell>
          <cell r="AC236">
            <v>2.2265109999999999</v>
          </cell>
          <cell r="AD236">
            <v>1.6626430000000001</v>
          </cell>
          <cell r="AE236">
            <v>1.5042519999999999</v>
          </cell>
          <cell r="AF236">
            <v>2.6020979999999998</v>
          </cell>
          <cell r="AG236">
            <v>1.39744</v>
          </cell>
          <cell r="AH236">
            <v>2.3658289999999997</v>
          </cell>
          <cell r="AI236">
            <v>2.4955660000000002</v>
          </cell>
          <cell r="AJ236">
            <v>2.2957349999999996</v>
          </cell>
          <cell r="AK236">
            <v>1.989989</v>
          </cell>
          <cell r="AL236">
            <v>1.9682650000000002</v>
          </cell>
          <cell r="AM236">
            <v>1.7085490000000001</v>
          </cell>
          <cell r="AN236">
            <v>1.9738789999999999</v>
          </cell>
          <cell r="AO236">
            <v>2.1166149999999995</v>
          </cell>
          <cell r="AP236">
            <v>2.9969399999999999</v>
          </cell>
          <cell r="AQ236">
            <v>2.4212829999999999</v>
          </cell>
          <cell r="AR236">
            <v>1.3757189999999999</v>
          </cell>
          <cell r="AS236">
            <v>1.1666620000000001</v>
          </cell>
          <cell r="AT236">
            <v>2.196526</v>
          </cell>
          <cell r="AU236">
            <v>1.0601769999999999</v>
          </cell>
          <cell r="AV236">
            <v>0.82485999999999993</v>
          </cell>
          <cell r="AW236">
            <v>0.54714399999999996</v>
          </cell>
          <cell r="AX236">
            <v>0.44953666399999997</v>
          </cell>
          <cell r="AY236">
            <v>0.31984605399999999</v>
          </cell>
          <cell r="AZ236">
            <v>0.36630003399999994</v>
          </cell>
          <cell r="BA236">
            <v>0</v>
          </cell>
        </row>
        <row r="246">
          <cell r="B246">
            <v>2.050182876224E-2</v>
          </cell>
          <cell r="C246">
            <v>2.1113924926080004E-2</v>
          </cell>
          <cell r="D246">
            <v>2.0581856751679999E-2</v>
          </cell>
          <cell r="E246">
            <v>1.960238882E-2</v>
          </cell>
          <cell r="F246">
            <v>2.8052497683476004E-2</v>
          </cell>
          <cell r="G246">
            <v>2.0204998240000001E-2</v>
          </cell>
          <cell r="H246">
            <v>3.3848946680000006E-2</v>
          </cell>
          <cell r="I246">
            <v>1.7800572343680002E-2</v>
          </cell>
          <cell r="J246">
            <v>8.9083947959999986E-3</v>
          </cell>
          <cell r="K246">
            <v>7.5384659999999997E-3</v>
          </cell>
          <cell r="L246">
            <v>9.0437438000000002E-3</v>
          </cell>
          <cell r="M246">
            <v>4.0677000000000005E-3</v>
          </cell>
          <cell r="N246">
            <v>8.8196191999999991E-4</v>
          </cell>
          <cell r="O246">
            <v>3.2557516000000001E-3</v>
          </cell>
          <cell r="P246">
            <v>1.1193034256E-2</v>
          </cell>
          <cell r="Q246">
            <v>4.1868404760000005E-3</v>
          </cell>
          <cell r="R246">
            <v>3.1130556800000003E-3</v>
          </cell>
          <cell r="S246">
            <v>4.7705184799999995E-3</v>
          </cell>
          <cell r="T246">
            <v>2.7937000000000001E-3</v>
          </cell>
          <cell r="U246">
            <v>3.2346477800000001E-3</v>
          </cell>
          <cell r="V246">
            <v>9.9323715400000002E-3</v>
          </cell>
          <cell r="W246">
            <v>6.870969924E-3</v>
          </cell>
          <cell r="X246">
            <v>7.0900673480000006E-3</v>
          </cell>
          <cell r="Y246">
            <v>2.6301183999999996E-3</v>
          </cell>
          <cell r="Z246">
            <v>1.2217295999999997E-3</v>
          </cell>
          <cell r="AA246">
            <v>0</v>
          </cell>
          <cell r="AB246">
            <v>3.1691210000000001</v>
          </cell>
          <cell r="AC246">
            <v>4.2428099999999995</v>
          </cell>
          <cell r="AD246">
            <v>3.5229719999999998</v>
          </cell>
          <cell r="AE246">
            <v>2.507924</v>
          </cell>
          <cell r="AF246">
            <v>4.7919239999999999</v>
          </cell>
          <cell r="AG246">
            <v>3.587745</v>
          </cell>
          <cell r="AH246">
            <v>5.761609</v>
          </cell>
          <cell r="AI246">
            <v>3.7854599999999996</v>
          </cell>
          <cell r="AJ246">
            <v>1.87523</v>
          </cell>
          <cell r="AK246">
            <v>2.1627960000000002</v>
          </cell>
          <cell r="AL246">
            <v>1.989598</v>
          </cell>
          <cell r="AM246">
            <v>1.4809779999999999</v>
          </cell>
          <cell r="AN246">
            <v>0.36252499999999999</v>
          </cell>
          <cell r="AO246">
            <v>1.4260609999999998</v>
          </cell>
          <cell r="AP246">
            <v>3.2043919999999999</v>
          </cell>
          <cell r="AQ246">
            <v>1.2697579999999999</v>
          </cell>
          <cell r="AR246">
            <v>0.8473719999999999</v>
          </cell>
          <cell r="AS246">
            <v>1.32637</v>
          </cell>
          <cell r="AT246">
            <v>1.5049779999999999</v>
          </cell>
          <cell r="AU246">
            <v>0.96967199999999998</v>
          </cell>
          <cell r="AV246">
            <v>2.9344679999999999</v>
          </cell>
          <cell r="AW246">
            <v>1.9842499999999998</v>
          </cell>
          <cell r="AX246">
            <v>2.3929852119999997</v>
          </cell>
          <cell r="AY246">
            <v>1.629956966</v>
          </cell>
          <cell r="AZ246">
            <v>0.76940000600000003</v>
          </cell>
          <cell r="BA246">
            <v>0</v>
          </cell>
        </row>
        <row r="247">
          <cell r="B247">
            <v>9.0436368318240007E-2</v>
          </cell>
          <cell r="C247">
            <v>9.0137082523600004E-2</v>
          </cell>
          <cell r="D247">
            <v>5.3332737558240001E-2</v>
          </cell>
          <cell r="E247">
            <v>4.9560325919999995E-2</v>
          </cell>
          <cell r="F247">
            <v>6.3175924980000006E-2</v>
          </cell>
          <cell r="G247">
            <v>6.0948529880000005E-2</v>
          </cell>
          <cell r="H247">
            <v>3.4607858379999995E-2</v>
          </cell>
          <cell r="I247">
            <v>4.9612594317160003E-2</v>
          </cell>
          <cell r="J247">
            <v>3.0720404875999998E-2</v>
          </cell>
          <cell r="K247">
            <v>1.9416736839999997E-2</v>
          </cell>
          <cell r="L247">
            <v>2.4727753479999996E-2</v>
          </cell>
          <cell r="M247">
            <v>1.293899584E-2</v>
          </cell>
          <cell r="N247">
            <v>2.2017721003999999E-2</v>
          </cell>
          <cell r="O247">
            <v>1.4114150107999998E-2</v>
          </cell>
          <cell r="P247">
            <v>1.6982224760000001E-2</v>
          </cell>
          <cell r="Q247">
            <v>7.7747871359999995E-3</v>
          </cell>
          <cell r="R247">
            <v>1.6050335855999995E-2</v>
          </cell>
          <cell r="S247">
            <v>1.107471204E-2</v>
          </cell>
          <cell r="T247">
            <v>1.1770585519999998E-2</v>
          </cell>
          <cell r="U247">
            <v>1.3753666471999999E-2</v>
          </cell>
          <cell r="V247">
            <v>1.0914554391999998E-2</v>
          </cell>
          <cell r="W247">
            <v>5.6137828879999994E-3</v>
          </cell>
          <cell r="X247">
            <v>1.1582852735999998E-2</v>
          </cell>
          <cell r="Y247">
            <v>9.8359278359999996E-3</v>
          </cell>
          <cell r="Z247">
            <v>1.2764547834639999E-2</v>
          </cell>
          <cell r="AA247">
            <v>0</v>
          </cell>
          <cell r="AB247">
            <v>11.434612999999999</v>
          </cell>
          <cell r="AC247">
            <v>8.1605269999999983</v>
          </cell>
          <cell r="AD247">
            <v>8.2290189999999992</v>
          </cell>
          <cell r="AE247">
            <v>4.8209610000000005</v>
          </cell>
          <cell r="AF247">
            <v>10.494541</v>
          </cell>
          <cell r="AG247">
            <v>7.1843319999999995</v>
          </cell>
          <cell r="AH247">
            <v>5.6535830000000002</v>
          </cell>
          <cell r="AI247">
            <v>8.5094139999999996</v>
          </cell>
          <cell r="AJ247">
            <v>6.2980489999999998</v>
          </cell>
          <cell r="AK247">
            <v>4.1582089999999994</v>
          </cell>
          <cell r="AL247">
            <v>5.4443630000000001</v>
          </cell>
          <cell r="AM247">
            <v>3.6851649999999996</v>
          </cell>
          <cell r="AN247">
            <v>8.0016870000000004</v>
          </cell>
          <cell r="AO247">
            <v>4.1510579999999999</v>
          </cell>
          <cell r="AP247">
            <v>5.2371980000000002</v>
          </cell>
          <cell r="AQ247">
            <v>2.3298219999999996</v>
          </cell>
          <cell r="AR247">
            <v>4.6210590000000007</v>
          </cell>
          <cell r="AS247">
            <v>2.9109029999999998</v>
          </cell>
          <cell r="AT247">
            <v>3.3730329999999999</v>
          </cell>
          <cell r="AU247">
            <v>4.5225309999999999</v>
          </cell>
          <cell r="AV247">
            <v>3.6405419999999999</v>
          </cell>
          <cell r="AW247">
            <v>1.5688309999999999</v>
          </cell>
          <cell r="AX247">
            <v>2.566369275</v>
          </cell>
          <cell r="AY247">
            <v>2.6003964419999996</v>
          </cell>
          <cell r="AZ247">
            <v>3.9355394669999999</v>
          </cell>
          <cell r="BA247">
            <v>0</v>
          </cell>
          <cell r="BB247">
            <v>0.109523392</v>
          </cell>
          <cell r="BC247">
            <v>0.10698604999999999</v>
          </cell>
          <cell r="BD247">
            <v>8.3609179999999977E-2</v>
          </cell>
          <cell r="BE247">
            <v>5.9271459999999998E-2</v>
          </cell>
          <cell r="BF247">
            <v>7.6457259999999999E-2</v>
          </cell>
          <cell r="BG247">
            <v>5.8056799999999992E-2</v>
          </cell>
          <cell r="BH247">
            <v>3.6926559999999997E-2</v>
          </cell>
          <cell r="BI247">
            <v>4.81275221E-2</v>
          </cell>
          <cell r="BJ247">
            <v>3.8531963299999999E-2</v>
          </cell>
          <cell r="BK247">
            <v>1.95724E-2</v>
          </cell>
          <cell r="BL247">
            <v>2.154068E-2</v>
          </cell>
          <cell r="BM247">
            <v>1.2518130000000001E-2</v>
          </cell>
          <cell r="BN247">
            <v>2.46099475E-2</v>
          </cell>
          <cell r="BO247">
            <v>1.5066863599999997E-2</v>
          </cell>
          <cell r="BP247">
            <v>2.3395736899999995E-2</v>
          </cell>
          <cell r="BQ247">
            <v>1.0045046899999998E-2</v>
          </cell>
          <cell r="BR247">
            <v>1.6104803800000001E-2</v>
          </cell>
          <cell r="BS247">
            <v>1.0826880000000001E-2</v>
          </cell>
          <cell r="BT247">
            <v>2.0295459999999998E-2</v>
          </cell>
          <cell r="BU247">
            <v>2.165911756E-2</v>
          </cell>
          <cell r="BV247">
            <v>1.4757876812000002E-2</v>
          </cell>
          <cell r="BW247">
            <v>1.2550757400000001E-2</v>
          </cell>
          <cell r="BX247">
            <v>1.2616133832400001E-2</v>
          </cell>
          <cell r="BY247">
            <v>6.3959999999999998E-3</v>
          </cell>
          <cell r="BZ247">
            <v>0</v>
          </cell>
          <cell r="CA247">
            <v>0</v>
          </cell>
          <cell r="CB247">
            <v>12.019882000000001</v>
          </cell>
          <cell r="CC247">
            <v>10.933385999999999</v>
          </cell>
          <cell r="CD247">
            <v>9.1639999999999997</v>
          </cell>
          <cell r="CE247">
            <v>6.3140000000000001</v>
          </cell>
          <cell r="CF247">
            <v>9.9770000000000003</v>
          </cell>
          <cell r="CG247">
            <v>7.9155399999999991</v>
          </cell>
          <cell r="CH247">
            <v>5.5340470000000002</v>
          </cell>
          <cell r="CI247">
            <v>7.4204349999999994</v>
          </cell>
          <cell r="CJ247">
            <v>7.1441029999999994</v>
          </cell>
          <cell r="CK247">
            <v>4.2834369999999993</v>
          </cell>
          <cell r="CL247">
            <v>5.1493439999999993</v>
          </cell>
          <cell r="CM247">
            <v>6.8944669999999997</v>
          </cell>
          <cell r="CN247">
            <v>7.6318499999999991</v>
          </cell>
          <cell r="CO247">
            <v>6.0093290000000001</v>
          </cell>
          <cell r="CP247">
            <v>8.1130369999999985</v>
          </cell>
          <cell r="CQ247">
            <v>5.4130319999999994</v>
          </cell>
          <cell r="CR247">
            <v>6.681305</v>
          </cell>
          <cell r="CS247">
            <v>4.7670049999999993</v>
          </cell>
          <cell r="CT247">
            <v>5.5931299999999995</v>
          </cell>
          <cell r="CU247">
            <v>8.1170799999999996</v>
          </cell>
          <cell r="CV247">
            <v>5.8522119999999997</v>
          </cell>
          <cell r="CW247">
            <v>5.6435880000000003</v>
          </cell>
          <cell r="CX247">
            <v>6.3136879999999991</v>
          </cell>
          <cell r="CY247">
            <v>7.400987999999999</v>
          </cell>
          <cell r="CZ247">
            <v>0</v>
          </cell>
          <cell r="DA247">
            <v>0</v>
          </cell>
        </row>
        <row r="252">
          <cell r="B252">
            <v>1.2021264639999999E-2</v>
          </cell>
          <cell r="C252">
            <v>1.3174829639999998E-2</v>
          </cell>
          <cell r="D252">
            <v>1.1219284999999999E-2</v>
          </cell>
          <cell r="E252">
            <v>2.5156250000000001E-3</v>
          </cell>
          <cell r="F252">
            <v>1.5045449999999999E-3</v>
          </cell>
          <cell r="G252">
            <v>0</v>
          </cell>
          <cell r="H252">
            <v>1.6380000000000002E-4</v>
          </cell>
          <cell r="I252">
            <v>1.46777736E-3</v>
          </cell>
          <cell r="J252">
            <v>9.3002000000000004E-4</v>
          </cell>
          <cell r="K252">
            <v>1.31404E-3</v>
          </cell>
          <cell r="L252">
            <v>1.3286E-4</v>
          </cell>
          <cell r="M252">
            <v>0</v>
          </cell>
          <cell r="N252">
            <v>0</v>
          </cell>
          <cell r="O252">
            <v>9.7242935999999999E-4</v>
          </cell>
          <cell r="P252">
            <v>5.2674999999999998E-7</v>
          </cell>
          <cell r="Q252">
            <v>5.2E-7</v>
          </cell>
          <cell r="R252">
            <v>0</v>
          </cell>
          <cell r="S252">
            <v>0</v>
          </cell>
          <cell r="T252">
            <v>0</v>
          </cell>
          <cell r="U252">
            <v>0</v>
          </cell>
          <cell r="V252">
            <v>0</v>
          </cell>
          <cell r="W252">
            <v>0</v>
          </cell>
          <cell r="X252">
            <v>0</v>
          </cell>
          <cell r="Y252">
            <v>0</v>
          </cell>
          <cell r="Z252">
            <v>0</v>
          </cell>
          <cell r="AA252">
            <v>0</v>
          </cell>
          <cell r="AB252">
            <v>1.7286870000000001</v>
          </cell>
          <cell r="AC252">
            <v>1.7576999999999998</v>
          </cell>
          <cell r="AD252">
            <v>1.3275919999999999</v>
          </cell>
          <cell r="AE252">
            <v>0.28178300000000001</v>
          </cell>
          <cell r="AF252">
            <v>0.220251</v>
          </cell>
          <cell r="AG252">
            <v>0</v>
          </cell>
          <cell r="AH252">
            <v>0.41248599999999996</v>
          </cell>
          <cell r="AI252">
            <v>0.411879</v>
          </cell>
          <cell r="AJ252">
            <v>0.45532299999999998</v>
          </cell>
          <cell r="AK252">
            <v>0.227436</v>
          </cell>
          <cell r="AL252">
            <v>4.0154999999999996E-2</v>
          </cell>
          <cell r="AM252">
            <v>0</v>
          </cell>
          <cell r="AN252">
            <v>0</v>
          </cell>
          <cell r="AO252">
            <v>0.246476</v>
          </cell>
          <cell r="AP252">
            <v>1.8599999999999999E-4</v>
          </cell>
          <cell r="AQ252">
            <v>7.7999999999999999E-5</v>
          </cell>
          <cell r="AR252">
            <v>0</v>
          </cell>
          <cell r="AS252">
            <v>0</v>
          </cell>
          <cell r="AT252">
            <v>0</v>
          </cell>
          <cell r="AU252">
            <v>0</v>
          </cell>
          <cell r="AV252">
            <v>0</v>
          </cell>
          <cell r="AW252">
            <v>0</v>
          </cell>
          <cell r="AX252">
            <v>0</v>
          </cell>
          <cell r="AY252">
            <v>0</v>
          </cell>
          <cell r="AZ252">
            <v>0</v>
          </cell>
          <cell r="BA252">
            <v>0</v>
          </cell>
        </row>
        <row r="253">
          <cell r="B253">
            <v>1.1457273127999998E-2</v>
          </cell>
          <cell r="C253">
            <v>0</v>
          </cell>
          <cell r="D253">
            <v>9.662921968000001E-3</v>
          </cell>
          <cell r="E253">
            <v>7.2670416000000001E-4</v>
          </cell>
          <cell r="F253">
            <v>2.4520243216E-2</v>
          </cell>
          <cell r="G253">
            <v>2.1095660719999999E-2</v>
          </cell>
          <cell r="H253">
            <v>7.9708155200000005E-3</v>
          </cell>
          <cell r="I253">
            <v>2.6978253343999999E-3</v>
          </cell>
          <cell r="J253">
            <v>4.9414106672000004E-3</v>
          </cell>
          <cell r="K253">
            <v>3.9140639999999999E-5</v>
          </cell>
          <cell r="L253">
            <v>6.5524479999999998E-4</v>
          </cell>
          <cell r="M253">
            <v>1.1255019999999999E-4</v>
          </cell>
          <cell r="N253">
            <v>0</v>
          </cell>
          <cell r="O253">
            <v>0</v>
          </cell>
          <cell r="P253">
            <v>0</v>
          </cell>
          <cell r="Q253">
            <v>0</v>
          </cell>
          <cell r="R253">
            <v>0</v>
          </cell>
          <cell r="S253">
            <v>8.645212799999999E-4</v>
          </cell>
          <cell r="T253">
            <v>9.1544963999999997E-4</v>
          </cell>
          <cell r="U253">
            <v>8.2893795200000009E-3</v>
          </cell>
          <cell r="V253">
            <v>1.7863999999999998E-3</v>
          </cell>
          <cell r="W253">
            <v>2.7824579999999998E-3</v>
          </cell>
          <cell r="X253">
            <v>1.3489884548E-2</v>
          </cell>
          <cell r="Y253">
            <v>2.3365999999999999E-3</v>
          </cell>
          <cell r="Z253">
            <v>5.8283105999999999E-4</v>
          </cell>
          <cell r="AA253">
            <v>0</v>
          </cell>
          <cell r="AB253">
            <v>0.47120899999999999</v>
          </cell>
          <cell r="AC253">
            <v>0</v>
          </cell>
          <cell r="AD253">
            <v>1.548573</v>
          </cell>
          <cell r="AE253">
            <v>5.3561999999999999E-2</v>
          </cell>
          <cell r="AF253">
            <v>3.1653739999999999</v>
          </cell>
          <cell r="AG253">
            <v>2.0327090000000001</v>
          </cell>
          <cell r="AH253">
            <v>1.3469359999999999</v>
          </cell>
          <cell r="AI253">
            <v>0.37580999999999998</v>
          </cell>
          <cell r="AJ253">
            <v>0.70870600000000006</v>
          </cell>
          <cell r="AK253">
            <v>4.4520000000000002E-3</v>
          </cell>
          <cell r="AL253">
            <v>0.115477</v>
          </cell>
          <cell r="AM253">
            <v>2.1915E-2</v>
          </cell>
          <cell r="AN253">
            <v>0</v>
          </cell>
          <cell r="AO253">
            <v>0</v>
          </cell>
          <cell r="AP253">
            <v>0</v>
          </cell>
          <cell r="AQ253">
            <v>0</v>
          </cell>
          <cell r="AR253">
            <v>0</v>
          </cell>
          <cell r="AS253">
            <v>0.12621599999999999</v>
          </cell>
          <cell r="AT253">
            <v>9.1665999999999997E-2</v>
          </cell>
          <cell r="AU253">
            <v>0.79605599999999999</v>
          </cell>
          <cell r="AV253">
            <v>0.25933400000000001</v>
          </cell>
          <cell r="AW253">
            <v>0.24051099999999997</v>
          </cell>
          <cell r="AX253">
            <v>0.41370546899999999</v>
          </cell>
          <cell r="AY253">
            <v>0.17135579499999998</v>
          </cell>
          <cell r="AZ253">
            <v>0.12070252200000001</v>
          </cell>
          <cell r="BA253">
            <v>0</v>
          </cell>
        </row>
        <row r="263">
          <cell r="B263">
            <v>0.29803899710849596</v>
          </cell>
          <cell r="C263">
            <v>0.29794794966048005</v>
          </cell>
          <cell r="D263">
            <v>0.23448501627824003</v>
          </cell>
          <cell r="E263">
            <v>0.20663965427307995</v>
          </cell>
          <cell r="F263">
            <v>0.30758760644967598</v>
          </cell>
          <cell r="G263">
            <v>0.28809373453199999</v>
          </cell>
          <cell r="H263">
            <v>0.33453593204199999</v>
          </cell>
          <cell r="I263">
            <v>0.34994923381431997</v>
          </cell>
          <cell r="J263">
            <v>0.28682293347960008</v>
          </cell>
          <cell r="K263">
            <v>0.20882302692399995</v>
          </cell>
          <cell r="L263">
            <v>0.25251374038999996</v>
          </cell>
          <cell r="M263">
            <v>0.25010286454399999</v>
          </cell>
          <cell r="N263">
            <v>0.14756957235133333</v>
          </cell>
          <cell r="O263">
            <v>0.16041052673958972</v>
          </cell>
          <cell r="P263">
            <v>0.21044559183074504</v>
          </cell>
          <cell r="Q263">
            <v>0.18815400380673689</v>
          </cell>
          <cell r="R263">
            <v>0.17552022647199997</v>
          </cell>
          <cell r="S263">
            <v>0.21644412874399993</v>
          </cell>
          <cell r="T263">
            <v>0.22109912216799998</v>
          </cell>
          <cell r="U263">
            <v>0.13954235714799998</v>
          </cell>
          <cell r="V263">
            <v>0.11693249543999995</v>
          </cell>
          <cell r="W263">
            <v>8.9902992034666687E-2</v>
          </cell>
          <cell r="X263">
            <v>0.13517638454463204</v>
          </cell>
          <cell r="Y263">
            <v>6.0371467623360001E-2</v>
          </cell>
          <cell r="Z263">
            <v>6.1009827854639986E-2</v>
          </cell>
          <cell r="AA263">
            <v>0</v>
          </cell>
          <cell r="AB263">
            <v>33.946087999999996</v>
          </cell>
          <cell r="AC263">
            <v>29.800105999999996</v>
          </cell>
          <cell r="AD263">
            <v>31.156837999999997</v>
          </cell>
          <cell r="AE263">
            <v>23.182436000000003</v>
          </cell>
          <cell r="AF263">
            <v>42.312775999999999</v>
          </cell>
          <cell r="AG263">
            <v>40.343973999999989</v>
          </cell>
          <cell r="AH263">
            <v>55.895545000000013</v>
          </cell>
          <cell r="AI263">
            <v>57.905619000000016</v>
          </cell>
          <cell r="AJ263">
            <v>47.329926</v>
          </cell>
          <cell r="AK263">
            <v>35.816167999999998</v>
          </cell>
          <cell r="AL263">
            <v>39.078063</v>
          </cell>
          <cell r="AM263">
            <v>33.835376999999994</v>
          </cell>
          <cell r="AN263">
            <v>31.994554999999995</v>
          </cell>
          <cell r="AO263">
            <v>29.103542000000004</v>
          </cell>
          <cell r="AP263">
            <v>41.973213999999992</v>
          </cell>
          <cell r="AQ263">
            <v>34.871086000000005</v>
          </cell>
          <cell r="AR263">
            <v>30.882947999999999</v>
          </cell>
          <cell r="AS263">
            <v>30.180702999999998</v>
          </cell>
          <cell r="AT263">
            <v>27.279635999999996</v>
          </cell>
          <cell r="AU263">
            <v>23.644558000000004</v>
          </cell>
          <cell r="AV263">
            <v>20.746424999999999</v>
          </cell>
          <cell r="AW263">
            <v>19.725983100000001</v>
          </cell>
          <cell r="AX263">
            <v>18.361700809999999</v>
          </cell>
          <cell r="AY263">
            <v>12.528239726999999</v>
          </cell>
          <cell r="AZ263">
            <v>14.341519308999999</v>
          </cell>
          <cell r="BA263">
            <v>0</v>
          </cell>
          <cell r="BB263">
            <v>0.24535199070399999</v>
          </cell>
          <cell r="BC263">
            <v>0.17976575181599996</v>
          </cell>
          <cell r="BD263">
            <v>0.17030771950699997</v>
          </cell>
          <cell r="BE263">
            <v>0.15968919912004761</v>
          </cell>
          <cell r="BF263">
            <v>0.18411117837799998</v>
          </cell>
          <cell r="BG263">
            <v>0.18880680190399998</v>
          </cell>
          <cell r="BH263">
            <v>0.23162948586600002</v>
          </cell>
          <cell r="BI263">
            <v>0.22971727723433305</v>
          </cell>
          <cell r="BJ263">
            <v>0.17598211222719998</v>
          </cell>
          <cell r="BK263">
            <v>9.7037179471999996E-2</v>
          </cell>
          <cell r="BL263">
            <v>0.13525631184666667</v>
          </cell>
          <cell r="BM263">
            <v>0.10431870333200002</v>
          </cell>
          <cell r="BN263">
            <v>9.5853684785333321E-2</v>
          </cell>
          <cell r="BO263">
            <v>8.9054093354666672E-2</v>
          </cell>
          <cell r="BP263">
            <v>0.14640758018476935</v>
          </cell>
          <cell r="BQ263">
            <v>0.17270507244901726</v>
          </cell>
          <cell r="BR263">
            <v>0.11573943785484886</v>
          </cell>
          <cell r="BS263">
            <v>0.13282810967278402</v>
          </cell>
          <cell r="BT263">
            <v>0.12863022755030901</v>
          </cell>
          <cell r="BU263">
            <v>0.10173654842465872</v>
          </cell>
          <cell r="BV263">
            <v>7.2790788783999999E-2</v>
          </cell>
          <cell r="BW263">
            <v>6.6905898551999993E-2</v>
          </cell>
          <cell r="BX263">
            <v>7.356228650890799E-2</v>
          </cell>
          <cell r="BY263">
            <v>3.0441645384000002E-2</v>
          </cell>
          <cell r="BZ263">
            <v>2.2531959044000002E-2</v>
          </cell>
          <cell r="CA263">
            <v>3.5507818439999999E-3</v>
          </cell>
          <cell r="CB263">
            <v>37.8106345883795</v>
          </cell>
          <cell r="CC263">
            <v>22.719188720585091</v>
          </cell>
          <cell r="CD263">
            <v>21.742090258109574</v>
          </cell>
          <cell r="CE263">
            <v>24.453452754852712</v>
          </cell>
          <cell r="CF263">
            <v>29.423855838599998</v>
          </cell>
          <cell r="CG263">
            <v>36.566265576007872</v>
          </cell>
          <cell r="CH263">
            <v>53.527041368415517</v>
          </cell>
          <cell r="CI263">
            <v>53.84283276909072</v>
          </cell>
          <cell r="CJ263">
            <v>44.82497829739453</v>
          </cell>
          <cell r="CK263">
            <v>27.009263870758385</v>
          </cell>
          <cell r="CL263">
            <v>39.048117660525847</v>
          </cell>
          <cell r="CM263">
            <v>33.655326719527068</v>
          </cell>
          <cell r="CN263">
            <v>33.333352855280957</v>
          </cell>
          <cell r="CO263">
            <v>35.436435262466667</v>
          </cell>
          <cell r="CP263">
            <v>58.523053857952661</v>
          </cell>
          <cell r="CQ263">
            <v>74.904086946999996</v>
          </cell>
          <cell r="CR263">
            <v>47.455797181654148</v>
          </cell>
          <cell r="CS263">
            <v>49.2824570283599</v>
          </cell>
          <cell r="CT263">
            <v>49.146635186007849</v>
          </cell>
          <cell r="CU263">
            <v>37.117538116726067</v>
          </cell>
          <cell r="CV263">
            <v>26.938638573399999</v>
          </cell>
          <cell r="CW263">
            <v>27.14659115132137</v>
          </cell>
          <cell r="CX263">
            <v>33.405524013999994</v>
          </cell>
          <cell r="CY263">
            <v>13.738703932555385</v>
          </cell>
          <cell r="CZ263">
            <v>6.9368900187392768</v>
          </cell>
          <cell r="DA263">
            <v>0</v>
          </cell>
        </row>
        <row r="264">
          <cell r="B264">
            <v>3.0187293684799998E-2</v>
          </cell>
          <cell r="C264">
            <v>2.6357956515520004E-2</v>
          </cell>
          <cell r="D264">
            <v>2.7378732046399998E-2</v>
          </cell>
          <cell r="E264">
            <v>2.8216964664000001E-2</v>
          </cell>
          <cell r="F264">
            <v>4.7582138885876007E-2</v>
          </cell>
          <cell r="G264">
            <v>2.9108721980000002E-2</v>
          </cell>
          <cell r="H264">
            <v>4.4507987640000003E-2</v>
          </cell>
          <cell r="I264">
            <v>3.0094948983960004E-2</v>
          </cell>
          <cell r="J264">
            <v>1.9620978412000001E-2</v>
          </cell>
          <cell r="K264">
            <v>1.186109032E-2</v>
          </cell>
          <cell r="L264">
            <v>1.9684600109999999E-2</v>
          </cell>
          <cell r="M264">
            <v>1.2264751212E-2</v>
          </cell>
          <cell r="N264">
            <v>6.09183313E-3</v>
          </cell>
          <cell r="O264">
            <v>5.8097391200000008E-3</v>
          </cell>
          <cell r="P264">
            <v>1.4322124524E-2</v>
          </cell>
          <cell r="Q264">
            <v>8.0298300839999996E-3</v>
          </cell>
          <cell r="R264">
            <v>6.974150466E-3</v>
          </cell>
          <cell r="S264">
            <v>9.6203339039999981E-3</v>
          </cell>
          <cell r="T264">
            <v>8.9683354559999991E-3</v>
          </cell>
          <cell r="U264">
            <v>1.2190494468E-2</v>
          </cell>
          <cell r="V264">
            <v>1.7082518012E-2</v>
          </cell>
          <cell r="W264">
            <v>1.1511700844E-2</v>
          </cell>
          <cell r="X264">
            <v>1.2976313644000001E-2</v>
          </cell>
          <cell r="Y264">
            <v>7.6282475919999988E-3</v>
          </cell>
          <cell r="Z264">
            <v>4.5259377799999993E-3</v>
          </cell>
          <cell r="AA264">
            <v>0</v>
          </cell>
          <cell r="AB264">
            <v>4.0244</v>
          </cell>
          <cell r="AC264">
            <v>4.7239919999999991</v>
          </cell>
          <cell r="AD264">
            <v>4.271871</v>
          </cell>
          <cell r="AE264">
            <v>3.6157469999999998</v>
          </cell>
          <cell r="AF264">
            <v>7.0514770000000002</v>
          </cell>
          <cell r="AG264">
            <v>5.3423280000000002</v>
          </cell>
          <cell r="AH264">
            <v>8.0564879999999999</v>
          </cell>
          <cell r="AI264">
            <v>6.3366549999999986</v>
          </cell>
          <cell r="AJ264">
            <v>3.9022559999999995</v>
          </cell>
          <cell r="AK264">
            <v>3.3162750000000001</v>
          </cell>
          <cell r="AL264">
            <v>4.3457929999999996</v>
          </cell>
          <cell r="AM264">
            <v>3.4164499999999998</v>
          </cell>
          <cell r="AN264">
            <v>1.7534629999999998</v>
          </cell>
          <cell r="AO264">
            <v>2.3108639999999996</v>
          </cell>
          <cell r="AP264">
            <v>4.2127619999999997</v>
          </cell>
          <cell r="AQ264">
            <v>2.4545509999999999</v>
          </cell>
          <cell r="AR264">
            <v>1.8117569999999998</v>
          </cell>
          <cell r="AS264">
            <v>2.8451300000000002</v>
          </cell>
          <cell r="AT264">
            <v>3.317634</v>
          </cell>
          <cell r="AU264">
            <v>3.3497139999999996</v>
          </cell>
          <cell r="AV264">
            <v>5.0743979999999995</v>
          </cell>
          <cell r="AW264">
            <v>3.3220509999999996</v>
          </cell>
          <cell r="AX264">
            <v>3.8635975119999997</v>
          </cell>
          <cell r="AY264">
            <v>2.7284320809999998</v>
          </cell>
          <cell r="AZ264">
            <v>1.8869432769999999</v>
          </cell>
          <cell r="BA264">
            <v>0</v>
          </cell>
          <cell r="BB264">
            <v>4.5931114680000003E-2</v>
          </cell>
          <cell r="BC264">
            <v>4.2209872799999992E-2</v>
          </cell>
          <cell r="BD264">
            <v>3.5813951000000004E-2</v>
          </cell>
          <cell r="BE264">
            <v>3.2437664800000002E-2</v>
          </cell>
          <cell r="BF264">
            <v>3.4080155200000004E-2</v>
          </cell>
          <cell r="BG264">
            <v>3.4246912800000001E-2</v>
          </cell>
          <cell r="BH264">
            <v>4.4843862800000002E-2</v>
          </cell>
          <cell r="BI264">
            <v>4.0984285600000003E-2</v>
          </cell>
          <cell r="BJ264">
            <v>3.6310750000000003E-2</v>
          </cell>
          <cell r="BK264">
            <v>1.1717104400000001E-2</v>
          </cell>
          <cell r="BL264">
            <v>1.2025895999999999E-2</v>
          </cell>
          <cell r="BM264">
            <v>6.6081239999999999E-3</v>
          </cell>
          <cell r="BN264">
            <v>6.9976489333333338E-3</v>
          </cell>
          <cell r="BO264">
            <v>4.3516739999999998E-3</v>
          </cell>
          <cell r="BP264">
            <v>4.6412164000000002E-3</v>
          </cell>
          <cell r="BQ264">
            <v>9.9937836000000002E-3</v>
          </cell>
          <cell r="BR264">
            <v>3.7455139999999997E-3</v>
          </cell>
          <cell r="BS264">
            <v>6.0930944749999997E-3</v>
          </cell>
          <cell r="BT264">
            <v>6.8059399999999999E-3</v>
          </cell>
          <cell r="BU264">
            <v>7.6796344000000004E-3</v>
          </cell>
          <cell r="BV264">
            <v>3.0780054000000001E-3</v>
          </cell>
          <cell r="BW264">
            <v>3.5228157880000006E-3</v>
          </cell>
          <cell r="BX264">
            <v>3.5507818439999999E-3</v>
          </cell>
          <cell r="BY264">
            <v>3.5507818439999999E-3</v>
          </cell>
          <cell r="BZ264">
            <v>3.5507818439999999E-3</v>
          </cell>
          <cell r="CA264">
            <v>3.5507818439999999E-3</v>
          </cell>
          <cell r="CB264">
            <v>7.1504631443070004</v>
          </cell>
          <cell r="CC264">
            <v>6.763781665999999</v>
          </cell>
          <cell r="CD264">
            <v>6.0626727936000009</v>
          </cell>
          <cell r="CE264">
            <v>4.7701697232000004</v>
          </cell>
          <cell r="CF264">
            <v>6.9486418386000004</v>
          </cell>
          <cell r="CG264">
            <v>7.8182366691000009</v>
          </cell>
          <cell r="CH264">
            <v>9.1698150504000004</v>
          </cell>
          <cell r="CI264">
            <v>10.667843173000001</v>
          </cell>
          <cell r="CJ264">
            <v>8.0652509348000017</v>
          </cell>
          <cell r="CK264">
            <v>4.0494796011999998</v>
          </cell>
          <cell r="CL264">
            <v>4.0907403297000009</v>
          </cell>
          <cell r="CM264">
            <v>1.913599104</v>
          </cell>
          <cell r="CN264">
            <v>3.0159112543999997</v>
          </cell>
          <cell r="CO264">
            <v>2.2643015958000001</v>
          </cell>
          <cell r="CP264">
            <v>2.4329856730000001</v>
          </cell>
          <cell r="CQ264">
            <v>4.9881189469999994</v>
          </cell>
          <cell r="CR264">
            <v>1.9344361503999998</v>
          </cell>
          <cell r="CS264">
            <v>3.2667286365999999</v>
          </cell>
          <cell r="CT264">
            <v>3.6414501242000004</v>
          </cell>
          <cell r="CU264">
            <v>3.6845129534999996</v>
          </cell>
          <cell r="CV264">
            <v>1.8389385733999999</v>
          </cell>
          <cell r="CW264">
            <v>1.9676378841000002</v>
          </cell>
          <cell r="CX264">
            <v>2.5744818060000001</v>
          </cell>
          <cell r="CY264">
            <v>0</v>
          </cell>
          <cell r="CZ264">
            <v>0</v>
          </cell>
          <cell r="DA264">
            <v>0</v>
          </cell>
        </row>
        <row r="266">
          <cell r="B266">
            <v>9.712976000000001E-6</v>
          </cell>
          <cell r="C266">
            <v>1.4790327999999998E-4</v>
          </cell>
          <cell r="D266">
            <v>2.3792714399999999E-4</v>
          </cell>
          <cell r="E266">
            <v>5.1822819999999999E-4</v>
          </cell>
          <cell r="F266">
            <v>1.4227085599999999E-3</v>
          </cell>
          <cell r="G266">
            <v>1.5186080000000003E-4</v>
          </cell>
          <cell r="H266">
            <v>1.8200000000000002E-6</v>
          </cell>
          <cell r="I266">
            <v>7.2789528000000002E-5</v>
          </cell>
          <cell r="J266">
            <v>2.9869949200000002E-4</v>
          </cell>
          <cell r="K266">
            <v>4.1279699999999997E-5</v>
          </cell>
          <cell r="L266">
            <v>1.5203370000000001E-4</v>
          </cell>
          <cell r="M266">
            <v>1.2084E-5</v>
          </cell>
          <cell r="N266">
            <v>1.3103999999999999E-4</v>
          </cell>
          <cell r="O266">
            <v>0</v>
          </cell>
          <cell r="P266">
            <v>7.9643199999999983E-5</v>
          </cell>
          <cell r="Q266">
            <v>0</v>
          </cell>
          <cell r="R266">
            <v>1.2319111999999999E-4</v>
          </cell>
          <cell r="S266">
            <v>7.0980000000000001E-5</v>
          </cell>
          <cell r="T266">
            <v>6.0059999999999998E-5</v>
          </cell>
          <cell r="U266">
            <v>0</v>
          </cell>
          <cell r="V266">
            <v>2.0419417200000001E-4</v>
          </cell>
          <cell r="W266">
            <v>2.7150479999999996E-5</v>
          </cell>
          <cell r="X266">
            <v>0</v>
          </cell>
          <cell r="Y266">
            <v>0</v>
          </cell>
          <cell r="Z266">
            <v>0</v>
          </cell>
          <cell r="AA266">
            <v>0</v>
          </cell>
          <cell r="AB266">
            <v>4.8859999999999997E-3</v>
          </cell>
          <cell r="AC266">
            <v>1.5993E-2</v>
          </cell>
          <cell r="AD266">
            <v>4.9846000000000001E-2</v>
          </cell>
          <cell r="AE266">
            <v>7.4905999999999986E-2</v>
          </cell>
          <cell r="AF266">
            <v>0.18424100000000002</v>
          </cell>
          <cell r="AG266">
            <v>2.5305000000000001E-2</v>
          </cell>
          <cell r="AH266">
            <v>6.6599999999999993E-4</v>
          </cell>
          <cell r="AI266">
            <v>3.2350999999999998E-2</v>
          </cell>
          <cell r="AJ266">
            <v>4.1145999999999995E-2</v>
          </cell>
          <cell r="AK266">
            <v>1.0921E-2</v>
          </cell>
          <cell r="AL266">
            <v>3.3413999999999999E-2</v>
          </cell>
          <cell r="AM266">
            <v>1.0069999999999999E-3</v>
          </cell>
          <cell r="AN266">
            <v>7.4609999999999998E-3</v>
          </cell>
          <cell r="AO266">
            <v>0</v>
          </cell>
          <cell r="AP266">
            <v>1.3127999999999999E-2</v>
          </cell>
          <cell r="AQ266">
            <v>0</v>
          </cell>
          <cell r="AR266">
            <v>2.9973E-2</v>
          </cell>
          <cell r="AS266">
            <v>3.9599999999999996E-2</v>
          </cell>
          <cell r="AT266">
            <v>3.9402999999999994E-2</v>
          </cell>
          <cell r="AU266">
            <v>0</v>
          </cell>
          <cell r="AV266">
            <v>9.3360999999999986E-2</v>
          </cell>
          <cell r="AW266">
            <v>5.6010000000000001E-3</v>
          </cell>
          <cell r="AX266">
            <v>0</v>
          </cell>
          <cell r="AY266">
            <v>0</v>
          </cell>
          <cell r="AZ266">
            <v>0</v>
          </cell>
          <cell r="BA266">
            <v>0</v>
          </cell>
        </row>
        <row r="267">
          <cell r="B267">
            <v>6.1261548493599993E-2</v>
          </cell>
          <cell r="C267">
            <v>3.1845346259999997E-2</v>
          </cell>
          <cell r="D267">
            <v>5.3870007856000005E-2</v>
          </cell>
          <cell r="E267">
            <v>5.5426649320000007E-3</v>
          </cell>
          <cell r="F267">
            <v>5.71517259628E-2</v>
          </cell>
          <cell r="G267">
            <v>6.891319914000002E-2</v>
          </cell>
          <cell r="H267">
            <v>7.5966516341999968E-2</v>
          </cell>
          <cell r="I267">
            <v>0.16439880004519999</v>
          </cell>
          <cell r="J267">
            <v>0.1162574287812</v>
          </cell>
          <cell r="K267">
            <v>0.10252549954400002</v>
          </cell>
          <cell r="L267">
            <v>0.14868817834000003</v>
          </cell>
          <cell r="M267">
            <v>0.177773318042</v>
          </cell>
          <cell r="N267">
            <v>7.9832954469999995E-2</v>
          </cell>
          <cell r="O267">
            <v>8.7003981646923065E-2</v>
          </cell>
          <cell r="P267">
            <v>0.13291914913207842</v>
          </cell>
          <cell r="Q267">
            <v>0.11091733326807017</v>
          </cell>
          <cell r="R267">
            <v>9.7248315829999987E-2</v>
          </cell>
          <cell r="S267">
            <v>0.16508393536799998</v>
          </cell>
          <cell r="T267">
            <v>0.14602738350799999</v>
          </cell>
          <cell r="U267">
            <v>7.7813004839999991E-2</v>
          </cell>
          <cell r="V267">
            <v>5.5717742639999991E-2</v>
          </cell>
          <cell r="W267">
            <v>5.3880610986666667E-2</v>
          </cell>
          <cell r="X267">
            <v>9.4423484875999997E-2</v>
          </cell>
          <cell r="Y267">
            <v>2.3375413599999999E-2</v>
          </cell>
          <cell r="Z267">
            <v>2.888007674E-2</v>
          </cell>
          <cell r="AA267">
            <v>0</v>
          </cell>
          <cell r="AB267">
            <v>2.9493239999999998</v>
          </cell>
          <cell r="AC267">
            <v>1.807674</v>
          </cell>
          <cell r="AD267">
            <v>4.7303139999999999</v>
          </cell>
          <cell r="AE267">
            <v>0.51643099999999997</v>
          </cell>
          <cell r="AF267">
            <v>6.1819699999999997</v>
          </cell>
          <cell r="AG267">
            <v>8.1422340000000002</v>
          </cell>
          <cell r="AH267">
            <v>14.269352999999997</v>
          </cell>
          <cell r="AI267">
            <v>22.849666000000003</v>
          </cell>
          <cell r="AJ267">
            <v>16.043453000000003</v>
          </cell>
          <cell r="AK267">
            <v>13.766999000000002</v>
          </cell>
          <cell r="AL267">
            <v>18.372701999999997</v>
          </cell>
          <cell r="AM267">
            <v>18.552797999999999</v>
          </cell>
          <cell r="AN267">
            <v>12.667247999999999</v>
          </cell>
          <cell r="AO267">
            <v>10.957520000000002</v>
          </cell>
          <cell r="AP267">
            <v>20.503971</v>
          </cell>
          <cell r="AQ267">
            <v>17.806659</v>
          </cell>
          <cell r="AR267">
            <v>11.792769999999999</v>
          </cell>
          <cell r="AS267">
            <v>16.349252999999997</v>
          </cell>
          <cell r="AT267">
            <v>11.275278999999999</v>
          </cell>
          <cell r="AU267">
            <v>7.5024129999999998</v>
          </cell>
          <cell r="AV267">
            <v>4.5044690000000003</v>
          </cell>
          <cell r="AW267">
            <v>4.9254300000000004</v>
          </cell>
          <cell r="AX267">
            <v>3.3940292460000001</v>
          </cell>
          <cell r="AY267">
            <v>1.727725197</v>
          </cell>
          <cell r="AZ267">
            <v>2.8154999380000003</v>
          </cell>
          <cell r="BA267">
            <v>0</v>
          </cell>
        </row>
        <row r="268">
          <cell r="B268">
            <v>9.068641111824001E-2</v>
          </cell>
          <cell r="C268">
            <v>9.0387709515600004E-2</v>
          </cell>
          <cell r="D268">
            <v>5.3725110854239998E-2</v>
          </cell>
          <cell r="E268">
            <v>5.2092808459999994E-2</v>
          </cell>
          <cell r="F268">
            <v>6.543252338000001E-2</v>
          </cell>
          <cell r="G268">
            <v>6.1437809880000006E-2</v>
          </cell>
          <cell r="H268">
            <v>3.4607858379999995E-2</v>
          </cell>
          <cell r="I268">
            <v>5.0026505689160006E-2</v>
          </cell>
          <cell r="J268">
            <v>3.0738595047999997E-2</v>
          </cell>
          <cell r="K268">
            <v>1.9536856839999998E-2</v>
          </cell>
          <cell r="L268">
            <v>2.4770616279999998E-2</v>
          </cell>
          <cell r="M268">
            <v>1.2939486070000001E-2</v>
          </cell>
          <cell r="N268">
            <v>2.2017721003999999E-2</v>
          </cell>
          <cell r="O268">
            <v>1.4255150107999999E-2</v>
          </cell>
          <cell r="P268">
            <v>1.6982224760000001E-2</v>
          </cell>
          <cell r="Q268">
            <v>8.0553859359999997E-3</v>
          </cell>
          <cell r="R268">
            <v>1.6386299855999997E-2</v>
          </cell>
          <cell r="S268">
            <v>1.165431204E-2</v>
          </cell>
          <cell r="T268">
            <v>1.1800505519999997E-2</v>
          </cell>
          <cell r="U268">
            <v>1.392628328E-2</v>
          </cell>
          <cell r="V268">
            <v>1.0914564471999998E-2</v>
          </cell>
          <cell r="W268">
            <v>7.5317389279999994E-3</v>
          </cell>
          <cell r="X268">
            <v>1.1669403199999998E-2</v>
          </cell>
          <cell r="Y268">
            <v>9.8359278359999996E-3</v>
          </cell>
          <cell r="Z268">
            <v>1.2764547834639999E-2</v>
          </cell>
          <cell r="AA268">
            <v>0</v>
          </cell>
          <cell r="AB268">
            <v>11.484665999999999</v>
          </cell>
          <cell r="AC268">
            <v>8.2027479999999979</v>
          </cell>
          <cell r="AD268">
            <v>8.5760679999999994</v>
          </cell>
          <cell r="AE268">
            <v>5.0593780000000006</v>
          </cell>
          <cell r="AF268">
            <v>10.728076</v>
          </cell>
          <cell r="AG268">
            <v>7.2770829999999993</v>
          </cell>
          <cell r="AH268">
            <v>5.6535830000000002</v>
          </cell>
          <cell r="AI268">
            <v>8.5937760000000001</v>
          </cell>
          <cell r="AJ268">
            <v>6.3020100000000001</v>
          </cell>
          <cell r="AK268">
            <v>4.1944119999999998</v>
          </cell>
          <cell r="AL268">
            <v>5.4604090000000003</v>
          </cell>
          <cell r="AM268">
            <v>3.6852659999999995</v>
          </cell>
          <cell r="AN268">
            <v>8.0016870000000004</v>
          </cell>
          <cell r="AO268">
            <v>4.1905580000000002</v>
          </cell>
          <cell r="AP268">
            <v>5.2371980000000002</v>
          </cell>
          <cell r="AQ268">
            <v>2.4027699999999994</v>
          </cell>
          <cell r="AR268">
            <v>4.6959920000000004</v>
          </cell>
          <cell r="AS268">
            <v>2.9457269999999998</v>
          </cell>
          <cell r="AT268">
            <v>3.395038</v>
          </cell>
          <cell r="AU268">
            <v>4.6028130000000003</v>
          </cell>
          <cell r="AV268">
            <v>3.6405609999999999</v>
          </cell>
          <cell r="AW268">
            <v>3.1671000999999999</v>
          </cell>
          <cell r="AX268">
            <v>2.5930396060000001</v>
          </cell>
          <cell r="AY268">
            <v>2.6003964419999996</v>
          </cell>
          <cell r="AZ268">
            <v>3.9355394669999999</v>
          </cell>
          <cell r="BA268">
            <v>0</v>
          </cell>
        </row>
        <row r="269">
          <cell r="B269">
            <v>1.7066731920000001E-2</v>
          </cell>
          <cell r="C269">
            <v>2.2559600559999997E-2</v>
          </cell>
          <cell r="D269">
            <v>1.9368054999999999E-2</v>
          </cell>
          <cell r="E269">
            <v>1.3927090184000001E-2</v>
          </cell>
          <cell r="F269">
            <v>1.2114262187999998E-2</v>
          </cell>
          <cell r="G269">
            <v>6.7868964000000007E-3</v>
          </cell>
          <cell r="H269">
            <v>8.8334879599999989E-3</v>
          </cell>
          <cell r="I269">
            <v>1.0361364944000001E-2</v>
          </cell>
          <cell r="J269">
            <v>6.9297501839999994E-3</v>
          </cell>
          <cell r="K269">
            <v>8.7569627399999989E-3</v>
          </cell>
          <cell r="L269">
            <v>5.5513812099999994E-3</v>
          </cell>
          <cell r="M269">
            <v>2.4271559799999998E-3</v>
          </cell>
          <cell r="N269">
            <v>8.7933021033333326E-3</v>
          </cell>
          <cell r="O269">
            <v>6.9042121799999983E-3</v>
          </cell>
          <cell r="P269">
            <v>5.9083119499999991E-3</v>
          </cell>
          <cell r="Q269">
            <v>4.78876856E-3</v>
          </cell>
          <cell r="R269">
            <v>3.0930726600000001E-3</v>
          </cell>
          <cell r="S269">
            <v>3.4880315399999995E-3</v>
          </cell>
          <cell r="T269">
            <v>5.3052115199999994E-3</v>
          </cell>
          <cell r="U269">
            <v>2.4204534199999996E-3</v>
          </cell>
          <cell r="V269">
            <v>1.7015173279999998E-3</v>
          </cell>
          <cell r="W269">
            <v>2.7496765559999999E-3</v>
          </cell>
          <cell r="X269">
            <v>8.1658304000000001E-5</v>
          </cell>
          <cell r="Y269">
            <v>6.6885000000000008E-5</v>
          </cell>
          <cell r="Z269">
            <v>0</v>
          </cell>
          <cell r="AA269">
            <v>0</v>
          </cell>
          <cell r="AB269">
            <v>2.5459260000000001</v>
          </cell>
          <cell r="AC269">
            <v>3.2973729999999999</v>
          </cell>
          <cell r="AD269">
            <v>2.6197559999999998</v>
          </cell>
          <cell r="AE269">
            <v>2.0111049999999997</v>
          </cell>
          <cell r="AF269">
            <v>2.0885190000000002</v>
          </cell>
          <cell r="AG269">
            <v>1.3986909999999999</v>
          </cell>
          <cell r="AH269">
            <v>1.7786929999999999</v>
          </cell>
          <cell r="AI269">
            <v>2.1158419999999998</v>
          </cell>
          <cell r="AJ269">
            <v>1.9286629999999998</v>
          </cell>
          <cell r="AK269">
            <v>1.5985309999999999</v>
          </cell>
          <cell r="AL269">
            <v>1.1322139999999998</v>
          </cell>
          <cell r="AM269">
            <v>0.58600199999999991</v>
          </cell>
          <cell r="AN269">
            <v>1.3488759999999997</v>
          </cell>
          <cell r="AO269">
            <v>1.6206579999999999</v>
          </cell>
          <cell r="AP269">
            <v>1.322371</v>
          </cell>
          <cell r="AQ269">
            <v>0.98604999999999987</v>
          </cell>
          <cell r="AR269">
            <v>0.67408100000000004</v>
          </cell>
          <cell r="AS269">
            <v>0.74001499999999998</v>
          </cell>
          <cell r="AT269">
            <v>1.2954490000000001</v>
          </cell>
          <cell r="AU269">
            <v>0.59677500000000006</v>
          </cell>
          <cell r="AV269">
            <v>0.40361999999999998</v>
          </cell>
          <cell r="AW269">
            <v>0.72245599999999988</v>
          </cell>
          <cell r="AX269">
            <v>8.8167499999999996E-2</v>
          </cell>
          <cell r="AY269">
            <v>5.4299969999999996E-2</v>
          </cell>
          <cell r="AZ269">
            <v>0</v>
          </cell>
          <cell r="BA269">
            <v>0</v>
          </cell>
        </row>
        <row r="272">
          <cell r="B272">
            <v>7.7517118361872001E-2</v>
          </cell>
          <cell r="C272">
            <v>9.7105103517519997E-2</v>
          </cell>
          <cell r="D272">
            <v>5.8689229317600011E-2</v>
          </cell>
          <cell r="E272">
            <v>6.7318362503559992E-2</v>
          </cell>
          <cell r="F272">
            <v>0.10070191627020003</v>
          </cell>
          <cell r="G272">
            <v>8.8125406652000013E-2</v>
          </cell>
          <cell r="H272">
            <v>0.13014181352000001</v>
          </cell>
          <cell r="I272">
            <v>6.1590785132799995E-2</v>
          </cell>
          <cell r="J272">
            <v>5.1554985630400021E-2</v>
          </cell>
          <cell r="K272">
            <v>3.0456882609999996E-2</v>
          </cell>
          <cell r="L272">
            <v>3.2779600989999991E-2</v>
          </cell>
          <cell r="M272">
            <v>2.2468438432000002E-2</v>
          </cell>
          <cell r="N272">
            <v>1.5595855283999999E-2</v>
          </cell>
          <cell r="O272">
            <v>1.6678139044666668E-2</v>
          </cell>
          <cell r="P272">
            <v>1.9632827164666664E-2</v>
          </cell>
          <cell r="Q272">
            <v>3.6819085373333324E-2</v>
          </cell>
          <cell r="R272">
            <v>2.432556378E-2</v>
          </cell>
          <cell r="S272">
            <v>1.6803327371999997E-2</v>
          </cell>
          <cell r="T272">
            <v>3.9287707924E-2</v>
          </cell>
          <cell r="U272">
            <v>1.6250688747999995E-2</v>
          </cell>
          <cell r="V272">
            <v>9.7992216959999993E-3</v>
          </cell>
          <cell r="W272">
            <v>6.0887802279999985E-3</v>
          </cell>
          <cell r="X272">
            <v>1.1122296475532001E-2</v>
          </cell>
          <cell r="Y272">
            <v>9.0201084313599987E-3</v>
          </cell>
          <cell r="Z272">
            <v>8.3299097799999985E-3</v>
          </cell>
          <cell r="AA272">
            <v>0</v>
          </cell>
          <cell r="AB272">
            <v>11.944761999999999</v>
          </cell>
          <cell r="AC272">
            <v>9.1818619999999989</v>
          </cell>
          <cell r="AD272">
            <v>8.2207559999999997</v>
          </cell>
          <cell r="AE272">
            <v>8.4226779999999977</v>
          </cell>
          <cell r="AF272">
            <v>13.275344999999998</v>
          </cell>
          <cell r="AG272">
            <v>13.161226000000001</v>
          </cell>
          <cell r="AH272">
            <v>16.707168999999997</v>
          </cell>
          <cell r="AI272">
            <v>11.785537000000001</v>
          </cell>
          <cell r="AJ272">
            <v>10.84158</v>
          </cell>
          <cell r="AK272">
            <v>8.3150059999999986</v>
          </cell>
          <cell r="AL272">
            <v>7.1761509999999991</v>
          </cell>
          <cell r="AM272">
            <v>5.6084190000000014</v>
          </cell>
          <cell r="AN272">
            <v>4.8625319999999999</v>
          </cell>
          <cell r="AO272">
            <v>5.4934889999999994</v>
          </cell>
          <cell r="AP272">
            <v>5.960926999999999</v>
          </cell>
          <cell r="AQ272">
            <v>7.1280350000000015</v>
          </cell>
          <cell r="AR272">
            <v>6.9720099999999992</v>
          </cell>
          <cell r="AS272">
            <v>4.9371720000000003</v>
          </cell>
          <cell r="AT272">
            <v>6.5236169999999998</v>
          </cell>
          <cell r="AU272">
            <v>4.3537679999999996</v>
          </cell>
          <cell r="AV272">
            <v>3.6713899999999997</v>
          </cell>
          <cell r="AW272">
            <v>5.2319490000000002</v>
          </cell>
          <cell r="AX272">
            <v>6.4736170919999987</v>
          </cell>
          <cell r="AY272">
            <v>3.604339242</v>
          </cell>
          <cell r="AZ272">
            <v>3.7906942400000001</v>
          </cell>
          <cell r="BA272">
            <v>0</v>
          </cell>
        </row>
      </sheetData>
      <sheetData sheetId="27">
        <row r="11">
          <cell r="B11">
            <v>2.7931399999999926E-4</v>
          </cell>
          <cell r="C11">
            <v>8.1563006000000011E-4</v>
          </cell>
          <cell r="D11">
            <v>1.3997724369999996E-3</v>
          </cell>
          <cell r="E11">
            <v>4.6798314500000014E-3</v>
          </cell>
          <cell r="F11">
            <v>1.965405352399998E-3</v>
          </cell>
          <cell r="G11">
            <v>1.0549931000000002E-3</v>
          </cell>
          <cell r="H11">
            <v>2.5669757400000014E-3</v>
          </cell>
          <cell r="I11">
            <v>3.4208676949999996E-3</v>
          </cell>
          <cell r="J11">
            <v>2.7495078799999991E-3</v>
          </cell>
          <cell r="K11">
            <v>5.2024714000000025E-4</v>
          </cell>
          <cell r="L11">
            <v>1.0083683400000007E-3</v>
          </cell>
          <cell r="M11">
            <v>5.4329449999999989E-4</v>
          </cell>
          <cell r="N11">
            <v>8.6639980000000007E-4</v>
          </cell>
          <cell r="O11">
            <v>7.3718707999999994E-4</v>
          </cell>
          <cell r="P11">
            <v>5.3552674000000022E-4</v>
          </cell>
          <cell r="Q11">
            <v>9.9312844E-4</v>
          </cell>
          <cell r="R11">
            <v>7.4111800000000003E-4</v>
          </cell>
          <cell r="S11">
            <v>9.1862400000000005E-4</v>
          </cell>
          <cell r="T11">
            <v>9.2003477999999983E-4</v>
          </cell>
          <cell r="U11">
            <v>5.8686950000000023E-4</v>
          </cell>
          <cell r="V11">
            <v>4.3009063999999988E-4</v>
          </cell>
          <cell r="W11">
            <v>5.6776999999999999E-4</v>
          </cell>
          <cell r="X11">
            <v>6.4917775999999991E-4</v>
          </cell>
          <cell r="Y11">
            <v>4.7732299999999987E-4</v>
          </cell>
          <cell r="Z11">
            <v>9.6681941999999989E-4</v>
          </cell>
          <cell r="AA11">
            <v>0</v>
          </cell>
          <cell r="AB11">
            <v>7.6297000000000004E-2</v>
          </cell>
          <cell r="AC11">
            <v>8.930299999999991E-2</v>
          </cell>
          <cell r="AD11">
            <v>0.19318099999999994</v>
          </cell>
          <cell r="AE11">
            <v>0.60175000000000001</v>
          </cell>
          <cell r="AF11">
            <v>0.49974499999999988</v>
          </cell>
          <cell r="AG11">
            <v>0.21118800000000004</v>
          </cell>
          <cell r="AH11">
            <v>0.51944000000000001</v>
          </cell>
          <cell r="AI11">
            <v>0.51450099999999988</v>
          </cell>
          <cell r="AJ11">
            <v>0.561191</v>
          </cell>
          <cell r="AK11">
            <v>0.18465399999999998</v>
          </cell>
          <cell r="AL11">
            <v>0.22012900000000002</v>
          </cell>
          <cell r="AM11">
            <v>0.151084</v>
          </cell>
          <cell r="AN11">
            <v>0.28842400000000001</v>
          </cell>
          <cell r="AO11">
            <v>0.22315299999999999</v>
          </cell>
          <cell r="AP11">
            <v>0.23919400000000002</v>
          </cell>
          <cell r="AQ11">
            <v>0.39739899999999995</v>
          </cell>
          <cell r="AR11">
            <v>0.18129899999999999</v>
          </cell>
          <cell r="AS11">
            <v>0.221858</v>
          </cell>
          <cell r="AT11">
            <v>0.29904799999999998</v>
          </cell>
          <cell r="AU11">
            <v>0.15019299999999999</v>
          </cell>
          <cell r="AV11">
            <v>0.11509799999999999</v>
          </cell>
          <cell r="AW11">
            <v>0.16132599999999997</v>
          </cell>
          <cell r="AX11">
            <v>0.22519637499999995</v>
          </cell>
          <cell r="AY11">
            <v>0.15849196599999998</v>
          </cell>
          <cell r="AZ11">
            <v>0.22917569600000004</v>
          </cell>
          <cell r="BA11">
            <v>0</v>
          </cell>
        </row>
        <row r="21">
          <cell r="B21">
            <v>4.4185877400000073E-3</v>
          </cell>
          <cell r="C21">
            <v>3.0362543399999956E-3</v>
          </cell>
          <cell r="D21">
            <v>1.9881645000000003E-3</v>
          </cell>
          <cell r="E21">
            <v>3.0089845730000044E-3</v>
          </cell>
          <cell r="F21">
            <v>2.7522653200000025E-3</v>
          </cell>
          <cell r="G21">
            <v>3.5471255400000082E-3</v>
          </cell>
          <cell r="H21">
            <v>5.5181224999999862E-3</v>
          </cell>
          <cell r="I21">
            <v>6.9293918399999932E-3</v>
          </cell>
          <cell r="J21">
            <v>7.2397190600000001E-3</v>
          </cell>
          <cell r="K21">
            <v>9.4659951399999921E-3</v>
          </cell>
          <cell r="L21">
            <v>8.8950416942857151E-3</v>
          </cell>
          <cell r="M21">
            <v>4.6673202799999997E-3</v>
          </cell>
          <cell r="N21">
            <v>5.8211696199999986E-3</v>
          </cell>
          <cell r="O21">
            <v>3.7313978800000008E-3</v>
          </cell>
          <cell r="P21">
            <v>3.377572379999999E-3</v>
          </cell>
          <cell r="Q21">
            <v>3.6149065400000002E-3</v>
          </cell>
          <cell r="R21">
            <v>3.6157182599999994E-3</v>
          </cell>
          <cell r="S21">
            <v>3.4572535200000001E-3</v>
          </cell>
          <cell r="T21">
            <v>2.6598675600000002E-3</v>
          </cell>
          <cell r="U21">
            <v>2.2761786600000002E-3</v>
          </cell>
          <cell r="V21">
            <v>2.4686921000000002E-3</v>
          </cell>
          <cell r="W21">
            <v>3.7067519999999996E-4</v>
          </cell>
          <cell r="X21">
            <v>4.2170799999999981E-4</v>
          </cell>
          <cell r="Y21">
            <v>1.7774229249999996E-3</v>
          </cell>
          <cell r="Z21">
            <v>2.6668079599999998E-3</v>
          </cell>
          <cell r="AA21">
            <v>0</v>
          </cell>
          <cell r="AB21">
            <v>0.55828999999999995</v>
          </cell>
          <cell r="AC21">
            <v>2.4100829999999993</v>
          </cell>
          <cell r="AD21">
            <v>0.71835100000000018</v>
          </cell>
          <cell r="AE21">
            <v>0.97626199999999974</v>
          </cell>
          <cell r="AF21">
            <v>0.8110659999999994</v>
          </cell>
          <cell r="AG21">
            <v>1.1376919999999986</v>
          </cell>
          <cell r="AH21">
            <v>1.7498850000000008</v>
          </cell>
          <cell r="AI21">
            <v>2.2171039999999991</v>
          </cell>
          <cell r="AJ21">
            <v>2.3130769999999998</v>
          </cell>
          <cell r="AK21">
            <v>3.400236</v>
          </cell>
          <cell r="AL21">
            <v>8.3319549999999989</v>
          </cell>
          <cell r="AM21">
            <v>6.7917059999999987</v>
          </cell>
          <cell r="AN21">
            <v>2.3463190000000003</v>
          </cell>
          <cell r="AO21">
            <v>1.6892910000000003</v>
          </cell>
          <cell r="AP21">
            <v>1.7297609999999999</v>
          </cell>
          <cell r="AQ21">
            <v>1.8259850000000002</v>
          </cell>
          <cell r="AR21">
            <v>1.9598370000000001</v>
          </cell>
          <cell r="AS21">
            <v>3.8396710000000001</v>
          </cell>
          <cell r="AT21">
            <v>1.382792</v>
          </cell>
          <cell r="AU21">
            <v>1.176091</v>
          </cell>
          <cell r="AV21">
            <v>1.2061059999999999</v>
          </cell>
          <cell r="AW21">
            <v>0.12763099999999999</v>
          </cell>
          <cell r="AX21">
            <v>0.20340265099999982</v>
          </cell>
          <cell r="AY21">
            <v>0.94258966799999977</v>
          </cell>
          <cell r="AZ21">
            <v>1.6007770239999999</v>
          </cell>
          <cell r="BA21">
            <v>0</v>
          </cell>
        </row>
        <row r="47">
          <cell r="B47">
            <v>0</v>
          </cell>
          <cell r="C47">
            <v>3.0947424199999976E-3</v>
          </cell>
          <cell r="D47">
            <v>4.6536699999999986E-3</v>
          </cell>
          <cell r="E47">
            <v>1.7171949199999998E-3</v>
          </cell>
          <cell r="F47">
            <v>9.0834113999999772E-4</v>
          </cell>
          <cell r="G47">
            <v>8.1130000000000091E-4</v>
          </cell>
          <cell r="H47">
            <v>1.7219776000000006E-3</v>
          </cell>
          <cell r="I47">
            <v>6.4977575599999976E-3</v>
          </cell>
          <cell r="J47">
            <v>3.1827660200000052E-3</v>
          </cell>
          <cell r="K47">
            <v>1.1200000000000099E-4</v>
          </cell>
          <cell r="L47">
            <v>1.1533786599999957E-3</v>
          </cell>
          <cell r="M47">
            <v>1.8596376666666636E-3</v>
          </cell>
          <cell r="N47">
            <v>1.4576081799999932E-3</v>
          </cell>
          <cell r="O47">
            <v>0</v>
          </cell>
          <cell r="P47">
            <v>1.8187889000000027E-2</v>
          </cell>
          <cell r="Q47">
            <v>6.1604697500000083E-3</v>
          </cell>
          <cell r="R47">
            <v>1.3971290900000009E-2</v>
          </cell>
          <cell r="S47">
            <v>1.4988889860000021E-2</v>
          </cell>
          <cell r="T47">
            <v>1.6353841280000003E-2</v>
          </cell>
          <cell r="U47">
            <v>8.9282155200000046E-3</v>
          </cell>
          <cell r="V47">
            <v>1.687885444E-2</v>
          </cell>
          <cell r="W47">
            <v>1.0687537999999989E-2</v>
          </cell>
          <cell r="X47">
            <v>1.4613508000000011E-2</v>
          </cell>
          <cell r="Y47">
            <v>5.1298099999999985E-3</v>
          </cell>
          <cell r="Z47">
            <v>1.8830140000000002E-2</v>
          </cell>
          <cell r="AA47">
            <v>0</v>
          </cell>
          <cell r="AB47">
            <v>-1.1102230246251565E-16</v>
          </cell>
          <cell r="AC47">
            <v>0.15264600000000006</v>
          </cell>
          <cell r="AD47">
            <v>0.69909799999999989</v>
          </cell>
          <cell r="AE47">
            <v>9.6185000000000007E-2</v>
          </cell>
          <cell r="AF47">
            <v>7.1878000000000108E-2</v>
          </cell>
          <cell r="AG47">
            <v>3.4838999999999842E-2</v>
          </cell>
          <cell r="AH47">
            <v>0.36262300000000103</v>
          </cell>
          <cell r="AI47">
            <v>0.70536699999999897</v>
          </cell>
          <cell r="AJ47">
            <v>0.18549099999999896</v>
          </cell>
          <cell r="AK47">
            <v>6.1489999999988498E-3</v>
          </cell>
          <cell r="AL47">
            <v>5.2892999999999191E-2</v>
          </cell>
          <cell r="AM47">
            <v>0.29362699999999986</v>
          </cell>
          <cell r="AN47">
            <v>8.4616000000000469E-2</v>
          </cell>
          <cell r="AO47">
            <v>0</v>
          </cell>
          <cell r="AP47">
            <v>2.662825999999999</v>
          </cell>
          <cell r="AQ47">
            <v>1.1653909999999996</v>
          </cell>
          <cell r="AR47">
            <v>1.0938199999999991</v>
          </cell>
          <cell r="AS47">
            <v>0.83172200000000096</v>
          </cell>
          <cell r="AT47">
            <v>0.99400600000000061</v>
          </cell>
          <cell r="AU47">
            <v>0.52766299999999955</v>
          </cell>
          <cell r="AV47">
            <v>0.80667400000000011</v>
          </cell>
          <cell r="AW47">
            <v>1.687506</v>
          </cell>
          <cell r="AX47">
            <v>3.2593502799999992</v>
          </cell>
          <cell r="AY47">
            <v>0.29438096300000005</v>
          </cell>
          <cell r="AZ47">
            <v>0.78520111399999992</v>
          </cell>
          <cell r="BA47">
            <v>0</v>
          </cell>
        </row>
        <row r="105">
          <cell r="B105">
            <v>0</v>
          </cell>
          <cell r="C105">
            <v>0</v>
          </cell>
          <cell r="D105">
            <v>3.6371244000000039E-4</v>
          </cell>
          <cell r="E105">
            <v>0</v>
          </cell>
          <cell r="F105">
            <v>0</v>
          </cell>
          <cell r="G105">
            <v>0</v>
          </cell>
          <cell r="H105">
            <v>0</v>
          </cell>
          <cell r="I105">
            <v>0</v>
          </cell>
          <cell r="J105">
            <v>1.4680007999999869E-4</v>
          </cell>
          <cell r="K105">
            <v>2.1684043449710089E-19</v>
          </cell>
          <cell r="L105">
            <v>5.725999999999995E-5</v>
          </cell>
          <cell r="M105">
            <v>0</v>
          </cell>
          <cell r="N105">
            <v>5.3199999999926917E-9</v>
          </cell>
          <cell r="O105">
            <v>5.5999999999999626E-5</v>
          </cell>
          <cell r="P105">
            <v>1.4705366666666704E-4</v>
          </cell>
          <cell r="Q105">
            <v>2.1684043449710089E-19</v>
          </cell>
          <cell r="R105">
            <v>-1.0842021724855044E-19</v>
          </cell>
          <cell r="S105">
            <v>2.3674000000000026E-4</v>
          </cell>
          <cell r="T105">
            <v>8.3585977999999991E-4</v>
          </cell>
          <cell r="U105">
            <v>0</v>
          </cell>
          <cell r="V105">
            <v>0</v>
          </cell>
          <cell r="W105">
            <v>2.4288333333333332E-4</v>
          </cell>
          <cell r="X105">
            <v>0</v>
          </cell>
          <cell r="Y105">
            <v>0</v>
          </cell>
          <cell r="Z105">
            <v>0</v>
          </cell>
          <cell r="AA105">
            <v>0</v>
          </cell>
          <cell r="AB105">
            <v>0</v>
          </cell>
          <cell r="AC105">
            <v>0</v>
          </cell>
          <cell r="AD105">
            <v>4.5533999999999963E-2</v>
          </cell>
          <cell r="AE105">
            <v>0</v>
          </cell>
          <cell r="AF105">
            <v>0</v>
          </cell>
          <cell r="AG105">
            <v>0</v>
          </cell>
          <cell r="AH105">
            <v>0</v>
          </cell>
          <cell r="AI105">
            <v>0</v>
          </cell>
          <cell r="AJ105">
            <v>5.4140000000000299E-3</v>
          </cell>
          <cell r="AK105">
            <v>0</v>
          </cell>
          <cell r="AL105">
            <v>2.0863999999999772E-2</v>
          </cell>
          <cell r="AM105">
            <v>0</v>
          </cell>
          <cell r="AN105">
            <v>5.000000000032756E-6</v>
          </cell>
          <cell r="AO105">
            <v>2.3567999999999978E-2</v>
          </cell>
          <cell r="AP105">
            <v>2.3219000000000045E-2</v>
          </cell>
          <cell r="AQ105">
            <v>0</v>
          </cell>
          <cell r="AR105">
            <v>-1.3877787807814457E-17</v>
          </cell>
          <cell r="AS105">
            <v>1.2485999999999997E-2</v>
          </cell>
          <cell r="AT105">
            <v>4.6356000000000008E-2</v>
          </cell>
          <cell r="AU105">
            <v>0</v>
          </cell>
          <cell r="AV105">
            <v>0</v>
          </cell>
          <cell r="AW105">
            <v>3.8350000000000002E-2</v>
          </cell>
          <cell r="AX105">
            <v>0</v>
          </cell>
          <cell r="AY105">
            <v>0</v>
          </cell>
          <cell r="AZ105">
            <v>0</v>
          </cell>
          <cell r="BA105">
            <v>0</v>
          </cell>
        </row>
        <row r="108">
          <cell r="B108">
            <v>2.6984024199999991E-3</v>
          </cell>
          <cell r="C108">
            <v>1.2485375000000007E-3</v>
          </cell>
          <cell r="D108">
            <v>6.2953959320000141E-4</v>
          </cell>
          <cell r="E108">
            <v>4.1847595999999765E-4</v>
          </cell>
          <cell r="F108">
            <v>1.1703999999999881E-4</v>
          </cell>
          <cell r="G108">
            <v>3.4581225000000007E-3</v>
          </cell>
          <cell r="H108">
            <v>5.1917879999999889E-4</v>
          </cell>
          <cell r="I108">
            <v>7.8629866000000034E-4</v>
          </cell>
          <cell r="J108">
            <v>1.7131038400000007E-3</v>
          </cell>
          <cell r="K108">
            <v>1.2320000000000039E-4</v>
          </cell>
          <cell r="L108">
            <v>1.7347234759768071E-18</v>
          </cell>
          <cell r="M108">
            <v>3.4694469519536142E-18</v>
          </cell>
          <cell r="N108">
            <v>1.3353891600000004E-3</v>
          </cell>
          <cell r="O108">
            <v>0</v>
          </cell>
          <cell r="P108">
            <v>4.6969999999996875E-5</v>
          </cell>
          <cell r="Q108">
            <v>6.9929199999999893E-4</v>
          </cell>
          <cell r="R108">
            <v>5.1225900000000102E-4</v>
          </cell>
          <cell r="S108">
            <v>1.4097999999999975E-4</v>
          </cell>
          <cell r="T108">
            <v>2.839416999999996E-4</v>
          </cell>
          <cell r="U108">
            <v>1.7192936599999993E-3</v>
          </cell>
          <cell r="V108">
            <v>1.2608399999999957E-3</v>
          </cell>
          <cell r="W108">
            <v>1.435449999999997E-4</v>
          </cell>
          <cell r="X108">
            <v>2.0136199999999994E-3</v>
          </cell>
          <cell r="Y108">
            <v>2.3141999999999972E-3</v>
          </cell>
          <cell r="Z108">
            <v>1.0214400000000002E-3</v>
          </cell>
          <cell r="AA108">
            <v>0</v>
          </cell>
          <cell r="AB108">
            <v>5.2196999999999938E-2</v>
          </cell>
          <cell r="AC108">
            <v>3.0085999999999835E-2</v>
          </cell>
          <cell r="AD108">
            <v>3.1670000000000087E-2</v>
          </cell>
          <cell r="AE108">
            <v>1.7561999999999856E-2</v>
          </cell>
          <cell r="AF108">
            <v>3.6782999999999788E-2</v>
          </cell>
          <cell r="AG108">
            <v>0.15447299999999942</v>
          </cell>
          <cell r="AH108">
            <v>8.4882000000002122E-2</v>
          </cell>
          <cell r="AI108">
            <v>4.6230999999999689E-2</v>
          </cell>
          <cell r="AJ108">
            <v>6.5790999999999933E-2</v>
          </cell>
          <cell r="AK108">
            <v>7.1525000000000283E-2</v>
          </cell>
          <cell r="AL108">
            <v>0</v>
          </cell>
          <cell r="AM108">
            <v>0.51894700000000005</v>
          </cell>
          <cell r="AN108">
            <v>9.6317999999999904E-2</v>
          </cell>
          <cell r="AO108">
            <v>0</v>
          </cell>
          <cell r="AP108">
            <v>7.5375999999999888E-2</v>
          </cell>
          <cell r="AQ108">
            <v>0.16371400000000014</v>
          </cell>
          <cell r="AR108">
            <v>0.13480499999999962</v>
          </cell>
          <cell r="AS108">
            <v>3.7778999999999785E-2</v>
          </cell>
          <cell r="AT108">
            <v>1.5133000000000008E-2</v>
          </cell>
          <cell r="AU108">
            <v>0.16629699999999992</v>
          </cell>
          <cell r="AV108">
            <v>8.2408999999999955E-2</v>
          </cell>
          <cell r="AW108">
            <v>2.2664999999999991E-2</v>
          </cell>
          <cell r="AX108">
            <v>-0.17958777300000001</v>
          </cell>
          <cell r="AY108">
            <v>0.10576624400000001</v>
          </cell>
          <cell r="AZ108">
            <v>5.8547569000000022E-2</v>
          </cell>
          <cell r="BA108">
            <v>0</v>
          </cell>
        </row>
        <row r="160">
          <cell r="B160">
            <v>6.8057429999999856E-4</v>
          </cell>
          <cell r="C160">
            <v>5.4948179999999994E-4</v>
          </cell>
          <cell r="D160">
            <v>0</v>
          </cell>
          <cell r="E160">
            <v>5.4369350000000021E-4</v>
          </cell>
          <cell r="F160">
            <v>6.6222561999999992E-4</v>
          </cell>
          <cell r="G160">
            <v>4.5384954999999998E-3</v>
          </cell>
          <cell r="H160">
            <v>5.2353540400000009E-3</v>
          </cell>
          <cell r="I160">
            <v>1.3326179579999998E-2</v>
          </cell>
          <cell r="J160">
            <v>2.0392010659999994E-2</v>
          </cell>
          <cell r="K160">
            <v>9.9676457999999992E-3</v>
          </cell>
          <cell r="L160">
            <v>2.5474159620000002E-2</v>
          </cell>
          <cell r="M160">
            <v>1.9069933679999998E-2</v>
          </cell>
          <cell r="N160">
            <v>6.8648561799999983E-3</v>
          </cell>
          <cell r="O160">
            <v>1.1086294799999995E-3</v>
          </cell>
          <cell r="P160">
            <v>1.4996828000000007E-4</v>
          </cell>
          <cell r="Q160">
            <v>1.5884791999999951E-4</v>
          </cell>
          <cell r="R160">
            <v>1.1392319999999978E-4</v>
          </cell>
          <cell r="S160">
            <v>9.8366799999999744E-5</v>
          </cell>
          <cell r="T160">
            <v>1.7164448000000099E-4</v>
          </cell>
          <cell r="U160">
            <v>3.9958953999999925E-4</v>
          </cell>
          <cell r="V160">
            <v>8.8107179999999743E-5</v>
          </cell>
          <cell r="W160">
            <v>9.4202569999999979E-4</v>
          </cell>
          <cell r="X160">
            <v>4.9795200000000116E-5</v>
          </cell>
          <cell r="Y160">
            <v>1.5592920000000003E-4</v>
          </cell>
          <cell r="Z160">
            <v>4.6374999999999975E-5</v>
          </cell>
          <cell r="AA160">
            <v>0</v>
          </cell>
          <cell r="AB160">
            <v>8.1987000000000032E-2</v>
          </cell>
          <cell r="AC160">
            <v>4.1059000000000012E-2</v>
          </cell>
          <cell r="AD160">
            <v>5.5511151231257827E-17</v>
          </cell>
          <cell r="AE160">
            <v>6.0555000000000025E-2</v>
          </cell>
          <cell r="AF160">
            <v>0.10686999999999991</v>
          </cell>
          <cell r="AG160">
            <v>0.69083599999999989</v>
          </cell>
          <cell r="AH160">
            <v>0.63214699999999979</v>
          </cell>
          <cell r="AI160">
            <v>3.2199949999999999</v>
          </cell>
          <cell r="AJ160">
            <v>3.0329840000000003</v>
          </cell>
          <cell r="AK160">
            <v>1.6632069999999999</v>
          </cell>
          <cell r="AL160">
            <v>14.22212</v>
          </cell>
          <cell r="AM160">
            <v>3.1724189999999997</v>
          </cell>
          <cell r="AN160">
            <v>1.1994689999999997</v>
          </cell>
          <cell r="AO160">
            <v>0.22944299999999995</v>
          </cell>
          <cell r="AP160">
            <v>4.9799000000000038E-2</v>
          </cell>
          <cell r="AQ160">
            <v>4.8943999999999988E-2</v>
          </cell>
          <cell r="AR160">
            <v>3.3078000000000052E-2</v>
          </cell>
          <cell r="AS160">
            <v>3.4255000000000035E-2</v>
          </cell>
          <cell r="AT160">
            <v>5.2947000000000077E-2</v>
          </cell>
          <cell r="AU160">
            <v>8.8521000000000072E-2</v>
          </cell>
          <cell r="AV160">
            <v>1.338499999999998E-2</v>
          </cell>
          <cell r="AW160">
            <v>0.13858800000000016</v>
          </cell>
          <cell r="AX160">
            <v>-5.3646286999999848E-2</v>
          </cell>
          <cell r="AY160">
            <v>3.8379975000000011E-2</v>
          </cell>
          <cell r="AZ160">
            <v>1.306399200000008E-2</v>
          </cell>
          <cell r="BA160">
            <v>0</v>
          </cell>
        </row>
        <row r="206">
          <cell r="B206">
            <v>1.064000000000002E-5</v>
          </cell>
          <cell r="C206">
            <v>0</v>
          </cell>
          <cell r="D206">
            <v>0</v>
          </cell>
          <cell r="E206">
            <v>0</v>
          </cell>
          <cell r="F206">
            <v>2.1279999999999997E-4</v>
          </cell>
          <cell r="G206">
            <v>0</v>
          </cell>
          <cell r="H206">
            <v>0</v>
          </cell>
          <cell r="I206">
            <v>8.2435261999998927E-4</v>
          </cell>
          <cell r="J206">
            <v>2.127999999999991E-4</v>
          </cell>
          <cell r="K206">
            <v>0</v>
          </cell>
          <cell r="L206">
            <v>8.3757016000000212E-4</v>
          </cell>
          <cell r="M206">
            <v>0</v>
          </cell>
          <cell r="N206">
            <v>4.1900319999999686E-5</v>
          </cell>
          <cell r="O206">
            <v>0</v>
          </cell>
          <cell r="P206">
            <v>1.12575E-3</v>
          </cell>
          <cell r="Q206">
            <v>1.411622500000001E-3</v>
          </cell>
          <cell r="R206">
            <v>1.1763394000000003E-3</v>
          </cell>
          <cell r="S206">
            <v>1.1459865199999995E-3</v>
          </cell>
          <cell r="T206">
            <v>3.3125166200000007E-3</v>
          </cell>
          <cell r="U206">
            <v>4.0322886799999975E-3</v>
          </cell>
          <cell r="V206">
            <v>2.6599999999999996E-4</v>
          </cell>
          <cell r="W206">
            <v>0</v>
          </cell>
          <cell r="X206">
            <v>0</v>
          </cell>
          <cell r="Y206">
            <v>0</v>
          </cell>
          <cell r="Z206">
            <v>0</v>
          </cell>
          <cell r="AA206">
            <v>0</v>
          </cell>
          <cell r="AB206">
            <v>8.3400000000000002E-3</v>
          </cell>
          <cell r="AC206">
            <v>0</v>
          </cell>
          <cell r="AD206">
            <v>0</v>
          </cell>
          <cell r="AE206">
            <v>0</v>
          </cell>
          <cell r="AF206">
            <v>2.2990999999999998E-2</v>
          </cell>
          <cell r="AG206">
            <v>0</v>
          </cell>
          <cell r="AH206">
            <v>0</v>
          </cell>
          <cell r="AI206">
            <v>5.4661999999999544E-2</v>
          </cell>
          <cell r="AJ206">
            <v>1.0359999999999925E-2</v>
          </cell>
          <cell r="AK206">
            <v>0</v>
          </cell>
          <cell r="AL206">
            <v>0.56855999999999973</v>
          </cell>
          <cell r="AM206">
            <v>0</v>
          </cell>
          <cell r="AN206">
            <v>2.3210000000002395E-3</v>
          </cell>
          <cell r="AO206">
            <v>-4.4408920985006262E-16</v>
          </cell>
          <cell r="AP206">
            <v>0.17774999999999985</v>
          </cell>
          <cell r="AQ206">
            <v>0.29719000000000007</v>
          </cell>
          <cell r="AR206">
            <v>0.30956300000000025</v>
          </cell>
          <cell r="AS206">
            <v>9.104599999999996E-2</v>
          </cell>
          <cell r="AT206">
            <v>0.25742500000000001</v>
          </cell>
          <cell r="AU206">
            <v>0.24479999999999991</v>
          </cell>
          <cell r="AV206">
            <v>1.5029000000000001E-2</v>
          </cell>
          <cell r="AW206">
            <v>0</v>
          </cell>
          <cell r="AX206">
            <v>0</v>
          </cell>
          <cell r="AY206">
            <v>0</v>
          </cell>
          <cell r="AZ206">
            <v>0</v>
          </cell>
          <cell r="BA206">
            <v>0</v>
          </cell>
        </row>
        <row r="228">
          <cell r="B228">
            <v>0</v>
          </cell>
          <cell r="C228">
            <v>0</v>
          </cell>
          <cell r="D228">
            <v>0</v>
          </cell>
          <cell r="E228">
            <v>1.7693761400000003E-3</v>
          </cell>
          <cell r="F228">
            <v>1.1906824999999982E-3</v>
          </cell>
          <cell r="G228">
            <v>0</v>
          </cell>
          <cell r="H228">
            <v>5.547696000000003E-4</v>
          </cell>
          <cell r="I228">
            <v>1.1987024000000013E-4</v>
          </cell>
          <cell r="J228">
            <v>8.6736173798840355E-19</v>
          </cell>
          <cell r="K228">
            <v>-8.6736173798840355E-19</v>
          </cell>
          <cell r="L228">
            <v>0</v>
          </cell>
          <cell r="M228">
            <v>0</v>
          </cell>
          <cell r="N228">
            <v>-8.6736173798840355E-19</v>
          </cell>
          <cell r="O228">
            <v>0</v>
          </cell>
          <cell r="P228">
            <v>0</v>
          </cell>
          <cell r="Q228">
            <v>2.0376664000000002E-4</v>
          </cell>
          <cell r="R228">
            <v>1.8177679999999987E-4</v>
          </cell>
          <cell r="S228">
            <v>6.3840000000000012E-5</v>
          </cell>
          <cell r="T228">
            <v>1.2253600000000013E-4</v>
          </cell>
          <cell r="U228">
            <v>0</v>
          </cell>
          <cell r="V228">
            <v>0</v>
          </cell>
          <cell r="W228">
            <v>0</v>
          </cell>
          <cell r="X228">
            <v>0</v>
          </cell>
          <cell r="Y228">
            <v>0</v>
          </cell>
          <cell r="Z228">
            <v>0</v>
          </cell>
          <cell r="AA228">
            <v>0</v>
          </cell>
          <cell r="AB228">
            <v>0</v>
          </cell>
          <cell r="AC228">
            <v>0</v>
          </cell>
          <cell r="AD228">
            <v>0</v>
          </cell>
          <cell r="AE228">
            <v>0.11053400000000002</v>
          </cell>
          <cell r="AF228">
            <v>6.3169999999999948E-2</v>
          </cell>
          <cell r="AG228">
            <v>-2.2204460492503131E-16</v>
          </cell>
          <cell r="AH228">
            <v>6.8993000000000082E-2</v>
          </cell>
          <cell r="AI228">
            <v>4.5150000000004908E-3</v>
          </cell>
          <cell r="AJ228">
            <v>-5.5511151231257827E-17</v>
          </cell>
          <cell r="AK228">
            <v>0</v>
          </cell>
          <cell r="AL228">
            <v>0</v>
          </cell>
          <cell r="AM228">
            <v>0</v>
          </cell>
          <cell r="AN228">
            <v>0</v>
          </cell>
          <cell r="AO228">
            <v>0</v>
          </cell>
          <cell r="AP228">
            <v>0</v>
          </cell>
          <cell r="AQ228">
            <v>5.3869E-2</v>
          </cell>
          <cell r="AR228">
            <v>4.783599999999999E-2</v>
          </cell>
          <cell r="AS228">
            <v>2.3151999999999995E-2</v>
          </cell>
          <cell r="AT228">
            <v>2.5703999999999977E-2</v>
          </cell>
          <cell r="AU228">
            <v>0</v>
          </cell>
          <cell r="AV228">
            <v>0</v>
          </cell>
          <cell r="AW228">
            <v>0</v>
          </cell>
          <cell r="AX228">
            <v>2.6015298999999999E-2</v>
          </cell>
          <cell r="AY228">
            <v>0</v>
          </cell>
          <cell r="AZ228">
            <v>0</v>
          </cell>
          <cell r="BA228">
            <v>0</v>
          </cell>
        </row>
        <row r="236">
          <cell r="B236">
            <v>5.822010600000059E-4</v>
          </cell>
          <cell r="C236">
            <v>4.4185414000000311E-4</v>
          </cell>
          <cell r="D236">
            <v>2.931450200000003E-3</v>
          </cell>
          <cell r="E236">
            <v>1.6723774200000027E-3</v>
          </cell>
          <cell r="F236">
            <v>9.304619799999983E-4</v>
          </cell>
          <cell r="G236">
            <v>7.0608244000000021E-4</v>
          </cell>
          <cell r="H236">
            <v>1.490677019999994E-3</v>
          </cell>
          <cell r="I236">
            <v>2.2611338400000021E-3</v>
          </cell>
          <cell r="J236">
            <v>1.8926486599999976E-3</v>
          </cell>
          <cell r="K236">
            <v>7.7435148000000106E-4</v>
          </cell>
          <cell r="L236">
            <v>8.7137680000000731E-4</v>
          </cell>
          <cell r="M236">
            <v>6.0616653999999871E-4</v>
          </cell>
          <cell r="N236">
            <v>2.7947266200000001E-3</v>
          </cell>
          <cell r="O236">
            <v>1.816128440000001E-3</v>
          </cell>
          <cell r="P236">
            <v>2.8023462000000034E-3</v>
          </cell>
          <cell r="Q236">
            <v>2.0255076800000018E-3</v>
          </cell>
          <cell r="R236">
            <v>4.5149700399999999E-3</v>
          </cell>
          <cell r="S236">
            <v>1.8473800799999997E-3</v>
          </cell>
          <cell r="T236">
            <v>8.5432004000000027E-4</v>
          </cell>
          <cell r="U236">
            <v>1.8145038660000001E-2</v>
          </cell>
          <cell r="V236">
            <v>1.0760504999999991E-3</v>
          </cell>
          <cell r="W236">
            <v>1.2070947000000004E-3</v>
          </cell>
          <cell r="X236">
            <v>5.7434553400000023E-4</v>
          </cell>
          <cell r="Y236">
            <v>1.4269881499999995E-3</v>
          </cell>
          <cell r="Z236">
            <v>1.1913910049999993E-3</v>
          </cell>
          <cell r="AA236">
            <v>0</v>
          </cell>
          <cell r="AB236">
            <v>9.567099999999984E-2</v>
          </cell>
          <cell r="AC236">
            <v>0.13522899999999982</v>
          </cell>
          <cell r="AD236">
            <v>0.33796099999999996</v>
          </cell>
          <cell r="AE236">
            <v>0.21599699999999999</v>
          </cell>
          <cell r="AF236">
            <v>0.20112899999999989</v>
          </cell>
          <cell r="AG236">
            <v>0.22901199999999999</v>
          </cell>
          <cell r="AH236">
            <v>0.25086600000000026</v>
          </cell>
          <cell r="AI236">
            <v>0.24410099999999968</v>
          </cell>
          <cell r="AJ236">
            <v>0.46053600000000028</v>
          </cell>
          <cell r="AK236">
            <v>0.2812509999999997</v>
          </cell>
          <cell r="AL236">
            <v>0.34622899999999968</v>
          </cell>
          <cell r="AM236">
            <v>0.18123299999999976</v>
          </cell>
          <cell r="AN236">
            <v>0.41122700000000001</v>
          </cell>
          <cell r="AO236">
            <v>0.76138300000000037</v>
          </cell>
          <cell r="AP236">
            <v>0.47550599999999976</v>
          </cell>
          <cell r="AQ236">
            <v>1.0013899999999998</v>
          </cell>
          <cell r="AR236">
            <v>0.82357599999999986</v>
          </cell>
          <cell r="AS236">
            <v>0.87046099999999971</v>
          </cell>
          <cell r="AT236">
            <v>0.30992599999999992</v>
          </cell>
          <cell r="AU236">
            <v>2.3450899999999999</v>
          </cell>
          <cell r="AV236">
            <v>0.30352500000000004</v>
          </cell>
          <cell r="AW236">
            <v>0.32840800000000003</v>
          </cell>
          <cell r="AX236">
            <v>0.22179525899999991</v>
          </cell>
          <cell r="AY236">
            <v>0.33943184999999998</v>
          </cell>
          <cell r="AZ236">
            <v>0.25815467399999997</v>
          </cell>
          <cell r="BA236">
            <v>0</v>
          </cell>
        </row>
        <row r="246">
          <cell r="B246">
            <v>1.8797636200000023E-3</v>
          </cell>
          <cell r="C246">
            <v>1.1267260199999928E-3</v>
          </cell>
          <cell r="D246">
            <v>1.5158675000000038E-3</v>
          </cell>
          <cell r="E246">
            <v>2.1901429200000024E-3</v>
          </cell>
          <cell r="F246">
            <v>4.1042159199999977E-3</v>
          </cell>
          <cell r="G246">
            <v>3.0495942400000017E-3</v>
          </cell>
          <cell r="H246">
            <v>9.1979663999999933E-3</v>
          </cell>
          <cell r="I246">
            <v>1.2177370799999962E-3</v>
          </cell>
          <cell r="J246">
            <v>0</v>
          </cell>
          <cell r="K246">
            <v>6.9516579999999786E-5</v>
          </cell>
          <cell r="L246">
            <v>1.7358740000000816E-5</v>
          </cell>
          <cell r="M246">
            <v>1.1327733142857052E-4</v>
          </cell>
          <cell r="N246">
            <v>2.4037999999999989E-5</v>
          </cell>
          <cell r="O246">
            <v>4.9367300000000003E-4</v>
          </cell>
          <cell r="P246">
            <v>8.3443136000000036E-4</v>
          </cell>
          <cell r="Q246">
            <v>3.1821999999999927E-5</v>
          </cell>
          <cell r="R246">
            <v>0</v>
          </cell>
          <cell r="S246">
            <v>1.0905999999999763E-5</v>
          </cell>
          <cell r="T246">
            <v>0</v>
          </cell>
          <cell r="U246">
            <v>7.0000000002186369E-9</v>
          </cell>
          <cell r="V246">
            <v>0</v>
          </cell>
          <cell r="W246">
            <v>0</v>
          </cell>
          <cell r="X246">
            <v>1.9771919999999905E-4</v>
          </cell>
          <cell r="Y246">
            <v>4.474120000000012E-5</v>
          </cell>
          <cell r="Z246">
            <v>0</v>
          </cell>
          <cell r="AA246">
            <v>0</v>
          </cell>
          <cell r="AB246">
            <v>2.683926</v>
          </cell>
          <cell r="AC246">
            <v>2.0068679999999999</v>
          </cell>
          <cell r="AD246">
            <v>1.9074659999999999</v>
          </cell>
          <cell r="AE246">
            <v>1.8445989999999997</v>
          </cell>
          <cell r="AF246">
            <v>2.4457550000000001</v>
          </cell>
          <cell r="AG246">
            <v>2.8085569999999995</v>
          </cell>
          <cell r="AH246">
            <v>2.2746209999999998</v>
          </cell>
          <cell r="AI246">
            <v>2.3939450000000004</v>
          </cell>
          <cell r="AJ246">
            <v>0</v>
          </cell>
          <cell r="AK246">
            <v>4.2095999999999911E-2</v>
          </cell>
          <cell r="AL246">
            <v>3.3499999999999641E-3</v>
          </cell>
          <cell r="AM246">
            <v>1.9894000000000078E-2</v>
          </cell>
          <cell r="AN246">
            <v>2.9939999999999967E-3</v>
          </cell>
          <cell r="AO246">
            <v>8.8931000000000093E-2</v>
          </cell>
          <cell r="AP246">
            <v>0.15332100000000004</v>
          </cell>
          <cell r="AQ246">
            <v>2.3233000000000059E-2</v>
          </cell>
          <cell r="AR246">
            <v>1.1102230246251565E-16</v>
          </cell>
          <cell r="AS246">
            <v>5.7399999999985241E-4</v>
          </cell>
          <cell r="AT246">
            <v>0</v>
          </cell>
          <cell r="AU246">
            <v>1.0999999999983245E-5</v>
          </cell>
          <cell r="AV246">
            <v>0</v>
          </cell>
          <cell r="AW246">
            <v>0</v>
          </cell>
          <cell r="AX246">
            <v>5.0450000000000106E-2</v>
          </cell>
          <cell r="AY246">
            <v>3.3719982999999898E-2</v>
          </cell>
          <cell r="AZ246">
            <v>0</v>
          </cell>
          <cell r="BA246">
            <v>0</v>
          </cell>
        </row>
        <row r="247">
          <cell r="B247">
            <v>6.4246654359999822E-3</v>
          </cell>
          <cell r="C247">
            <v>5.5392853039999829E-3</v>
          </cell>
          <cell r="D247">
            <v>4.8172853484000008E-3</v>
          </cell>
          <cell r="E247">
            <v>5.9056782399999966E-3</v>
          </cell>
          <cell r="F247">
            <v>1.0005580619999982E-2</v>
          </cell>
          <cell r="G247">
            <v>1.0463817579999993E-2</v>
          </cell>
          <cell r="H247">
            <v>1.0822619920000005E-2</v>
          </cell>
          <cell r="I247">
            <v>2.2394635199999846E-3</v>
          </cell>
          <cell r="J247">
            <v>2.5624082399999977E-3</v>
          </cell>
          <cell r="K247">
            <v>2.6908086400000038E-3</v>
          </cell>
          <cell r="L247">
            <v>2.7158207628571428E-3</v>
          </cell>
          <cell r="M247">
            <v>5.1966699399999938E-3</v>
          </cell>
          <cell r="N247">
            <v>4.8204952600000017E-3</v>
          </cell>
          <cell r="O247">
            <v>5.2948645400000011E-3</v>
          </cell>
          <cell r="P247">
            <v>6.1738815599999969E-3</v>
          </cell>
          <cell r="Q247">
            <v>6.8937356599999972E-3</v>
          </cell>
          <cell r="R247">
            <v>5.8372385400000081E-3</v>
          </cell>
          <cell r="S247">
            <v>6.9125544599999977E-3</v>
          </cell>
          <cell r="T247">
            <v>1.0641033720000002E-2</v>
          </cell>
          <cell r="U247">
            <v>6.9274556400000034E-3</v>
          </cell>
          <cell r="V247">
            <v>6.039771779999998E-3</v>
          </cell>
          <cell r="W247">
            <v>2.1699472899999996E-2</v>
          </cell>
          <cell r="X247">
            <v>1.5621289460000003E-2</v>
          </cell>
          <cell r="Y247">
            <v>8.8100799450000038E-3</v>
          </cell>
          <cell r="Z247">
            <v>8.8072465699999981E-3</v>
          </cell>
          <cell r="AA247">
            <v>0</v>
          </cell>
          <cell r="AB247">
            <v>0.50960900000000109</v>
          </cell>
          <cell r="AC247">
            <v>0.59439200000000092</v>
          </cell>
          <cell r="AD247">
            <v>0.95754499999999965</v>
          </cell>
          <cell r="AE247">
            <v>0.60776599999999892</v>
          </cell>
          <cell r="AF247">
            <v>1.1625230000000002</v>
          </cell>
          <cell r="AG247">
            <v>0.92310800000000093</v>
          </cell>
          <cell r="AH247">
            <v>1.0655809999999999</v>
          </cell>
          <cell r="AI247">
            <v>0.56643000000000043</v>
          </cell>
          <cell r="AJ247">
            <v>0.5733769999999998</v>
          </cell>
          <cell r="AK247">
            <v>0.59607100000000024</v>
          </cell>
          <cell r="AL247">
            <v>0.90403900000000004</v>
          </cell>
          <cell r="AM247">
            <v>3.3233969999999999</v>
          </cell>
          <cell r="AN247">
            <v>3.4735869999999984</v>
          </cell>
          <cell r="AO247">
            <v>3.6391249999999999</v>
          </cell>
          <cell r="AP247">
            <v>3.9935319999999992</v>
          </cell>
          <cell r="AQ247">
            <v>4.6419440000000005</v>
          </cell>
          <cell r="AR247">
            <v>3.8344389999999997</v>
          </cell>
          <cell r="AS247">
            <v>3.648825</v>
          </cell>
          <cell r="AT247">
            <v>3.8859629999999998</v>
          </cell>
          <cell r="AU247">
            <v>3.1090710000000001</v>
          </cell>
          <cell r="AV247">
            <v>1.5671919999999995</v>
          </cell>
          <cell r="AW247">
            <v>5.0305780000000002</v>
          </cell>
          <cell r="AX247">
            <v>4.9138241220000012</v>
          </cell>
          <cell r="AY247">
            <v>3.7291164340000011</v>
          </cell>
          <cell r="AZ247">
            <v>3.1683209459999997</v>
          </cell>
          <cell r="BA247">
            <v>0</v>
          </cell>
        </row>
        <row r="263">
          <cell r="B263">
            <v>2.3235304847999905E-2</v>
          </cell>
          <cell r="C263">
            <v>2.6869103428999952E-2</v>
          </cell>
          <cell r="D263">
            <v>3.2237469020400006E-2</v>
          </cell>
          <cell r="E263">
            <v>3.5042106841000037E-2</v>
          </cell>
          <cell r="F263">
            <v>3.1693521112400036E-2</v>
          </cell>
          <cell r="G263">
            <v>3.8338239860000067E-2</v>
          </cell>
          <cell r="H263">
            <v>5.2875495479999979E-2</v>
          </cell>
          <cell r="I263">
            <v>4.8075470554999999E-2</v>
          </cell>
          <cell r="J263">
            <v>5.632758739999999E-2</v>
          </cell>
          <cell r="K263">
            <v>3.5636878179999998E-2</v>
          </cell>
          <cell r="L263">
            <v>4.8191544377142848E-2</v>
          </cell>
          <cell r="M263">
            <v>4.0770736158095344E-2</v>
          </cell>
          <cell r="N263">
            <v>3.6515437839999942E-2</v>
          </cell>
          <cell r="O263">
            <v>2.5674590400000058E-2</v>
          </cell>
          <cell r="P263">
            <v>4.6176870066666709E-2</v>
          </cell>
          <cell r="Q263">
            <v>3.0477756049999999E-2</v>
          </cell>
          <cell r="R263">
            <v>3.8153961508571393E-2</v>
          </cell>
          <cell r="S263">
            <v>4.3947723399999972E-2</v>
          </cell>
          <cell r="T263">
            <v>5.8160854080000074E-2</v>
          </cell>
          <cell r="U263">
            <v>5.5763542189999987E-2</v>
          </cell>
          <cell r="V263">
            <v>3.297171175999998E-2</v>
          </cell>
          <cell r="W263">
            <v>4.4959923293333315E-2</v>
          </cell>
          <cell r="X263">
            <v>5.0797335484000006E-2</v>
          </cell>
          <cell r="Y263">
            <v>3.5066602837000006E-2</v>
          </cell>
          <cell r="Z263">
            <v>4.8486323075000011E-2</v>
          </cell>
          <cell r="AA263">
            <v>0</v>
          </cell>
          <cell r="AB263">
            <v>5.4086229999999986</v>
          </cell>
          <cell r="AC263">
            <v>7.2451120000000095</v>
          </cell>
          <cell r="AD263">
            <v>6.6431229999999957</v>
          </cell>
          <cell r="AE263">
            <v>6.2889119999999998</v>
          </cell>
          <cell r="AF263">
            <v>7.3896920000000037</v>
          </cell>
          <cell r="AG263">
            <v>8.5601929999999911</v>
          </cell>
          <cell r="AH263">
            <v>9.5268980000000383</v>
          </cell>
          <cell r="AI263">
            <v>14.634817000000012</v>
          </cell>
          <cell r="AJ263">
            <v>11.996452999999988</v>
          </cell>
          <cell r="AK263">
            <v>10.078166999999979</v>
          </cell>
          <cell r="AL263">
            <v>27.026490999999993</v>
          </cell>
          <cell r="AM263">
            <v>16.75099299999998</v>
          </cell>
          <cell r="AN263">
            <v>11.260078999999998</v>
          </cell>
          <cell r="AO263">
            <v>10.013137</v>
          </cell>
          <cell r="AP263">
            <v>12.972503000000003</v>
          </cell>
          <cell r="AQ263">
            <v>12.736040999999986</v>
          </cell>
          <cell r="AR263">
            <v>11.230216999999996</v>
          </cell>
          <cell r="AS263">
            <v>14.521123999999993</v>
          </cell>
          <cell r="AT263">
            <v>11.544603999999993</v>
          </cell>
          <cell r="AU263">
            <v>11.457439999999995</v>
          </cell>
          <cell r="AV263">
            <v>5.5305490000000042</v>
          </cell>
          <cell r="AW263">
            <v>10.052697999999992</v>
          </cell>
          <cell r="AX263">
            <v>13.477317142000011</v>
          </cell>
          <cell r="AY263">
            <v>9.9218058370000062</v>
          </cell>
          <cell r="AZ263">
            <v>10.193235041999994</v>
          </cell>
          <cell r="BA263">
            <v>0</v>
          </cell>
        </row>
        <row r="264">
          <cell r="B264">
            <v>3.0365924400000011E-3</v>
          </cell>
          <cell r="C264">
            <v>3.3215823199999927E-3</v>
          </cell>
          <cell r="D264">
            <v>3.6248562000000036E-3</v>
          </cell>
          <cell r="E264">
            <v>4.1086505180000024E-3</v>
          </cell>
          <cell r="F264">
            <v>5.7769739999999972E-3</v>
          </cell>
          <cell r="G264">
            <v>8.0567517800000012E-3</v>
          </cell>
          <cell r="H264">
            <v>1.5167358359999994E-2</v>
          </cell>
          <cell r="I264">
            <v>1.4838616659999995E-2</v>
          </cell>
          <cell r="J264">
            <v>2.0577016739999995E-2</v>
          </cell>
          <cell r="K264">
            <v>1.0550160319999998E-2</v>
          </cell>
          <cell r="L264">
            <v>2.6174387120000003E-2</v>
          </cell>
          <cell r="M264">
            <v>2.0353032951428568E-2</v>
          </cell>
          <cell r="N264">
            <v>7.6405172199999977E-3</v>
          </cell>
          <cell r="O264">
            <v>6.2583317599999994E-3</v>
          </cell>
          <cell r="P264">
            <v>5.9489603599999991E-3</v>
          </cell>
          <cell r="Q264">
            <v>2.1592145199999992E-3</v>
          </cell>
          <cell r="R264">
            <v>7.1095467142857091E-4</v>
          </cell>
          <cell r="S264">
            <v>7.7842127999999959E-4</v>
          </cell>
          <cell r="T264">
            <v>1.5703259600000007E-3</v>
          </cell>
          <cell r="U264">
            <v>1.3100451199999992E-3</v>
          </cell>
          <cell r="V264">
            <v>6.8162975999999957E-4</v>
          </cell>
          <cell r="W264">
            <v>2.1239052799999995E-3</v>
          </cell>
          <cell r="X264">
            <v>2.127792099999999E-3</v>
          </cell>
          <cell r="Y264">
            <v>3.47426408E-3</v>
          </cell>
          <cell r="Z264">
            <v>1.6984046449999995E-3</v>
          </cell>
          <cell r="AA264">
            <v>0</v>
          </cell>
          <cell r="AB264">
            <v>2.8694290000000002</v>
          </cell>
          <cell r="AC264">
            <v>2.260354</v>
          </cell>
          <cell r="AD264">
            <v>2.1757200000000001</v>
          </cell>
          <cell r="AE264">
            <v>2.1740679999999997</v>
          </cell>
          <cell r="AF264">
            <v>2.7006399999999999</v>
          </cell>
          <cell r="AG264">
            <v>3.6209019999999996</v>
          </cell>
          <cell r="AH264">
            <v>3.0255639999999997</v>
          </cell>
          <cell r="AI264">
            <v>5.6711749999999999</v>
          </cell>
          <cell r="AJ264">
            <v>3.0720870000000002</v>
          </cell>
          <cell r="AK264">
            <v>1.8479659999999998</v>
          </cell>
          <cell r="AL264">
            <v>14.395163</v>
          </cell>
          <cell r="AM264">
            <v>3.5578199999999995</v>
          </cell>
          <cell r="AN264">
            <v>1.5177289999999994</v>
          </cell>
          <cell r="AO264">
            <v>1.213409</v>
          </cell>
          <cell r="AP264">
            <v>1.0828850000000001</v>
          </cell>
          <cell r="AQ264">
            <v>0.483074</v>
          </cell>
          <cell r="AR264">
            <v>0.21639100000000017</v>
          </cell>
          <cell r="AS264">
            <v>0.2101269999999999</v>
          </cell>
          <cell r="AT264">
            <v>0.48162300000000002</v>
          </cell>
          <cell r="AU264">
            <v>0.37032300000000001</v>
          </cell>
          <cell r="AV264">
            <v>0.14268099999999995</v>
          </cell>
          <cell r="AW264">
            <v>0.45194300000000015</v>
          </cell>
          <cell r="AX264">
            <v>0.35478623200000031</v>
          </cell>
          <cell r="AY264">
            <v>0.75144503799999984</v>
          </cell>
          <cell r="AZ264">
            <v>0.30470897000000008</v>
          </cell>
          <cell r="BA264">
            <v>0</v>
          </cell>
        </row>
        <row r="266">
          <cell r="B266">
            <v>3.3747419999999996E-5</v>
          </cell>
          <cell r="C266">
            <v>0</v>
          </cell>
          <cell r="D266">
            <v>8.6511179999999984E-5</v>
          </cell>
          <cell r="E266">
            <v>3.4286000000000024E-5</v>
          </cell>
          <cell r="F266">
            <v>1.3717774000000002E-4</v>
          </cell>
          <cell r="G266">
            <v>1.1115999999999999E-4</v>
          </cell>
          <cell r="H266">
            <v>5.7260000000000004E-5</v>
          </cell>
          <cell r="I266">
            <v>2.2499399999999998E-4</v>
          </cell>
          <cell r="J266">
            <v>1.7499999999999992E-5</v>
          </cell>
          <cell r="K266">
            <v>2.7999999999999996E-5</v>
          </cell>
          <cell r="L266">
            <v>8.7499999999999958E-6</v>
          </cell>
          <cell r="M266">
            <v>5.7259999999999997E-5</v>
          </cell>
          <cell r="N266">
            <v>5.9360000000000001E-5</v>
          </cell>
          <cell r="O266">
            <v>0</v>
          </cell>
          <cell r="P266">
            <v>0</v>
          </cell>
          <cell r="Q266">
            <v>0</v>
          </cell>
          <cell r="R266">
            <v>0</v>
          </cell>
          <cell r="S266">
            <v>0</v>
          </cell>
          <cell r="T266">
            <v>1.3670159999999997E-4</v>
          </cell>
          <cell r="U266">
            <v>3.0800000000000001E-4</v>
          </cell>
          <cell r="V266">
            <v>0</v>
          </cell>
          <cell r="W266">
            <v>1.0500000000000018E-6</v>
          </cell>
          <cell r="X266">
            <v>0</v>
          </cell>
          <cell r="Y266">
            <v>0</v>
          </cell>
          <cell r="Z266">
            <v>1.6438099999999996E-4</v>
          </cell>
          <cell r="AA266">
            <v>0</v>
          </cell>
          <cell r="AB266">
            <v>6.5909999999999996E-3</v>
          </cell>
          <cell r="AC266">
            <v>0</v>
          </cell>
          <cell r="AD266">
            <v>1.1584999999999998E-2</v>
          </cell>
          <cell r="AE266">
            <v>1.0945000000000003E-2</v>
          </cell>
          <cell r="AF266">
            <v>2.0114999999999994E-2</v>
          </cell>
          <cell r="AG266">
            <v>2.3845000000000002E-2</v>
          </cell>
          <cell r="AH266">
            <v>1.034E-2</v>
          </cell>
          <cell r="AI266">
            <v>8.9203000000000005E-2</v>
          </cell>
          <cell r="AJ266">
            <v>9.0030000000000041E-3</v>
          </cell>
          <cell r="AK266">
            <v>2.6988999999999999E-2</v>
          </cell>
          <cell r="AL266">
            <v>9.0179999999999982E-3</v>
          </cell>
          <cell r="AM266">
            <v>2.0996000000000001E-2</v>
          </cell>
          <cell r="AN266">
            <v>1.0365000000000001E-2</v>
          </cell>
          <cell r="AO266">
            <v>0</v>
          </cell>
          <cell r="AP266">
            <v>0</v>
          </cell>
          <cell r="AQ266">
            <v>0</v>
          </cell>
          <cell r="AR266">
            <v>0</v>
          </cell>
          <cell r="AS266">
            <v>0</v>
          </cell>
          <cell r="AT266">
            <v>4.4420000000000001E-2</v>
          </cell>
          <cell r="AU266">
            <v>9.1759999999999994E-2</v>
          </cell>
          <cell r="AV266">
            <v>0</v>
          </cell>
          <cell r="AW266">
            <v>5.6989999999999992E-3</v>
          </cell>
          <cell r="AX266">
            <v>0</v>
          </cell>
          <cell r="AY266">
            <v>0</v>
          </cell>
          <cell r="AZ266">
            <v>5.7324965999999998E-2</v>
          </cell>
          <cell r="BA266">
            <v>0</v>
          </cell>
        </row>
        <row r="267">
          <cell r="B267">
            <v>1.7956400000000003E-3</v>
          </cell>
          <cell r="C267">
            <v>3.3122139119999977E-3</v>
          </cell>
          <cell r="D267">
            <v>5.1765274399999993E-3</v>
          </cell>
          <cell r="E267">
            <v>7.896997079999999E-3</v>
          </cell>
          <cell r="F267">
            <v>2.3118236399999959E-3</v>
          </cell>
          <cell r="G267">
            <v>1.3908000000000011E-3</v>
          </cell>
          <cell r="H267">
            <v>2.3270072000000008E-3</v>
          </cell>
          <cell r="I267">
            <v>7.8542804199999879E-3</v>
          </cell>
          <cell r="J267">
            <v>3.7047661000000039E-3</v>
          </cell>
          <cell r="K267">
            <v>1.119999999999999E-4</v>
          </cell>
          <cell r="L267">
            <v>2.1093036999999979E-3</v>
          </cell>
          <cell r="M267">
            <v>1.9082757666666636E-3</v>
          </cell>
          <cell r="N267">
            <v>1.552713819999992E-3</v>
          </cell>
          <cell r="O267">
            <v>9.0047999999999609E-5</v>
          </cell>
          <cell r="P267">
            <v>1.9506870266666691E-2</v>
          </cell>
          <cell r="Q267">
            <v>7.8767279900000091E-3</v>
          </cell>
          <cell r="R267">
            <v>1.5776766600000009E-2</v>
          </cell>
          <cell r="S267">
            <v>1.828140804000002E-2</v>
          </cell>
          <cell r="T267">
            <v>2.0624753680000003E-2</v>
          </cell>
          <cell r="U267">
            <v>1.42612442E-2</v>
          </cell>
          <cell r="V267">
            <v>1.7291854440000001E-2</v>
          </cell>
          <cell r="W267">
            <v>1.1758390999999988E-2</v>
          </cell>
          <cell r="X267">
            <v>1.7528788760000011E-2</v>
          </cell>
          <cell r="Y267">
            <v>5.6527099999999983E-3</v>
          </cell>
          <cell r="Z267">
            <v>2.0225379999999998E-2</v>
          </cell>
          <cell r="AA267">
            <v>0</v>
          </cell>
          <cell r="AB267">
            <v>3.8878999999999872E-2</v>
          </cell>
          <cell r="AC267">
            <v>0.20459800000000006</v>
          </cell>
          <cell r="AD267">
            <v>0.76287799999999983</v>
          </cell>
          <cell r="AE267">
            <v>0.431589</v>
          </cell>
          <cell r="AF267">
            <v>0.15803900000000004</v>
          </cell>
          <cell r="AG267">
            <v>6.9471999999999604E-2</v>
          </cell>
          <cell r="AH267">
            <v>0.44103200000000109</v>
          </cell>
          <cell r="AI267">
            <v>0.78985499999999909</v>
          </cell>
          <cell r="AJ267">
            <v>0.24824699999999877</v>
          </cell>
          <cell r="AK267">
            <v>6.1489999999988221E-3</v>
          </cell>
          <cell r="AL267">
            <v>0.65371899999999872</v>
          </cell>
          <cell r="AM267">
            <v>0.30720699999999984</v>
          </cell>
          <cell r="AN267">
            <v>0.10763800000000079</v>
          </cell>
          <cell r="AO267">
            <v>7.6777999999999527E-2</v>
          </cell>
          <cell r="AP267">
            <v>2.8989579999999986</v>
          </cell>
          <cell r="AQ267">
            <v>1.5640689999999997</v>
          </cell>
          <cell r="AR267">
            <v>1.6044989999999995</v>
          </cell>
          <cell r="AS267">
            <v>1.6034510000000011</v>
          </cell>
          <cell r="AT267">
            <v>1.3234910000000006</v>
          </cell>
          <cell r="AU267">
            <v>0.87030099999999944</v>
          </cell>
          <cell r="AV267">
            <v>0.84625900000000009</v>
          </cell>
          <cell r="AW267">
            <v>1.879691</v>
          </cell>
          <cell r="AX267">
            <v>3.9994890769999998</v>
          </cell>
          <cell r="AY267">
            <v>0.34772110700000003</v>
          </cell>
          <cell r="AZ267">
            <v>0.88067116299999992</v>
          </cell>
          <cell r="BA267">
            <v>0</v>
          </cell>
        </row>
        <row r="268">
          <cell r="B268">
            <v>6.5842654359999824E-3</v>
          </cell>
          <cell r="C268">
            <v>5.6040353039999826E-3</v>
          </cell>
          <cell r="D268">
            <v>4.8172853484000008E-3</v>
          </cell>
          <cell r="E268">
            <v>6.0550376599999966E-3</v>
          </cell>
          <cell r="F268">
            <v>1.0026195619999982E-2</v>
          </cell>
          <cell r="G268">
            <v>1.0634912979999992E-2</v>
          </cell>
          <cell r="H268">
            <v>1.0822619920000005E-2</v>
          </cell>
          <cell r="I268">
            <v>2.2478215199999846E-3</v>
          </cell>
          <cell r="J268">
            <v>2.5644694599999975E-3</v>
          </cell>
          <cell r="K268">
            <v>2.6919720400000037E-3</v>
          </cell>
          <cell r="L268">
            <v>2.747394262857143E-3</v>
          </cell>
          <cell r="M268">
            <v>5.2937508399999939E-3</v>
          </cell>
          <cell r="N268">
            <v>4.9105227600000018E-3</v>
          </cell>
          <cell r="O268">
            <v>5.3155985400000008E-3</v>
          </cell>
          <cell r="P268">
            <v>6.2113504599999965E-3</v>
          </cell>
          <cell r="Q268">
            <v>6.8941906599999971E-3</v>
          </cell>
          <cell r="R268">
            <v>5.8372385400000081E-3</v>
          </cell>
          <cell r="S268">
            <v>7.0125144599999974E-3</v>
          </cell>
          <cell r="T268">
            <v>1.0702163600000002E-2</v>
          </cell>
          <cell r="U268">
            <v>6.9275480400000037E-3</v>
          </cell>
          <cell r="V268">
            <v>6.039771779999998E-3</v>
          </cell>
          <cell r="W268">
            <v>2.1699472899999996E-2</v>
          </cell>
          <cell r="X268">
            <v>1.5694789460000004E-2</v>
          </cell>
          <cell r="Y268">
            <v>8.8157065800000042E-3</v>
          </cell>
          <cell r="Z268">
            <v>8.8074682949999972E-3</v>
          </cell>
          <cell r="AA268">
            <v>0</v>
          </cell>
          <cell r="AB268">
            <v>0.53336000000000106</v>
          </cell>
          <cell r="AC268">
            <v>0.6040860000000009</v>
          </cell>
          <cell r="AD268">
            <v>0.95754499999999965</v>
          </cell>
          <cell r="AE268">
            <v>0.66385399999999894</v>
          </cell>
          <cell r="AF268">
            <v>1.1745210000000001</v>
          </cell>
          <cell r="AG268">
            <v>0.95034100000000099</v>
          </cell>
          <cell r="AH268">
            <v>1.0655809999999999</v>
          </cell>
          <cell r="AI268">
            <v>0.57313700000000045</v>
          </cell>
          <cell r="AJ268">
            <v>0.57729799999999976</v>
          </cell>
          <cell r="AK268">
            <v>0.59665500000000027</v>
          </cell>
          <cell r="AL268">
            <v>0.91602400000000006</v>
          </cell>
          <cell r="AM268">
            <v>3.3447909999999998</v>
          </cell>
          <cell r="AN268">
            <v>3.4935159999999983</v>
          </cell>
          <cell r="AO268">
            <v>3.6435749999999998</v>
          </cell>
          <cell r="AP268">
            <v>4.0109699999999995</v>
          </cell>
          <cell r="AQ268">
            <v>4.6422350000000003</v>
          </cell>
          <cell r="AR268">
            <v>3.8344389999999997</v>
          </cell>
          <cell r="AS268">
            <v>3.6774689999999999</v>
          </cell>
          <cell r="AT268">
            <v>3.9056279999999997</v>
          </cell>
          <cell r="AU268">
            <v>3.1090780000000002</v>
          </cell>
          <cell r="AV268">
            <v>1.5671919999999995</v>
          </cell>
          <cell r="AW268">
            <v>5.0305780000000002</v>
          </cell>
          <cell r="AX268">
            <v>4.9306991240000011</v>
          </cell>
          <cell r="AY268">
            <v>3.732068437000001</v>
          </cell>
          <cell r="AZ268">
            <v>3.1689209459999996</v>
          </cell>
          <cell r="BA268">
            <v>0</v>
          </cell>
        </row>
        <row r="269">
          <cell r="B269">
            <v>1.6212E-4</v>
          </cell>
          <cell r="C269">
            <v>6.9066872000000056E-4</v>
          </cell>
          <cell r="D269">
            <v>3.1095114400000005E-3</v>
          </cell>
          <cell r="E269">
            <v>9.9637118000000017E-4</v>
          </cell>
          <cell r="F269">
            <v>1.0934882000000084E-4</v>
          </cell>
          <cell r="G269">
            <v>9.2399999999877346E-7</v>
          </cell>
          <cell r="H269">
            <v>6.9874280000000415E-5</v>
          </cell>
          <cell r="I269">
            <v>9.8731500000000713E-5</v>
          </cell>
          <cell r="J269">
            <v>4.7558280000000049E-4</v>
          </cell>
          <cell r="K269">
            <v>8.0289999999974205E-7</v>
          </cell>
          <cell r="L269">
            <v>3.0911369999999955E-4</v>
          </cell>
          <cell r="M269">
            <v>8.5675911999999997E-4</v>
          </cell>
          <cell r="N269">
            <v>6.2908285399999996E-3</v>
          </cell>
          <cell r="O269">
            <v>7.5576619999999969E-4</v>
          </cell>
          <cell r="P269">
            <v>2.9488928000000018E-4</v>
          </cell>
          <cell r="Q269">
            <v>3.7629199999999986E-4</v>
          </cell>
          <cell r="R269">
            <v>5.6517159999999992E-5</v>
          </cell>
          <cell r="S269">
            <v>2.9618400000000001E-4</v>
          </cell>
          <cell r="T269">
            <v>1.2634999999999998E-6</v>
          </cell>
          <cell r="U269">
            <v>5.0071420000000005E-5</v>
          </cell>
          <cell r="V269">
            <v>6.9999999999999998E-9</v>
          </cell>
          <cell r="W269">
            <v>1.8556369999999999E-4</v>
          </cell>
          <cell r="X269">
            <v>3.3604899999999999E-4</v>
          </cell>
          <cell r="Y269">
            <v>7.7034999999999997E-5</v>
          </cell>
          <cell r="Z269">
            <v>6.7262195000000009E-4</v>
          </cell>
          <cell r="AA269">
            <v>0</v>
          </cell>
          <cell r="AB269">
            <v>0.13731899999999977</v>
          </cell>
          <cell r="AC269">
            <v>0.13168400000000016</v>
          </cell>
          <cell r="AD269">
            <v>0.16875000000000004</v>
          </cell>
          <cell r="AE269">
            <v>9.1460000000000027E-2</v>
          </cell>
          <cell r="AF269">
            <v>1.2254000000000015E-2</v>
          </cell>
          <cell r="AG269">
            <v>9.5299999999996082E-4</v>
          </cell>
          <cell r="AH269">
            <v>1.2917999999999905E-2</v>
          </cell>
          <cell r="AI269">
            <v>1.8962799999999995</v>
          </cell>
          <cell r="AJ269">
            <v>9.5820000000000072E-2</v>
          </cell>
          <cell r="AK269">
            <v>1.4700000000000674E-3</v>
          </cell>
          <cell r="AL269">
            <v>0.16197300000000009</v>
          </cell>
          <cell r="AM269">
            <v>0.17142999999999997</v>
          </cell>
          <cell r="AN269">
            <v>1.1623179999999997</v>
          </cell>
          <cell r="AO269">
            <v>0.149559</v>
          </cell>
          <cell r="AP269">
            <v>0.29173499999999997</v>
          </cell>
          <cell r="AQ269">
            <v>0.49375600000000003</v>
          </cell>
          <cell r="AR269">
            <v>6.9126999999999994E-2</v>
          </cell>
          <cell r="AS269">
            <v>4.8247999999999992E-2</v>
          </cell>
          <cell r="AT269">
            <v>6.9119999999999997E-3</v>
          </cell>
          <cell r="AU269">
            <v>9.6380000000000042E-3</v>
          </cell>
          <cell r="AV269">
            <v>4.9999999999999996E-6</v>
          </cell>
          <cell r="AW269">
            <v>5.6479000000000001E-2</v>
          </cell>
          <cell r="AX269">
            <v>9.2054999999999998E-2</v>
          </cell>
          <cell r="AY269">
            <v>2.5958486999999999E-2</v>
          </cell>
          <cell r="AZ269">
            <v>0.23848239899999996</v>
          </cell>
          <cell r="BA269">
            <v>0</v>
          </cell>
        </row>
        <row r="272">
          <cell r="B272">
            <v>8.5196789720000145E-3</v>
          </cell>
          <cell r="C272">
            <v>1.2641789796999999E-2</v>
          </cell>
          <cell r="D272">
            <v>1.4566349917E-2</v>
          </cell>
          <cell r="E272">
            <v>1.497928774300001E-2</v>
          </cell>
          <cell r="F272">
            <v>1.2917461712399998E-2</v>
          </cell>
          <cell r="G272">
            <v>1.429120708000001E-2</v>
          </cell>
          <cell r="H272">
            <v>2.3652587919999978E-2</v>
          </cell>
          <cell r="I272">
            <v>2.0792448774999996E-2</v>
          </cell>
          <cell r="J272">
            <v>2.4724779800000003E-2</v>
          </cell>
          <cell r="K272">
            <v>2.0275736759999993E-2</v>
          </cell>
          <cell r="L272">
            <v>1.5452655934285723E-2</v>
          </cell>
          <cell r="M272">
            <v>1.1407962299999999E-2</v>
          </cell>
          <cell r="N272">
            <v>1.4477186199999999E-2</v>
          </cell>
          <cell r="O272">
            <v>1.1178624199999999E-2</v>
          </cell>
          <cell r="P272">
            <v>1.2435982200000003E-2</v>
          </cell>
          <cell r="Q272">
            <v>1.1655826140000004E-2</v>
          </cell>
          <cell r="R272">
            <v>1.38011496E-2</v>
          </cell>
          <cell r="S272">
            <v>1.2299917420000002E-2</v>
          </cell>
          <cell r="T272">
            <v>2.317933648E-2</v>
          </cell>
          <cell r="U272">
            <v>2.8568480779999999E-2</v>
          </cell>
          <cell r="V272">
            <v>7.0693257399999983E-3</v>
          </cell>
          <cell r="W272">
            <v>5.4253516800000009E-3</v>
          </cell>
          <cell r="X272">
            <v>8.1728608640000006E-3</v>
          </cell>
          <cell r="Y272">
            <v>1.1511311956999998E-2</v>
          </cell>
          <cell r="Z272">
            <v>1.4026172304999996E-2</v>
          </cell>
          <cell r="AA272">
            <v>0</v>
          </cell>
          <cell r="AB272">
            <v>1.3262849999999997</v>
          </cell>
          <cell r="AC272">
            <v>3.8273949999999988</v>
          </cell>
          <cell r="AD272">
            <v>2.4910590000000004</v>
          </cell>
          <cell r="AE272">
            <v>2.6564039999999993</v>
          </cell>
          <cell r="AF272">
            <v>2.7144479999999995</v>
          </cell>
          <cell r="AG272">
            <v>3.5023549999999988</v>
          </cell>
          <cell r="AH272">
            <v>4.6118050000000013</v>
          </cell>
          <cell r="AI272">
            <v>4.8620919999999987</v>
          </cell>
          <cell r="AJ272">
            <v>6.2035539999999996</v>
          </cell>
          <cell r="AK272">
            <v>6.4152829999999987</v>
          </cell>
          <cell r="AL272">
            <v>10.194412</v>
          </cell>
          <cell r="AM272">
            <v>8.4475509999999971</v>
          </cell>
          <cell r="AN272">
            <v>4.7101190000000006</v>
          </cell>
          <cell r="AO272">
            <v>4.4798350000000005</v>
          </cell>
          <cell r="AP272">
            <v>4.2248899999999994</v>
          </cell>
          <cell r="AQ272">
            <v>5.1248490000000002</v>
          </cell>
          <cell r="AR272">
            <v>4.9003140000000007</v>
          </cell>
          <cell r="AS272">
            <v>7.2990810000000002</v>
          </cell>
          <cell r="AT272">
            <v>5.1409959999999986</v>
          </cell>
          <cell r="AU272">
            <v>5.8199139999999998</v>
          </cell>
          <cell r="AV272">
            <v>2.7144349999999995</v>
          </cell>
          <cell r="AW272">
            <v>1.6068750000000001</v>
          </cell>
          <cell r="AX272">
            <v>2.8343683179999992</v>
          </cell>
          <cell r="AY272">
            <v>3.9217728709999995</v>
          </cell>
          <cell r="AZ272">
            <v>4.944975114</v>
          </cell>
          <cell r="BA272">
            <v>0</v>
          </cell>
        </row>
      </sheetData>
      <sheetData sheetId="28"/>
      <sheetData sheetId="29"/>
      <sheetData sheetId="30">
        <row r="21">
          <cell r="B21">
            <v>1.5798685631680007E-2</v>
          </cell>
          <cell r="C21">
            <v>6.2093592344000005E-2</v>
          </cell>
          <cell r="D21">
            <v>3.4250483193920003E-2</v>
          </cell>
          <cell r="E21">
            <v>2.8055332641000002E-2</v>
          </cell>
          <cell r="F21">
            <v>4.6053863352000013E-2</v>
          </cell>
          <cell r="G21">
            <v>4.5599857840000015E-2</v>
          </cell>
          <cell r="H21">
            <v>8.8124752899999992E-2</v>
          </cell>
          <cell r="I21">
            <v>3.5396556101199995E-2</v>
          </cell>
          <cell r="J21">
            <v>3.0103629038000006E-2</v>
          </cell>
          <cell r="K21">
            <v>2.0348239155999991E-2</v>
          </cell>
          <cell r="L21">
            <v>1.7113599767619048E-2</v>
          </cell>
          <cell r="M21">
            <v>1.176091753E-2</v>
          </cell>
          <cell r="N21">
            <v>8.5146118399999984E-3</v>
          </cell>
          <cell r="O21">
            <v>7.534331290666667E-3</v>
          </cell>
          <cell r="P21">
            <v>6.2627228333333321E-3</v>
          </cell>
          <cell r="Q21">
            <v>5.0831230599999999E-3</v>
          </cell>
          <cell r="R21">
            <v>5.0961865139999996E-3</v>
          </cell>
          <cell r="S21">
            <v>4.2437735199999998E-3</v>
          </cell>
          <cell r="T21">
            <v>3.2934694800000001E-3</v>
          </cell>
          <cell r="U21">
            <v>3.156236916E-3</v>
          </cell>
          <cell r="V21">
            <v>3.7921019919999999E-3</v>
          </cell>
          <cell r="W21">
            <v>1.234339904E-3</v>
          </cell>
          <cell r="X21">
            <v>1.4526392700399998E-3</v>
          </cell>
          <cell r="Y21">
            <v>2.3699219649999997E-3</v>
          </cell>
          <cell r="Z21">
            <v>3.3637751400000001E-3</v>
          </cell>
        </row>
        <row r="47">
          <cell r="B47">
            <v>2.5740557303999999E-2</v>
          </cell>
          <cell r="C47">
            <v>1.4581440859999998E-2</v>
          </cell>
          <cell r="D47">
            <v>1.9638742283999998E-2</v>
          </cell>
          <cell r="E47">
            <v>2.2188284439999999E-3</v>
          </cell>
          <cell r="F47">
            <v>1.2346263974799999E-2</v>
          </cell>
          <cell r="G47">
            <v>3.4110535040000008E-2</v>
          </cell>
          <cell r="H47">
            <v>5.9524567301999988E-2</v>
          </cell>
          <cell r="I47">
            <v>7.1386827175999992E-2</v>
          </cell>
          <cell r="J47">
            <v>7.5554656758000008E-2</v>
          </cell>
          <cell r="K47">
            <v>6.8469656664000011E-2</v>
          </cell>
          <cell r="L47">
            <v>8.0869082260000003E-2</v>
          </cell>
          <cell r="M47">
            <v>8.1202707668666663E-2</v>
          </cell>
          <cell r="N47">
            <v>4.4324754779999996E-2</v>
          </cell>
          <cell r="O47">
            <v>5.5665735566923072E-2</v>
          </cell>
          <cell r="P47">
            <v>0.13091256966070589</v>
          </cell>
          <cell r="Q47">
            <v>8.592195624473685E-2</v>
          </cell>
          <cell r="R47">
            <v>7.43742077E-2</v>
          </cell>
          <cell r="S47">
            <v>0.16308871466799998</v>
          </cell>
          <cell r="T47">
            <v>0.13643612534799998</v>
          </cell>
          <cell r="U47">
            <v>7.1355588159999997E-2</v>
          </cell>
          <cell r="V47">
            <v>6.7968757079999997E-2</v>
          </cell>
          <cell r="W47">
            <v>6.0916290986666656E-2</v>
          </cell>
          <cell r="X47">
            <v>9.5146428328000007E-2</v>
          </cell>
          <cell r="Y47">
            <v>2.6168623599999996E-2</v>
          </cell>
          <cell r="Z47">
            <v>4.703629468E-2</v>
          </cell>
        </row>
        <row r="105">
          <cell r="B105">
            <v>1.142547168E-3</v>
          </cell>
          <cell r="C105">
            <v>1.5510186916E-2</v>
          </cell>
          <cell r="D105">
            <v>2.8933147348E-2</v>
          </cell>
          <cell r="F105">
            <v>8.3475070000000012E-4</v>
          </cell>
          <cell r="G105">
            <v>3.1999999999999997E-4</v>
          </cell>
          <cell r="I105">
            <v>1.2732917624000001E-2</v>
          </cell>
          <cell r="J105">
            <v>1.6012712799999999E-2</v>
          </cell>
          <cell r="K105">
            <v>1.1470875200000001E-3</v>
          </cell>
          <cell r="L105">
            <v>1.9183599999999999E-2</v>
          </cell>
          <cell r="M105">
            <v>5.6540679999999999E-3</v>
          </cell>
          <cell r="N105">
            <v>2.4089148800000002E-3</v>
          </cell>
          <cell r="O105">
            <v>2.5074069599999999E-3</v>
          </cell>
          <cell r="P105">
            <v>1.8561926980392158E-3</v>
          </cell>
          <cell r="Q105">
            <v>1.40597376E-3</v>
          </cell>
          <cell r="R105">
            <v>8.4252093999999985E-4</v>
          </cell>
          <cell r="S105">
            <v>1.70595252E-3</v>
          </cell>
          <cell r="T105">
            <v>1.6656589799999998E-3</v>
          </cell>
          <cell r="U105">
            <v>4.6425119999999992E-5</v>
          </cell>
          <cell r="W105">
            <v>6.9648333333333329E-4</v>
          </cell>
        </row>
        <row r="108">
          <cell r="B108">
            <v>2.3039492977983998E-2</v>
          </cell>
          <cell r="C108">
            <v>2.6585239043999998E-2</v>
          </cell>
          <cell r="D108">
            <v>2.00230496732E-2</v>
          </cell>
          <cell r="E108">
            <v>3.6383439539999993E-2</v>
          </cell>
          <cell r="F108">
            <v>1.8694900195999994E-2</v>
          </cell>
          <cell r="G108">
            <v>3.4311648340000001E-2</v>
          </cell>
          <cell r="H108">
            <v>3.9215027000000006E-2</v>
          </cell>
          <cell r="I108">
            <v>2.75596355552E-2</v>
          </cell>
          <cell r="J108">
            <v>5.6475221908000008E-2</v>
          </cell>
          <cell r="K108">
            <v>2.8214994399999999E-2</v>
          </cell>
          <cell r="L108">
            <v>1.4340862000000001E-2</v>
          </cell>
          <cell r="M108">
            <v>1.9417917944000003E-2</v>
          </cell>
          <cell r="N108">
            <v>1.2346050879999999E-2</v>
          </cell>
          <cell r="O108">
            <v>2.1971916959999997E-2</v>
          </cell>
          <cell r="P108">
            <v>1.4065139599999998E-2</v>
          </cell>
          <cell r="Q108">
            <v>1.4878019999999999E-2</v>
          </cell>
          <cell r="R108">
            <v>2.4236059520000002E-2</v>
          </cell>
          <cell r="S108">
            <v>6.1447702799999988E-3</v>
          </cell>
          <cell r="T108">
            <v>4.0110569799999994E-3</v>
          </cell>
          <cell r="U108">
            <v>1.2402056864E-2</v>
          </cell>
          <cell r="V108">
            <v>1.8732146159999994E-2</v>
          </cell>
          <cell r="W108">
            <v>2.9700903999999996E-3</v>
          </cell>
          <cell r="X108">
            <v>3.4668199999999994E-3</v>
          </cell>
          <cell r="Y108">
            <v>9.8168545999999975E-3</v>
          </cell>
          <cell r="Z108">
            <v>4.3796409999999992E-3</v>
          </cell>
        </row>
        <row r="206">
          <cell r="B206">
            <v>4.6779451600000005E-4</v>
          </cell>
          <cell r="C206">
            <v>6.0479999999999997E-5</v>
          </cell>
          <cell r="D206">
            <v>1.2725118E-4</v>
          </cell>
          <cell r="E206">
            <v>1.32741E-3</v>
          </cell>
          <cell r="F206">
            <v>2.1279999999999997E-4</v>
          </cell>
          <cell r="I206">
            <v>4.8326910917599997E-2</v>
          </cell>
          <cell r="J206">
            <v>1.6743067180000001E-2</v>
          </cell>
          <cell r="K206">
            <v>2.6374529920000001E-2</v>
          </cell>
          <cell r="L206">
            <v>3.6988589459999999E-2</v>
          </cell>
          <cell r="M206">
            <v>3.018434494E-2</v>
          </cell>
          <cell r="N206">
            <v>2.8085805990000004E-2</v>
          </cell>
          <cell r="O206">
            <v>2.5413817679999999E-2</v>
          </cell>
          <cell r="P206">
            <v>1.07138774E-2</v>
          </cell>
          <cell r="Q206">
            <v>2.2470439499999998E-2</v>
          </cell>
          <cell r="R206">
            <v>3.2336403399999998E-2</v>
          </cell>
          <cell r="S206">
            <v>1.4437072972E-2</v>
          </cell>
          <cell r="T206">
            <v>2.5708174219999998E-2</v>
          </cell>
          <cell r="U206">
            <v>1.0904560679999998E-2</v>
          </cell>
          <cell r="V206">
            <v>1.8787999999999999E-3</v>
          </cell>
        </row>
        <row r="228">
          <cell r="B228">
            <v>1.5359742977599997E-2</v>
          </cell>
          <cell r="C228">
            <v>2.745201984E-3</v>
          </cell>
          <cell r="D228">
            <v>3.6784560399999997E-4</v>
          </cell>
          <cell r="E228">
            <v>3.9769839480000005E-3</v>
          </cell>
          <cell r="F228">
            <v>1.8996267359999999E-2</v>
          </cell>
          <cell r="G228">
            <v>1.1827048959999999E-2</v>
          </cell>
          <cell r="H228">
            <v>6.5180480799999999E-3</v>
          </cell>
          <cell r="I228">
            <v>3.4942419610000004E-2</v>
          </cell>
          <cell r="J228">
            <v>4.6399749200000005E-3</v>
          </cell>
          <cell r="K228">
            <v>4.4888047999999993E-3</v>
          </cell>
          <cell r="L228">
            <v>1.2096572E-2</v>
          </cell>
          <cell r="M228">
            <v>6.1565945199999993E-2</v>
          </cell>
          <cell r="N228">
            <v>4.9263825099999988E-3</v>
          </cell>
          <cell r="O228">
            <v>2.6012414399999998E-3</v>
          </cell>
          <cell r="P228">
            <v>3.9244161333333331E-3</v>
          </cell>
          <cell r="Q228">
            <v>1.3089826399999998E-3</v>
          </cell>
          <cell r="R228">
            <v>1.6329826399999997E-3</v>
          </cell>
          <cell r="S228">
            <v>1.8184000000000001E-4</v>
          </cell>
          <cell r="T228">
            <v>1.8327181599999999E-3</v>
          </cell>
          <cell r="V228">
            <v>9.9372000000000002E-4</v>
          </cell>
          <cell r="X228">
            <v>4.0067999999999994E-4</v>
          </cell>
        </row>
        <row r="247">
          <cell r="B247">
            <v>9.6861033754239989E-2</v>
          </cell>
          <cell r="C247">
            <v>9.5676367827599987E-2</v>
          </cell>
          <cell r="D247">
            <v>5.8150022906640002E-2</v>
          </cell>
          <cell r="E247">
            <v>5.5466004159999992E-2</v>
          </cell>
          <cell r="F247">
            <v>7.3181505599999988E-2</v>
          </cell>
          <cell r="G247">
            <v>7.1412347459999997E-2</v>
          </cell>
          <cell r="H247">
            <v>4.54304783E-2</v>
          </cell>
          <cell r="I247">
            <v>5.1852057837159987E-2</v>
          </cell>
          <cell r="J247">
            <v>3.3282813115999996E-2</v>
          </cell>
          <cell r="K247">
            <v>2.2107545480000001E-2</v>
          </cell>
          <cell r="L247">
            <v>2.7443574242857139E-2</v>
          </cell>
          <cell r="M247">
            <v>1.8135665779999994E-2</v>
          </cell>
          <cell r="N247">
            <v>2.6838216264E-2</v>
          </cell>
          <cell r="O247">
            <v>1.9409014648E-2</v>
          </cell>
          <cell r="P247">
            <v>2.3156106319999998E-2</v>
          </cell>
          <cell r="Q247">
            <v>1.4668522795999997E-2</v>
          </cell>
          <cell r="R247">
            <v>2.1887574396000004E-2</v>
          </cell>
          <cell r="S247">
            <v>1.7987266499999998E-2</v>
          </cell>
          <cell r="T247">
            <v>2.241161924E-2</v>
          </cell>
          <cell r="U247">
            <v>2.0681122112000003E-2</v>
          </cell>
          <cell r="V247">
            <v>1.6954326171999996E-2</v>
          </cell>
          <cell r="W247">
            <v>2.7313255787999997E-2</v>
          </cell>
          <cell r="X247">
            <v>2.7204142196000002E-2</v>
          </cell>
          <cell r="Y247">
            <v>1.8646007781000003E-2</v>
          </cell>
          <cell r="Z247">
            <v>2.1571794404639997E-2</v>
          </cell>
        </row>
        <row r="263">
          <cell r="B263">
            <v>0.32093909435649592</v>
          </cell>
          <cell r="C263">
            <v>0.32481705308947995</v>
          </cell>
          <cell r="D263">
            <v>0.26672248529864001</v>
          </cell>
          <cell r="E263">
            <v>0.24168176111408005</v>
          </cell>
          <cell r="F263">
            <v>0.33928112756207601</v>
          </cell>
          <cell r="G263">
            <v>0.32643197439200006</v>
          </cell>
          <cell r="H263">
            <v>0.38741142752199997</v>
          </cell>
          <cell r="I263">
            <v>0.39802470436931997</v>
          </cell>
          <cell r="J263">
            <v>0.34315052087960007</v>
          </cell>
          <cell r="K263">
            <v>0.24445990510400001</v>
          </cell>
          <cell r="L263">
            <v>0.30070528476714281</v>
          </cell>
          <cell r="M263">
            <v>0.29087360070209528</v>
          </cell>
          <cell r="N263">
            <v>0.1840850101913333</v>
          </cell>
          <cell r="O263">
            <v>0.18608511713958978</v>
          </cell>
          <cell r="P263">
            <v>0.25662246189741178</v>
          </cell>
          <cell r="Q263">
            <v>0.21863175985673686</v>
          </cell>
          <cell r="R263">
            <v>0.21367418798057142</v>
          </cell>
          <cell r="S263">
            <v>0.2603918521439999</v>
          </cell>
          <cell r="T263">
            <v>0.27925997624800003</v>
          </cell>
          <cell r="U263">
            <v>0.19530589933799999</v>
          </cell>
          <cell r="V263">
            <v>0.14990420719999997</v>
          </cell>
          <cell r="W263">
            <v>0.13486291532799999</v>
          </cell>
          <cell r="X263">
            <v>0.18597372002863199</v>
          </cell>
          <cell r="Y263">
            <v>9.543807046036E-2</v>
          </cell>
          <cell r="Z263">
            <v>0.10949615092964</v>
          </cell>
        </row>
        <row r="264">
          <cell r="B264">
            <v>3.3223886124799998E-2</v>
          </cell>
          <cell r="C264">
            <v>2.9679538835519999E-2</v>
          </cell>
          <cell r="D264">
            <v>3.1003588246400003E-2</v>
          </cell>
          <cell r="E264">
            <v>3.2325615182E-2</v>
          </cell>
          <cell r="F264">
            <v>5.3359112885875998E-2</v>
          </cell>
          <cell r="G264">
            <v>3.7165473759999998E-2</v>
          </cell>
          <cell r="H264">
            <v>5.9675346000000004E-2</v>
          </cell>
          <cell r="I264">
            <v>4.4933565643959998E-2</v>
          </cell>
          <cell r="J264">
            <v>4.0197995151999996E-2</v>
          </cell>
          <cell r="K264">
            <v>2.2411250639999998E-2</v>
          </cell>
          <cell r="L264">
            <v>4.5858987230000009E-2</v>
          </cell>
          <cell r="M264">
            <v>3.2617784163428573E-2</v>
          </cell>
          <cell r="N264">
            <v>1.3732350349999999E-2</v>
          </cell>
          <cell r="O264">
            <v>1.206807088E-2</v>
          </cell>
          <cell r="P264">
            <v>2.0271084884E-2</v>
          </cell>
          <cell r="Q264">
            <v>1.0189044604000001E-2</v>
          </cell>
          <cell r="R264">
            <v>7.6851051374285714E-3</v>
          </cell>
          <cell r="S264">
            <v>1.0398755183999998E-2</v>
          </cell>
          <cell r="T264">
            <v>1.0538661416E-2</v>
          </cell>
          <cell r="U264">
            <v>1.3500539587999998E-2</v>
          </cell>
          <cell r="V264">
            <v>1.7764147772E-2</v>
          </cell>
          <cell r="W264">
            <v>1.3635606123999999E-2</v>
          </cell>
          <cell r="X264">
            <v>1.5104105744E-2</v>
          </cell>
          <cell r="Y264">
            <v>1.1102511672E-2</v>
          </cell>
          <cell r="Z264">
            <v>6.2243424249999995E-3</v>
          </cell>
        </row>
        <row r="272">
          <cell r="B272">
            <v>8.6036797333872025E-2</v>
          </cell>
          <cell r="C272">
            <v>0.10974689331452001</v>
          </cell>
          <cell r="D272">
            <v>7.3255579234600007E-2</v>
          </cell>
          <cell r="E272">
            <v>8.2297650246560008E-2</v>
          </cell>
          <cell r="F272">
            <v>0.11361937798260002</v>
          </cell>
          <cell r="G272">
            <v>0.10241661373200003</v>
          </cell>
          <cell r="H272">
            <v>0.15379440144000001</v>
          </cell>
          <cell r="I272">
            <v>8.2383233907800002E-2</v>
          </cell>
          <cell r="J272">
            <v>7.6279765430399993E-2</v>
          </cell>
          <cell r="K272">
            <v>5.0732619369999989E-2</v>
          </cell>
          <cell r="L272">
            <v>4.8232256924285719E-2</v>
          </cell>
          <cell r="M272">
            <v>3.3876400732000003E-2</v>
          </cell>
          <cell r="N272">
            <v>3.0073041483999995E-2</v>
          </cell>
          <cell r="O272">
            <v>2.7856763244666669E-2</v>
          </cell>
          <cell r="P272">
            <v>3.2068809364666676E-2</v>
          </cell>
          <cell r="Q272">
            <v>4.847491151333333E-2</v>
          </cell>
          <cell r="R272">
            <v>3.812671338000001E-2</v>
          </cell>
          <cell r="S272">
            <v>2.9103244792000001E-2</v>
          </cell>
          <cell r="T272">
            <v>6.2467044403999986E-2</v>
          </cell>
          <cell r="U272">
            <v>4.4819169527999997E-2</v>
          </cell>
          <cell r="V272">
            <v>1.6868547435999998E-2</v>
          </cell>
          <cell r="W272">
            <v>1.1514131907999998E-2</v>
          </cell>
          <cell r="X272">
            <v>1.9295157339531997E-2</v>
          </cell>
          <cell r="Y272">
            <v>2.0531420388359999E-2</v>
          </cell>
          <cell r="Z272">
            <v>2.2356082084999999E-2</v>
          </cell>
        </row>
      </sheetData>
      <sheetData sheetId="31">
        <row r="21">
          <cell r="B21">
            <v>5.7770328000000001E-4</v>
          </cell>
          <cell r="C21">
            <v>3.4764044E-4</v>
          </cell>
          <cell r="D21">
            <v>3.5537135199999995E-4</v>
          </cell>
          <cell r="E21">
            <v>5.1564631999999994E-4</v>
          </cell>
          <cell r="F21">
            <v>7.8045295999999991E-4</v>
          </cell>
          <cell r="G21">
            <v>6.9298419999999986E-4</v>
          </cell>
          <cell r="H21">
            <v>3.4310175999999995E-4</v>
          </cell>
          <cell r="I21">
            <v>2.0716891999999999E-4</v>
          </cell>
          <cell r="J21">
            <v>5.5759872000000002E-4</v>
          </cell>
          <cell r="K21">
            <v>3.0174983999999998E-4</v>
          </cell>
          <cell r="L21">
            <v>2.1514629333333333E-4</v>
          </cell>
          <cell r="M21">
            <v>3.1919999999999999E-5</v>
          </cell>
          <cell r="N21">
            <v>1.0059672000000001E-4</v>
          </cell>
          <cell r="O21">
            <v>1.0117212266666665E-3</v>
          </cell>
          <cell r="P21">
            <v>6.5840471999999996E-4</v>
          </cell>
          <cell r="Q21">
            <v>2.7359399999999994E-4</v>
          </cell>
          <cell r="R21">
            <v>3.2876551999999994E-4</v>
          </cell>
          <cell r="S21">
            <v>8.3999999999999995E-5</v>
          </cell>
          <cell r="T21">
            <v>4.3921919999999992E-5</v>
          </cell>
          <cell r="U21">
            <v>1.4635656E-4</v>
          </cell>
          <cell r="V21">
            <v>2.9903999999999993E-4</v>
          </cell>
          <cell r="W21">
            <v>1.4951999999999996E-4</v>
          </cell>
          <cell r="X21">
            <v>1.3608000000000001E-4</v>
          </cell>
          <cell r="Y21">
            <v>6.3839999999999999E-5</v>
          </cell>
          <cell r="Z21">
            <v>0</v>
          </cell>
        </row>
        <row r="47">
          <cell r="B47">
            <v>1.9678360799999999E-2</v>
          </cell>
          <cell r="C47">
            <v>1.05994084E-2</v>
          </cell>
          <cell r="D47">
            <v>1.4755235039999998E-2</v>
          </cell>
          <cell r="E47">
            <v>2.508772E-4</v>
          </cell>
          <cell r="F47">
            <v>9.6726378588000012E-3</v>
          </cell>
          <cell r="G47">
            <v>2.5697501040000001E-2</v>
          </cell>
          <cell r="H47">
            <v>2.5649536559999998E-2</v>
          </cell>
          <cell r="I47">
            <v>4.7776314319999999E-2</v>
          </cell>
          <cell r="J47">
            <v>4.6881677080000003E-2</v>
          </cell>
          <cell r="K47">
            <v>3.9915468344000005E-2</v>
          </cell>
          <cell r="L47">
            <v>5.8414423600000001E-2</v>
          </cell>
          <cell r="M47">
            <v>6.6747142839999996E-2</v>
          </cell>
          <cell r="N47">
            <v>3.5224293199999999E-2</v>
          </cell>
          <cell r="O47">
            <v>4.9966482916923072E-2</v>
          </cell>
          <cell r="P47">
            <v>0.10122038640470586</v>
          </cell>
          <cell r="Q47">
            <v>6.8397897894736839E-2</v>
          </cell>
          <cell r="R47">
            <v>5.7834896799999994E-2</v>
          </cell>
          <cell r="S47">
            <v>0.14309472215999997</v>
          </cell>
          <cell r="T47">
            <v>0.11346970827999998</v>
          </cell>
          <cell r="U47">
            <v>6.0115062639999994E-2</v>
          </cell>
          <cell r="V47">
            <v>4.9937798959999995E-2</v>
          </cell>
          <cell r="W47">
            <v>4.2415486920000002E-2</v>
          </cell>
          <cell r="X47">
            <v>4.7281520327999996E-2</v>
          </cell>
          <cell r="Y47">
            <v>1.3771917599999999E-2</v>
          </cell>
          <cell r="Z47">
            <v>2.4499244199999999E-2</v>
          </cell>
          <cell r="AA47">
            <v>0</v>
          </cell>
          <cell r="AB47">
            <v>0.64943600000000001</v>
          </cell>
          <cell r="AC47">
            <v>0.82074099999999994</v>
          </cell>
          <cell r="AD47">
            <v>0.73475800000000002</v>
          </cell>
          <cell r="AE47">
            <v>2.0129999999999999E-2</v>
          </cell>
          <cell r="AF47">
            <v>0.87720399999999987</v>
          </cell>
          <cell r="AG47">
            <v>2.651888</v>
          </cell>
          <cell r="AH47">
            <v>3.4910069999999997</v>
          </cell>
          <cell r="AI47">
            <v>4.7715949999999996</v>
          </cell>
          <cell r="AJ47">
            <v>6.315016</v>
          </cell>
          <cell r="AK47">
            <v>3.7207509999999999</v>
          </cell>
          <cell r="AL47">
            <v>4.8475479999999997</v>
          </cell>
          <cell r="AM47">
            <v>3.6340469999999998</v>
          </cell>
          <cell r="AN47">
            <v>4.2274139999999996</v>
          </cell>
          <cell r="AO47">
            <v>5.5877420000000004</v>
          </cell>
          <cell r="AP47">
            <v>14.926432</v>
          </cell>
          <cell r="AQ47">
            <v>11.212643999999999</v>
          </cell>
          <cell r="AR47">
            <v>6.633419</v>
          </cell>
          <cell r="AS47">
            <v>13.461901999999998</v>
          </cell>
          <cell r="AT47">
            <v>7.9929959999999998</v>
          </cell>
          <cell r="AU47">
            <v>5.3087059999999999</v>
          </cell>
          <cell r="AV47">
            <v>3.7891179999999998</v>
          </cell>
          <cell r="AW47">
            <v>3.309078</v>
          </cell>
          <cell r="AX47">
            <v>1.0067012640000002</v>
          </cell>
          <cell r="AY47">
            <v>1.0162995459999999</v>
          </cell>
          <cell r="AZ47">
            <v>1.997070261</v>
          </cell>
          <cell r="BA47">
            <v>0</v>
          </cell>
          <cell r="BB47">
            <v>1.9296999999999998E-2</v>
          </cell>
          <cell r="BC47">
            <v>1.396E-2</v>
          </cell>
          <cell r="BD47">
            <v>2.4164999999999999E-2</v>
          </cell>
          <cell r="BE47">
            <v>6.6799999999999997E-4</v>
          </cell>
          <cell r="BF47">
            <v>3.431E-3</v>
          </cell>
          <cell r="BG47">
            <v>2.7206999999999999E-2</v>
          </cell>
          <cell r="BH47">
            <v>6.4131999999999995E-2</v>
          </cell>
          <cell r="BI47">
            <v>6.1832999999999992E-2</v>
          </cell>
          <cell r="BJ47">
            <v>5.0392999999999993E-2</v>
          </cell>
          <cell r="BK47">
            <v>1.9302E-2</v>
          </cell>
          <cell r="BL47">
            <v>5.0639000000000003E-2</v>
          </cell>
          <cell r="BM47">
            <v>4.9634999999999999E-2</v>
          </cell>
          <cell r="BN47">
            <v>3.9997999999999999E-2</v>
          </cell>
          <cell r="BO47">
            <v>4.5485000000000005E-2</v>
          </cell>
          <cell r="BP47">
            <v>8.8155448306402151E-2</v>
          </cell>
          <cell r="BQ47">
            <v>9.8895786616443174E-2</v>
          </cell>
          <cell r="BR47">
            <v>4.3852331497211711E-2</v>
          </cell>
          <cell r="BS47">
            <v>7.4929292918644169E-2</v>
          </cell>
          <cell r="BT47">
            <v>8.0003273771191527E-2</v>
          </cell>
          <cell r="BU47">
            <v>4.1769126291325398E-2</v>
          </cell>
          <cell r="BV47">
            <v>4.0708000000000001E-2</v>
          </cell>
          <cell r="BW47">
            <v>3.9419999999999997E-2</v>
          </cell>
          <cell r="BX47">
            <v>4.8131999999999994E-2</v>
          </cell>
          <cell r="BY47">
            <v>1.3791999999999999E-2</v>
          </cell>
          <cell r="BZ47">
            <v>1.8622E-2</v>
          </cell>
          <cell r="CA47">
            <v>0</v>
          </cell>
          <cell r="CB47">
            <v>2.5124550000000001</v>
          </cell>
          <cell r="CC47">
            <v>2.0979999999999999</v>
          </cell>
          <cell r="CD47">
            <v>3.2808889999999997</v>
          </cell>
          <cell r="CE47">
            <v>0.14199999999999999</v>
          </cell>
          <cell r="CF47">
            <v>0.52700000000000002</v>
          </cell>
          <cell r="CG47">
            <v>5.8470000000000004</v>
          </cell>
          <cell r="CH47">
            <v>16.073718</v>
          </cell>
          <cell r="CI47">
            <v>15.676238</v>
          </cell>
          <cell r="CJ47">
            <v>14.121275000000001</v>
          </cell>
          <cell r="CK47">
            <v>5.5470039999999994</v>
          </cell>
          <cell r="CL47">
            <v>14.158154</v>
          </cell>
          <cell r="CM47">
            <v>13.570758999999999</v>
          </cell>
          <cell r="CN47">
            <v>14.513545999999998</v>
          </cell>
          <cell r="CO47">
            <v>17.435505999999997</v>
          </cell>
          <cell r="CP47">
            <v>36.154738000000002</v>
          </cell>
          <cell r="CQ47">
            <v>45.211516999999986</v>
          </cell>
          <cell r="CR47">
            <v>19.410407999999997</v>
          </cell>
          <cell r="CS47">
            <v>30.042244999999998</v>
          </cell>
          <cell r="CT47">
            <v>33.105437000000002</v>
          </cell>
          <cell r="CU47">
            <v>16.995928999999997</v>
          </cell>
          <cell r="CV47">
            <v>14.667778999999999</v>
          </cell>
          <cell r="CW47">
            <v>14.794671999999998</v>
          </cell>
          <cell r="CX47">
            <v>20.365945999999997</v>
          </cell>
          <cell r="CY47">
            <v>5.1234049999999991</v>
          </cell>
          <cell r="CZ47">
            <v>6.8182969999999985</v>
          </cell>
          <cell r="DA47">
            <v>0</v>
          </cell>
        </row>
        <row r="105">
          <cell r="B105">
            <v>1.6799999999999998E-5</v>
          </cell>
          <cell r="C105">
            <v>1.4347024916E-2</v>
          </cell>
          <cell r="D105">
            <v>2.8523950560000001E-2</v>
          </cell>
          <cell r="E105">
            <v>0</v>
          </cell>
          <cell r="F105">
            <v>7.0032199999999997E-5</v>
          </cell>
          <cell r="G105">
            <v>3.1999999999999997E-4</v>
          </cell>
          <cell r="H105">
            <v>0</v>
          </cell>
          <cell r="I105">
            <v>2.96042544E-3</v>
          </cell>
          <cell r="J105">
            <v>3.9741240000000001E-4</v>
          </cell>
          <cell r="K105">
            <v>1.0311999999999999E-3</v>
          </cell>
          <cell r="L105">
            <v>2.22E-4</v>
          </cell>
          <cell r="M105">
            <v>1.0758679999999998E-3</v>
          </cell>
          <cell r="N105">
            <v>1.9940405600000002E-3</v>
          </cell>
          <cell r="O105">
            <v>1.79074696E-3</v>
          </cell>
          <cell r="P105">
            <v>1.0727517647058822E-3</v>
          </cell>
          <cell r="Q105">
            <v>1.3877737599999999E-3</v>
          </cell>
          <cell r="R105">
            <v>7.4780463999999996E-4</v>
          </cell>
          <cell r="S105">
            <v>1.2856752799999998E-3</v>
          </cell>
          <cell r="T105">
            <v>8.2979919999999984E-4</v>
          </cell>
          <cell r="U105">
            <v>4.6425119999999992E-5</v>
          </cell>
          <cell r="V105">
            <v>0</v>
          </cell>
          <cell r="W105">
            <v>4.5359999999999997E-4</v>
          </cell>
          <cell r="X105">
            <v>0</v>
          </cell>
          <cell r="Y105">
            <v>0</v>
          </cell>
          <cell r="Z105">
            <v>0</v>
          </cell>
          <cell r="AA105">
            <v>0</v>
          </cell>
          <cell r="AB105">
            <v>7.1769999999999994E-3</v>
          </cell>
          <cell r="AC105">
            <v>0.51490499999999995</v>
          </cell>
          <cell r="AD105">
            <v>2.1387069999999997</v>
          </cell>
          <cell r="AE105">
            <v>0</v>
          </cell>
          <cell r="AF105">
            <v>8.5459999999999998E-3</v>
          </cell>
          <cell r="AG105">
            <v>3.1795999999999998E-2</v>
          </cell>
          <cell r="AH105">
            <v>0</v>
          </cell>
          <cell r="AI105">
            <v>0.20925299999999997</v>
          </cell>
          <cell r="AJ105">
            <v>2.4641999999999997E-2</v>
          </cell>
          <cell r="AK105">
            <v>0.11339399999999999</v>
          </cell>
          <cell r="AL105">
            <v>3.4654999999999998E-2</v>
          </cell>
          <cell r="AM105">
            <v>0.108345</v>
          </cell>
          <cell r="AN105">
            <v>0.20511799999999999</v>
          </cell>
          <cell r="AO105">
            <v>0.137188</v>
          </cell>
          <cell r="AP105">
            <v>0.19403599999999999</v>
          </cell>
          <cell r="AQ105">
            <v>0.237982</v>
          </cell>
          <cell r="AR105">
            <v>7.8130000000000005E-2</v>
          </cell>
          <cell r="AS105">
            <v>0.15035899999999999</v>
          </cell>
          <cell r="AT105">
            <v>0.10023199999999999</v>
          </cell>
          <cell r="AU105">
            <v>2.395E-3</v>
          </cell>
          <cell r="AV105">
            <v>0</v>
          </cell>
          <cell r="AW105">
            <v>4.5072999999999995E-2</v>
          </cell>
          <cell r="AX105">
            <v>0</v>
          </cell>
          <cell r="AY105">
            <v>0</v>
          </cell>
          <cell r="AZ105">
            <v>0</v>
          </cell>
          <cell r="BA105">
            <v>0</v>
          </cell>
        </row>
        <row r="108">
          <cell r="B108">
            <v>1.9538625455999999E-2</v>
          </cell>
          <cell r="C108">
            <v>2.5336701543999997E-2</v>
          </cell>
          <cell r="D108">
            <v>1.9393510079999999E-2</v>
          </cell>
          <cell r="E108">
            <v>3.5035899079999995E-2</v>
          </cell>
          <cell r="F108">
            <v>1.7027435319999996E-2</v>
          </cell>
          <cell r="G108">
            <v>2.9160925840000001E-2</v>
          </cell>
          <cell r="H108">
            <v>3.0282161999999994E-3</v>
          </cell>
          <cell r="I108">
            <v>7.2916412800000004E-3</v>
          </cell>
          <cell r="J108">
            <v>1.3813283959999999E-2</v>
          </cell>
          <cell r="K108">
            <v>1.3857574399999998E-2</v>
          </cell>
          <cell r="L108">
            <v>5.1771619999999999E-3</v>
          </cell>
          <cell r="M108">
            <v>5.3718714400000003E-3</v>
          </cell>
          <cell r="N108">
            <v>1.0761194319999999E-2</v>
          </cell>
          <cell r="O108">
            <v>4.9039569599999989E-3</v>
          </cell>
          <cell r="P108">
            <v>8.9536010000000003E-3</v>
          </cell>
          <cell r="Q108">
            <v>8.8443080000000004E-3</v>
          </cell>
          <cell r="R108">
            <v>2.1570740519999999E-2</v>
          </cell>
          <cell r="S108">
            <v>5.2648702799999994E-3</v>
          </cell>
          <cell r="T108">
            <v>3.0100352799999996E-3</v>
          </cell>
          <cell r="U108">
            <v>9.9263817600000002E-3</v>
          </cell>
          <cell r="V108">
            <v>1.7471306159999998E-2</v>
          </cell>
          <cell r="W108">
            <v>2.8265453999999999E-3</v>
          </cell>
          <cell r="X108">
            <v>1.1983999999999999E-3</v>
          </cell>
          <cell r="Y108">
            <v>7.4580100000000002E-3</v>
          </cell>
          <cell r="Z108">
            <v>3.0891139999999991E-3</v>
          </cell>
          <cell r="AA108">
            <v>0</v>
          </cell>
          <cell r="AB108">
            <v>0.76075999999999999</v>
          </cell>
          <cell r="AC108">
            <v>2.028651</v>
          </cell>
          <cell r="AD108">
            <v>1.2592209999999999</v>
          </cell>
          <cell r="AE108">
            <v>3.0373959999999998</v>
          </cell>
          <cell r="AF108">
            <v>1.721425</v>
          </cell>
          <cell r="AG108">
            <v>4.3388989999999996</v>
          </cell>
          <cell r="AH108">
            <v>0.61602400000000002</v>
          </cell>
          <cell r="AI108">
            <v>1.0086269999999999</v>
          </cell>
          <cell r="AJ108">
            <v>1.2476219999999998</v>
          </cell>
          <cell r="AK108">
            <v>1.413125</v>
          </cell>
          <cell r="AL108">
            <v>0.48719299999999999</v>
          </cell>
          <cell r="AM108">
            <v>0</v>
          </cell>
          <cell r="AN108">
            <v>1.7279389999999999</v>
          </cell>
          <cell r="AO108">
            <v>0.69445999999999997</v>
          </cell>
          <cell r="AP108">
            <v>1.445236</v>
          </cell>
          <cell r="AQ108">
            <v>1.5010430000000001</v>
          </cell>
          <cell r="AR108">
            <v>2.3613029999999999</v>
          </cell>
          <cell r="AS108">
            <v>0.87737200000000004</v>
          </cell>
          <cell r="AT108">
            <v>0.39071699999999998</v>
          </cell>
          <cell r="AU108">
            <v>1.245417</v>
          </cell>
          <cell r="AV108">
            <v>1.8750959999999999</v>
          </cell>
          <cell r="AW108">
            <v>0.39747299999999997</v>
          </cell>
          <cell r="AX108">
            <v>0.43536564499999997</v>
          </cell>
          <cell r="AY108">
            <v>0.5948283339999999</v>
          </cell>
          <cell r="AZ108">
            <v>0.25678260800000002</v>
          </cell>
          <cell r="BA108">
            <v>0</v>
          </cell>
          <cell r="BB108">
            <v>6.6885E-3</v>
          </cell>
          <cell r="BC108">
            <v>1.05483E-2</v>
          </cell>
          <cell r="BD108">
            <v>1.234275E-2</v>
          </cell>
          <cell r="BE108">
            <v>6.0288999999999995E-2</v>
          </cell>
          <cell r="BF108">
            <v>2.8268999999999996E-2</v>
          </cell>
          <cell r="BG108">
            <v>2.8962000000000002E-2</v>
          </cell>
          <cell r="BH108">
            <v>5.3205000000000002E-2</v>
          </cell>
          <cell r="BI108">
            <v>5.0652000000000003E-2</v>
          </cell>
          <cell r="BJ108">
            <v>3.1488999999999996E-2</v>
          </cell>
          <cell r="BK108">
            <v>1.8061000000000001E-2</v>
          </cell>
          <cell r="BL108">
            <v>3.2715000000000001E-2</v>
          </cell>
          <cell r="BM108">
            <v>2.8718999999999998E-2</v>
          </cell>
          <cell r="BN108">
            <v>1.4544E-2</v>
          </cell>
          <cell r="BO108">
            <v>1.5484999999999999E-2</v>
          </cell>
          <cell r="BP108">
            <v>2.1537000000000001E-2</v>
          </cell>
          <cell r="BQ108">
            <v>4.2569999999999997E-2</v>
          </cell>
          <cell r="BR108">
            <v>4.3087E-2</v>
          </cell>
          <cell r="BS108">
            <v>3.2856678666666667E-2</v>
          </cell>
          <cell r="BT108">
            <v>1.6466999999999999E-2</v>
          </cell>
          <cell r="BU108">
            <v>1.5113E-2</v>
          </cell>
          <cell r="BV108">
            <v>7.8469999999999998E-3</v>
          </cell>
          <cell r="BW108">
            <v>7.234E-3</v>
          </cell>
          <cell r="BX108">
            <v>4.2429999999999994E-3</v>
          </cell>
          <cell r="BY108">
            <v>3.4329999999999999E-3</v>
          </cell>
          <cell r="BZ108">
            <v>0</v>
          </cell>
          <cell r="CA108">
            <v>0</v>
          </cell>
          <cell r="CB108">
            <v>1.2821939999999998</v>
          </cell>
          <cell r="CC108">
            <v>1.8445099999999999</v>
          </cell>
          <cell r="CD108">
            <v>2.1710590000000001</v>
          </cell>
          <cell r="CE108">
            <v>11.788606</v>
          </cell>
          <cell r="CF108">
            <v>6.1053899999999999</v>
          </cell>
          <cell r="CG108">
            <v>7.8682699999999999</v>
          </cell>
          <cell r="CH108">
            <v>13.281566999999999</v>
          </cell>
          <cell r="CI108">
            <v>13.518957</v>
          </cell>
          <cell r="CJ108">
            <v>9.6562009999999994</v>
          </cell>
          <cell r="CK108">
            <v>5.3027379999999997</v>
          </cell>
          <cell r="CL108">
            <v>10.515668999999999</v>
          </cell>
          <cell r="CM108">
            <v>9.0855090000000001</v>
          </cell>
          <cell r="CN108">
            <v>4.4783219999999995</v>
          </cell>
          <cell r="CO108">
            <v>5.980861</v>
          </cell>
          <cell r="CP108">
            <v>7.517906</v>
          </cell>
          <cell r="CQ108">
            <v>14.55242</v>
          </cell>
          <cell r="CR108">
            <v>15.171908</v>
          </cell>
          <cell r="CS108">
            <v>8.275366</v>
          </cell>
          <cell r="CT108">
            <v>5.128177</v>
          </cell>
          <cell r="CU108">
            <v>4.5732029999999995</v>
          </cell>
          <cell r="CV108">
            <v>2.5262789999999997</v>
          </cell>
          <cell r="CW108">
            <v>2.4089649999999998</v>
          </cell>
          <cell r="CX108">
            <v>1.5052187459999999</v>
          </cell>
          <cell r="CY108">
            <v>0.85685082999999995</v>
          </cell>
          <cell r="CZ108">
            <v>0</v>
          </cell>
          <cell r="DA108">
            <v>0</v>
          </cell>
        </row>
        <row r="206">
          <cell r="B206">
            <v>0</v>
          </cell>
          <cell r="C206">
            <v>6.0479999999999997E-5</v>
          </cell>
          <cell r="D206">
            <v>0</v>
          </cell>
          <cell r="E206">
            <v>1.32741E-3</v>
          </cell>
          <cell r="F206">
            <v>0</v>
          </cell>
          <cell r="G206">
            <v>0</v>
          </cell>
          <cell r="H206">
            <v>0</v>
          </cell>
          <cell r="I206">
            <v>9.9778534799999999E-3</v>
          </cell>
          <cell r="J206">
            <v>1.518182736E-2</v>
          </cell>
          <cell r="K206">
            <v>6.2416899199999997E-3</v>
          </cell>
          <cell r="L206">
            <v>9.7789189999999988E-3</v>
          </cell>
          <cell r="M206">
            <v>3.7511290399999996E-3</v>
          </cell>
          <cell r="N206">
            <v>4.3007635199999996E-3</v>
          </cell>
          <cell r="O206">
            <v>1.1363417679999998E-2</v>
          </cell>
          <cell r="P206">
            <v>8.0877376000000004E-3</v>
          </cell>
          <cell r="Q206">
            <v>1.5714623599999998E-2</v>
          </cell>
          <cell r="R206">
            <v>2.5710983999999999E-2</v>
          </cell>
          <cell r="S206">
            <v>8.5388906399999995E-3</v>
          </cell>
          <cell r="T206">
            <v>1.9301657599999997E-2</v>
          </cell>
          <cell r="U206">
            <v>5.904032E-3</v>
          </cell>
          <cell r="V206">
            <v>8.3999999999999995E-5</v>
          </cell>
          <cell r="W206">
            <v>0</v>
          </cell>
          <cell r="X206">
            <v>0</v>
          </cell>
          <cell r="Y206">
            <v>0</v>
          </cell>
          <cell r="Z206">
            <v>0</v>
          </cell>
          <cell r="AA206">
            <v>0</v>
          </cell>
          <cell r="AB206">
            <v>0</v>
          </cell>
          <cell r="AC206">
            <v>3.1292E-2</v>
          </cell>
          <cell r="AD206">
            <v>0</v>
          </cell>
          <cell r="AE206">
            <v>0.16419699999999998</v>
          </cell>
          <cell r="AF206">
            <v>0</v>
          </cell>
          <cell r="AG206">
            <v>0</v>
          </cell>
          <cell r="AH206">
            <v>0</v>
          </cell>
          <cell r="AI206">
            <v>1.140979</v>
          </cell>
          <cell r="AJ206">
            <v>1.697052</v>
          </cell>
          <cell r="AK206">
            <v>0.58976700000000004</v>
          </cell>
          <cell r="AL206">
            <v>1.0620620000000001</v>
          </cell>
          <cell r="AM206">
            <v>0.46545699999999995</v>
          </cell>
          <cell r="AN206">
            <v>0.50415900000000002</v>
          </cell>
          <cell r="AO206">
            <v>1.399335</v>
          </cell>
          <cell r="AP206">
            <v>1.600403</v>
          </cell>
          <cell r="AQ206">
            <v>2.3334549999999998</v>
          </cell>
          <cell r="AR206">
            <v>3.2785499999999996</v>
          </cell>
          <cell r="AS206">
            <v>1.3074159999999999</v>
          </cell>
          <cell r="AT206">
            <v>1.9921499999999999</v>
          </cell>
          <cell r="AU206">
            <v>0.93045599999999995</v>
          </cell>
          <cell r="AV206">
            <v>1.0739E-2</v>
          </cell>
          <cell r="AW206">
            <v>0</v>
          </cell>
          <cell r="AX206">
            <v>0</v>
          </cell>
          <cell r="AY206">
            <v>0</v>
          </cell>
          <cell r="AZ206">
            <v>0</v>
          </cell>
          <cell r="BA206">
            <v>0</v>
          </cell>
        </row>
        <row r="228">
          <cell r="B228">
            <v>1.4993770679999997E-2</v>
          </cell>
          <cell r="C228">
            <v>2.745201984E-3</v>
          </cell>
          <cell r="D228">
            <v>2.5057899999999996E-4</v>
          </cell>
          <cell r="E228">
            <v>2.08005E-3</v>
          </cell>
          <cell r="F228">
            <v>1.687874986E-2</v>
          </cell>
          <cell r="G228">
            <v>1.144666896E-2</v>
          </cell>
          <cell r="H228">
            <v>4.1365584800000001E-3</v>
          </cell>
          <cell r="I228">
            <v>3.3704480600000003E-2</v>
          </cell>
          <cell r="J228">
            <v>4.41776384E-3</v>
          </cell>
          <cell r="K228">
            <v>4.2540247999999998E-3</v>
          </cell>
          <cell r="L228">
            <v>1.0731572E-2</v>
          </cell>
          <cell r="M228">
            <v>6.1409425199999992E-2</v>
          </cell>
          <cell r="N228">
            <v>4.7087241599999994E-3</v>
          </cell>
          <cell r="O228">
            <v>2.6012414399999998E-3</v>
          </cell>
          <cell r="P228">
            <v>3.3264976000000001E-3</v>
          </cell>
          <cell r="Q228">
            <v>9.2139599999999989E-4</v>
          </cell>
          <cell r="R228">
            <v>1.2892258399999999E-3</v>
          </cell>
          <cell r="S228">
            <v>1.18E-4</v>
          </cell>
          <cell r="T228">
            <v>1.6428421599999998E-3</v>
          </cell>
          <cell r="U228">
            <v>0</v>
          </cell>
          <cell r="V228">
            <v>9.9372000000000002E-4</v>
          </cell>
          <cell r="W228">
            <v>0</v>
          </cell>
          <cell r="X228">
            <v>4.0067999999999994E-4</v>
          </cell>
          <cell r="Y228">
            <v>0</v>
          </cell>
          <cell r="Z228">
            <v>0</v>
          </cell>
          <cell r="AA228">
            <v>0</v>
          </cell>
          <cell r="AB228">
            <v>0.47682999999999998</v>
          </cell>
          <cell r="AC228">
            <v>0.20664199999999999</v>
          </cell>
          <cell r="AD228">
            <v>2.3573E-2</v>
          </cell>
          <cell r="AE228">
            <v>0.163883</v>
          </cell>
          <cell r="AF228">
            <v>1.4385939999999999</v>
          </cell>
          <cell r="AG228">
            <v>1.341445</v>
          </cell>
          <cell r="AH228">
            <v>0.78283700000000001</v>
          </cell>
          <cell r="AI228">
            <v>6.1768839999999994</v>
          </cell>
          <cell r="AJ228">
            <v>0.32659300000000002</v>
          </cell>
          <cell r="AK228">
            <v>0.39979500000000001</v>
          </cell>
          <cell r="AL228">
            <v>1.121661</v>
          </cell>
          <cell r="AM228">
            <v>5.1787209999999995</v>
          </cell>
          <cell r="AN228">
            <v>0.56575399999999998</v>
          </cell>
          <cell r="AO228">
            <v>0.20164299999999999</v>
          </cell>
          <cell r="AP228">
            <v>0.5979239999999999</v>
          </cell>
          <cell r="AQ228">
            <v>0.10817499999999999</v>
          </cell>
          <cell r="AR228">
            <v>0.164797</v>
          </cell>
          <cell r="AS228">
            <v>1.8978999999999999E-2</v>
          </cell>
          <cell r="AT228">
            <v>0.14354800000000001</v>
          </cell>
          <cell r="AU228">
            <v>0</v>
          </cell>
          <cell r="AV228">
            <v>0.135522</v>
          </cell>
          <cell r="AW228">
            <v>0</v>
          </cell>
          <cell r="AX228">
            <v>0</v>
          </cell>
          <cell r="AY228">
            <v>0</v>
          </cell>
          <cell r="AZ228">
            <v>0</v>
          </cell>
          <cell r="BA228">
            <v>0</v>
          </cell>
        </row>
        <row r="247">
          <cell r="B247">
            <v>2.2333681999999995E-3</v>
          </cell>
          <cell r="C247">
            <v>2.89902424E-3</v>
          </cell>
          <cell r="D247">
            <v>2.5673689999999999E-3</v>
          </cell>
          <cell r="E247">
            <v>4.1229131999999998E-3</v>
          </cell>
          <cell r="F247">
            <v>6.7911219599999994E-3</v>
          </cell>
          <cell r="G247">
            <v>5.1196498399999997E-3</v>
          </cell>
          <cell r="H247">
            <v>5.7399472799999993E-3</v>
          </cell>
          <cell r="I247">
            <v>1.6143617938E-2</v>
          </cell>
          <cell r="J247">
            <v>7.6656476399999986E-3</v>
          </cell>
          <cell r="K247">
            <v>3.8751852799999999E-3</v>
          </cell>
          <cell r="L247">
            <v>4.366529039999999E-3</v>
          </cell>
          <cell r="M247">
            <v>2.5270524799999999E-3</v>
          </cell>
          <cell r="N247">
            <v>1.1543234799999998E-2</v>
          </cell>
          <cell r="O247">
            <v>7.8132066399999988E-3</v>
          </cell>
          <cell r="P247">
            <v>5.2931400400000007E-3</v>
          </cell>
          <cell r="Q247">
            <v>1.14152944E-3</v>
          </cell>
          <cell r="R247">
            <v>4.9707579199999982E-3</v>
          </cell>
          <cell r="S247">
            <v>5.3610258800000001E-3</v>
          </cell>
          <cell r="T247">
            <v>4.938174479999999E-3</v>
          </cell>
          <cell r="U247">
            <v>5.5283046000000006E-3</v>
          </cell>
          <cell r="V247">
            <v>4.3387931999999997E-3</v>
          </cell>
          <cell r="W247">
            <v>1.0379963999999999E-3</v>
          </cell>
          <cell r="X247">
            <v>4.5104404799999999E-3</v>
          </cell>
          <cell r="Y247">
            <v>4.1990205599999999E-3</v>
          </cell>
          <cell r="Z247">
            <v>8.929079834639999E-3</v>
          </cell>
          <cell r="AA247">
            <v>0</v>
          </cell>
          <cell r="AB247">
            <v>0.24818499999999999</v>
          </cell>
          <cell r="AC247">
            <v>0.565554</v>
          </cell>
          <cell r="AD247">
            <v>0.40918399999999999</v>
          </cell>
          <cell r="AE247">
            <v>0.54056499999999996</v>
          </cell>
          <cell r="AF247">
            <v>1.214831</v>
          </cell>
          <cell r="AG247">
            <v>1.0310280000000001</v>
          </cell>
          <cell r="AH247">
            <v>1.1232000000000002</v>
          </cell>
          <cell r="AI247">
            <v>2.0673019999999998</v>
          </cell>
          <cell r="AJ247">
            <v>1.365451</v>
          </cell>
          <cell r="AK247">
            <v>0.77255499999999988</v>
          </cell>
          <cell r="AL247">
            <v>1.2476859999999999</v>
          </cell>
          <cell r="AM247">
            <v>0.73899700000000001</v>
          </cell>
          <cell r="AN247">
            <v>5.215954</v>
          </cell>
          <cell r="AO247">
            <v>2.0972840000000001</v>
          </cell>
          <cell r="AP247">
            <v>2.1816849999999999</v>
          </cell>
          <cell r="AQ247">
            <v>0.62284399999999995</v>
          </cell>
          <cell r="AR247">
            <v>1.3972960000000001</v>
          </cell>
          <cell r="AS247">
            <v>1.3931049999999998</v>
          </cell>
          <cell r="AT247">
            <v>1.3665449999999999</v>
          </cell>
          <cell r="AU247">
            <v>1.6964009999999998</v>
          </cell>
          <cell r="AV247">
            <v>0.95364299999999991</v>
          </cell>
          <cell r="AW247">
            <v>0.238872</v>
          </cell>
          <cell r="AX247">
            <v>0.90685173600000002</v>
          </cell>
          <cell r="AY247">
            <v>0.90685173600000002</v>
          </cell>
          <cell r="AZ247">
            <v>1.952615091</v>
          </cell>
          <cell r="BA247">
            <v>0</v>
          </cell>
          <cell r="BB247">
            <v>1.9364900000000001E-3</v>
          </cell>
          <cell r="BC247">
            <v>1.01925E-3</v>
          </cell>
          <cell r="BD247">
            <v>1.567E-3</v>
          </cell>
          <cell r="BE247">
            <v>2.8199999999999997E-4</v>
          </cell>
          <cell r="BF247">
            <v>3.6099999999999999E-3</v>
          </cell>
          <cell r="BG247">
            <v>4.8295200000000003E-3</v>
          </cell>
          <cell r="BH247">
            <v>4.5386599999999999E-3</v>
          </cell>
          <cell r="BI247">
            <v>1.3475579999999999E-2</v>
          </cell>
          <cell r="BJ247">
            <v>1.2912439999999999E-2</v>
          </cell>
          <cell r="BK247">
            <v>1.16114E-3</v>
          </cell>
          <cell r="BL247">
            <v>3.4760199999999998E-3</v>
          </cell>
          <cell r="BM247">
            <v>2.4025699999999997E-3</v>
          </cell>
          <cell r="BN247">
            <v>1.3596889999999999E-2</v>
          </cell>
          <cell r="BO247">
            <v>3.3368499999999997E-3</v>
          </cell>
          <cell r="BP247">
            <v>5.0938168999999991E-3</v>
          </cell>
          <cell r="BQ247">
            <v>3.3183399999999999E-3</v>
          </cell>
          <cell r="BR247">
            <v>2.1672699999999998E-3</v>
          </cell>
          <cell r="BS247">
            <v>1.4076000000000002E-3</v>
          </cell>
          <cell r="BT247">
            <v>1.1658299999999998E-2</v>
          </cell>
          <cell r="BU247">
            <v>9.4529999999999996E-3</v>
          </cell>
          <cell r="BV247">
            <v>3.4612312E-3</v>
          </cell>
          <cell r="BW247">
            <v>6.2626573999999997E-3</v>
          </cell>
          <cell r="BX247">
            <v>2.1141400756000002E-3</v>
          </cell>
          <cell r="BY247">
            <v>1.854E-3</v>
          </cell>
          <cell r="BZ247">
            <v>0</v>
          </cell>
          <cell r="CA247">
            <v>0</v>
          </cell>
          <cell r="CB247">
            <v>0.27681499999999998</v>
          </cell>
          <cell r="CC247">
            <v>0.11201399999999999</v>
          </cell>
          <cell r="CD247">
            <v>0.30600000000000005</v>
          </cell>
          <cell r="CE247">
            <v>0.26900000000000002</v>
          </cell>
          <cell r="CF247">
            <v>0.72199999999999998</v>
          </cell>
          <cell r="CG247">
            <v>0.50548799999999994</v>
          </cell>
          <cell r="CH247">
            <v>0.46060899999999999</v>
          </cell>
          <cell r="CI247">
            <v>1.4019339999999998</v>
          </cell>
          <cell r="CJ247">
            <v>1.4998040000000001</v>
          </cell>
          <cell r="CK247">
            <v>0.194442</v>
          </cell>
          <cell r="CL247">
            <v>0.431286</v>
          </cell>
          <cell r="CM247">
            <v>0.29290300000000002</v>
          </cell>
          <cell r="CN247">
            <v>1.3189579999999999</v>
          </cell>
          <cell r="CO247">
            <v>0.41571599999999997</v>
          </cell>
          <cell r="CP247">
            <v>1.1073599999999999</v>
          </cell>
          <cell r="CQ247">
            <v>0.33183399999999996</v>
          </cell>
          <cell r="CR247">
            <v>0.406582</v>
          </cell>
          <cell r="CS247">
            <v>0.62386699999999995</v>
          </cell>
          <cell r="CT247">
            <v>0.61376199999999992</v>
          </cell>
          <cell r="CU247">
            <v>0.377336</v>
          </cell>
          <cell r="CV247">
            <v>0.943187</v>
          </cell>
          <cell r="CW247">
            <v>1.5676349999999999</v>
          </cell>
          <cell r="CX247">
            <v>0.87288199999999994</v>
          </cell>
          <cell r="CY247">
            <v>1.3543209999999999</v>
          </cell>
          <cell r="CZ247">
            <v>0</v>
          </cell>
          <cell r="DA247">
            <v>0</v>
          </cell>
        </row>
        <row r="253">
          <cell r="B253">
            <v>1.1419088799999998E-2</v>
          </cell>
          <cell r="C253">
            <v>0</v>
          </cell>
          <cell r="D253">
            <v>9.662921968000001E-3</v>
          </cell>
          <cell r="E253">
            <v>7.2670416000000001E-4</v>
          </cell>
          <cell r="F253">
            <v>2.4426624599999999E-2</v>
          </cell>
          <cell r="G253">
            <v>2.1095660719999999E-2</v>
          </cell>
          <cell r="H253">
            <v>3.9500000000000001E-4</v>
          </cell>
          <cell r="I253">
            <v>1.02393508E-3</v>
          </cell>
          <cell r="J253">
            <v>2.1011387600000002E-3</v>
          </cell>
          <cell r="K253">
            <v>3.9140639999999999E-5</v>
          </cell>
          <cell r="L253">
            <v>2.9164799999999996E-5</v>
          </cell>
          <cell r="M253">
            <v>2.8830200000000001E-5</v>
          </cell>
          <cell r="N253">
            <v>0</v>
          </cell>
          <cell r="O253">
            <v>0</v>
          </cell>
          <cell r="P253">
            <v>0</v>
          </cell>
          <cell r="Q253">
            <v>0</v>
          </cell>
          <cell r="R253">
            <v>0</v>
          </cell>
          <cell r="S253">
            <v>8.645212799999999E-4</v>
          </cell>
          <cell r="T253">
            <v>8.8625879999999996E-4</v>
          </cell>
          <cell r="U253">
            <v>7.1364095200000003E-3</v>
          </cell>
          <cell r="V253">
            <v>1.7863999999999998E-3</v>
          </cell>
          <cell r="W253">
            <v>2.3239999999999997E-3</v>
          </cell>
          <cell r="X253">
            <v>8.4537599999999994E-3</v>
          </cell>
          <cell r="Y253">
            <v>7.5683999999999994E-4</v>
          </cell>
          <cell r="Z253">
            <v>4.0067999999999994E-4</v>
          </cell>
          <cell r="AA253">
            <v>0</v>
          </cell>
          <cell r="AB253">
            <v>0.46471899999999999</v>
          </cell>
          <cell r="AC253">
            <v>0</v>
          </cell>
          <cell r="AD253">
            <v>1.548573</v>
          </cell>
          <cell r="AE253">
            <v>5.3561999999999999E-2</v>
          </cell>
          <cell r="AF253">
            <v>3.1461519999999998</v>
          </cell>
          <cell r="AG253">
            <v>2.0327090000000001</v>
          </cell>
          <cell r="AH253">
            <v>5.9119999999999999E-2</v>
          </cell>
          <cell r="AI253">
            <v>8.6261999999999991E-2</v>
          </cell>
          <cell r="AJ253">
            <v>0.191718</v>
          </cell>
          <cell r="AK253">
            <v>4.4520000000000002E-3</v>
          </cell>
          <cell r="AL253">
            <v>4.182E-3</v>
          </cell>
          <cell r="AM253">
            <v>2.356E-3</v>
          </cell>
          <cell r="AN253">
            <v>0</v>
          </cell>
          <cell r="AO253">
            <v>0</v>
          </cell>
          <cell r="AP253">
            <v>0</v>
          </cell>
          <cell r="AQ253">
            <v>0</v>
          </cell>
          <cell r="AR253">
            <v>0</v>
          </cell>
          <cell r="AS253">
            <v>0.12621599999999999</v>
          </cell>
          <cell r="AT253">
            <v>8.7531999999999999E-2</v>
          </cell>
          <cell r="AU253">
            <v>0.72452499999999997</v>
          </cell>
          <cell r="AV253">
            <v>0.25933400000000001</v>
          </cell>
          <cell r="AW253">
            <v>0.16494099999999998</v>
          </cell>
          <cell r="AX253">
            <v>9.3058768999999986E-2</v>
          </cell>
          <cell r="AY253">
            <v>5.7680466999999992E-2</v>
          </cell>
          <cell r="AZ253">
            <v>3.3316180000000001E-2</v>
          </cell>
          <cell r="BA253">
            <v>0</v>
          </cell>
        </row>
        <row r="263">
          <cell r="B263">
            <v>8.0392930155999992E-2</v>
          </cell>
          <cell r="C263">
            <v>6.4693927151839997E-2</v>
          </cell>
          <cell r="D263">
            <v>8.0997212408000008E-2</v>
          </cell>
          <cell r="E263">
            <v>5.3588690119999997E-2</v>
          </cell>
          <cell r="F263">
            <v>9.0876846202799996E-2</v>
          </cell>
          <cell r="G263">
            <v>0.10083326428</v>
          </cell>
          <cell r="H263">
            <v>4.680569804000001E-2</v>
          </cell>
          <cell r="I263">
            <v>0.12851659687720002</v>
          </cell>
          <cell r="J263">
            <v>9.9035592040000009E-2</v>
          </cell>
          <cell r="K263">
            <v>7.5828409064000013E-2</v>
          </cell>
          <cell r="L263">
            <v>9.6967775719999996E-2</v>
          </cell>
          <cell r="M263">
            <v>0.14392533987999995</v>
          </cell>
          <cell r="N263">
            <v>7.6218645960000012E-2</v>
          </cell>
          <cell r="O263">
            <v>8.4355647983589729E-2</v>
          </cell>
          <cell r="P263">
            <v>0.13614514698941174</v>
          </cell>
          <cell r="Q263">
            <v>0.12671933360140353</v>
          </cell>
          <cell r="R263">
            <v>0.12523054464000002</v>
          </cell>
          <cell r="S263">
            <v>0.17104777895999992</v>
          </cell>
          <cell r="T263">
            <v>0.14784849027999997</v>
          </cell>
          <cell r="U263">
            <v>0.10159776680000002</v>
          </cell>
          <cell r="V263">
            <v>7.7808888919999986E-2</v>
          </cell>
          <cell r="W263">
            <v>5.2121310319999996E-2</v>
          </cell>
          <cell r="X263">
            <v>6.3693743848000001E-2</v>
          </cell>
          <cell r="Y263">
            <v>2.9068777179999998E-2</v>
          </cell>
          <cell r="Z263">
            <v>3.8944130594639997E-2</v>
          </cell>
          <cell r="AA263">
            <v>0</v>
          </cell>
          <cell r="AB263">
            <v>4.47471</v>
          </cell>
          <cell r="AC263">
            <v>5.1675179999999994</v>
          </cell>
          <cell r="AD263">
            <v>7.3586099999999997</v>
          </cell>
          <cell r="AE263">
            <v>5.4777030000000009</v>
          </cell>
          <cell r="AF263">
            <v>10.852021999999998</v>
          </cell>
          <cell r="AG263">
            <v>13.074565</v>
          </cell>
          <cell r="AH263">
            <v>7.3487170000000006</v>
          </cell>
          <cell r="AI263">
            <v>17.189274999999999</v>
          </cell>
          <cell r="AJ263">
            <v>12.886727000000002</v>
          </cell>
          <cell r="AK263">
            <v>8.3783310000000011</v>
          </cell>
          <cell r="AL263">
            <v>9.9681979999999992</v>
          </cell>
          <cell r="AM263">
            <v>11.020401999999999</v>
          </cell>
          <cell r="AN263">
            <v>14.276102999999997</v>
          </cell>
          <cell r="AO263">
            <v>12.399347000000001</v>
          </cell>
          <cell r="AP263">
            <v>24.337449999999993</v>
          </cell>
          <cell r="AQ263">
            <v>20.834442999999997</v>
          </cell>
          <cell r="AR263">
            <v>17.436351000000002</v>
          </cell>
          <cell r="AS263">
            <v>19.122339999999994</v>
          </cell>
          <cell r="AT263">
            <v>14.196375999999997</v>
          </cell>
          <cell r="AU263">
            <v>12.215802999999999</v>
          </cell>
          <cell r="AV263">
            <v>8.5291640000000015</v>
          </cell>
          <cell r="AW263">
            <v>5.4195219999999997</v>
          </cell>
          <cell r="AX263">
            <v>3.3515139840000003</v>
          </cell>
          <cell r="AY263">
            <v>3.6170324620000001</v>
          </cell>
          <cell r="AZ263">
            <v>4.8656748480000003</v>
          </cell>
          <cell r="BA263">
            <v>0</v>
          </cell>
          <cell r="BB263">
            <v>8.9740518800000002E-2</v>
          </cell>
          <cell r="BC263">
            <v>3.2433574999999999E-2</v>
          </cell>
          <cell r="BD263">
            <v>4.9940480967999995E-2</v>
          </cell>
          <cell r="BE263">
            <v>6.7167098445714266E-2</v>
          </cell>
          <cell r="BF263">
            <v>7.3243324599999993E-2</v>
          </cell>
          <cell r="BG263">
            <v>9.3877894886666674E-2</v>
          </cell>
          <cell r="BH263">
            <v>0.13669551760000001</v>
          </cell>
          <cell r="BI263">
            <v>0.14199784405459975</v>
          </cell>
          <cell r="BJ263">
            <v>0.10042205875999997</v>
          </cell>
          <cell r="BK263">
            <v>4.2178880639999999E-2</v>
          </cell>
          <cell r="BL263">
            <v>9.1877306399999983E-2</v>
          </cell>
          <cell r="BM263">
            <v>8.1835400199999991E-2</v>
          </cell>
          <cell r="BN263">
            <v>7.2889240600000002E-2</v>
          </cell>
          <cell r="BO263">
            <v>6.7222575066666665E-2</v>
          </cell>
          <cell r="BP263">
            <v>0.11686356473973547</v>
          </cell>
          <cell r="BQ263">
            <v>0.15033695861644319</v>
          </cell>
          <cell r="BR263">
            <v>9.36942934972117E-2</v>
          </cell>
          <cell r="BS263">
            <v>0.11220207926531084</v>
          </cell>
          <cell r="BT263">
            <v>0.11137102577119151</v>
          </cell>
          <cell r="BU263">
            <v>7.9067794811325393E-2</v>
          </cell>
          <cell r="BV263">
            <v>5.6585631200000007E-2</v>
          </cell>
          <cell r="BW263">
            <v>5.4673799399999987E-2</v>
          </cell>
          <cell r="BX263">
            <v>5.7606676075599987E-2</v>
          </cell>
          <cell r="BY263">
            <v>2.2954095539999997E-2</v>
          </cell>
          <cell r="BZ263">
            <v>2.1102032E-2</v>
          </cell>
          <cell r="CA263">
            <v>2.4620319999999998E-3</v>
          </cell>
          <cell r="CB263">
            <v>11.481786888657615</v>
          </cell>
          <cell r="CC263">
            <v>5.3415108952681978</v>
          </cell>
          <cell r="CD263">
            <v>6.3495004255999996</v>
          </cell>
          <cell r="CE263">
            <v>13.6254990448</v>
          </cell>
          <cell r="CF263">
            <v>12.7428783483</v>
          </cell>
          <cell r="CG263">
            <v>19.403934894291876</v>
          </cell>
          <cell r="CH263">
            <v>36.62271386542124</v>
          </cell>
          <cell r="CI263">
            <v>35.061683408275016</v>
          </cell>
          <cell r="CJ263">
            <v>27.81517072641725</v>
          </cell>
          <cell r="CK263">
            <v>12.712792863792554</v>
          </cell>
          <cell r="CL263">
            <v>27.030528062839384</v>
          </cell>
          <cell r="CM263">
            <v>23.391085735527067</v>
          </cell>
          <cell r="CN263">
            <v>21.951544016880959</v>
          </cell>
          <cell r="CO263">
            <v>25.292740208499996</v>
          </cell>
          <cell r="CP263">
            <v>45.693525421119332</v>
          </cell>
          <cell r="CQ263">
            <v>63.258660683499983</v>
          </cell>
          <cell r="CR263">
            <v>37.296849611254146</v>
          </cell>
          <cell r="CS263">
            <v>40.052991045559914</v>
          </cell>
          <cell r="CT263">
            <v>40.166540729807849</v>
          </cell>
          <cell r="CU263">
            <v>24.688926463226068</v>
          </cell>
          <cell r="CV263">
            <v>19.772654658399993</v>
          </cell>
          <cell r="CW263">
            <v>19.651070089921369</v>
          </cell>
          <cell r="CX263">
            <v>24.926981632999997</v>
          </cell>
          <cell r="CY263">
            <v>7.4953639155553855</v>
          </cell>
          <cell r="CZ263">
            <v>6.8308700187392768</v>
          </cell>
          <cell r="DA263">
            <v>0</v>
          </cell>
        </row>
        <row r="264">
          <cell r="B264">
            <v>6.2686251599999993E-3</v>
          </cell>
          <cell r="C264">
            <v>2.3940120399999999E-3</v>
          </cell>
          <cell r="D264">
            <v>2.6806057600000004E-3</v>
          </cell>
          <cell r="E264">
            <v>2.8754017599999992E-3</v>
          </cell>
          <cell r="F264">
            <v>7.3606251600000002E-3</v>
          </cell>
          <cell r="G264">
            <v>2.8130282399999999E-3</v>
          </cell>
          <cell r="H264">
            <v>1.9722586400000002E-3</v>
          </cell>
          <cell r="I264">
            <v>3.4212866799999998E-3</v>
          </cell>
          <cell r="J264">
            <v>2.8056263199999999E-3</v>
          </cell>
          <cell r="K264">
            <v>1.7993167199999997E-3</v>
          </cell>
          <cell r="L264">
            <v>7.6736087999999987E-4</v>
          </cell>
          <cell r="M264">
            <v>1.1005789199999999E-3</v>
          </cell>
          <cell r="N264">
            <v>1.05306472E-3</v>
          </cell>
          <cell r="O264">
            <v>1.2422275199999999E-3</v>
          </cell>
          <cell r="P264">
            <v>6.5861695999999996E-4</v>
          </cell>
          <cell r="Q264">
            <v>1.1491241599999999E-3</v>
          </cell>
          <cell r="R264">
            <v>9.5123847999999979E-4</v>
          </cell>
          <cell r="S264">
            <v>9.3561719999999977E-4</v>
          </cell>
          <cell r="T264">
            <v>8.7687263999999994E-4</v>
          </cell>
          <cell r="U264">
            <v>1.7781408799999998E-3</v>
          </cell>
          <cell r="V264">
            <v>1.19771344E-3</v>
          </cell>
          <cell r="W264">
            <v>4.1831999999999997E-4</v>
          </cell>
          <cell r="X264">
            <v>9.721319999999999E-4</v>
          </cell>
          <cell r="Y264">
            <v>1.3693847999999998E-3</v>
          </cell>
          <cell r="Z264">
            <v>1.1571923999999999E-3</v>
          </cell>
          <cell r="AA264">
            <v>0</v>
          </cell>
          <cell r="AB264">
            <v>0.377419</v>
          </cell>
          <cell r="AC264">
            <v>0.32482899999999998</v>
          </cell>
          <cell r="AD264">
            <v>0.568079</v>
          </cell>
          <cell r="AE264">
            <v>0.35474899999999998</v>
          </cell>
          <cell r="AF264">
            <v>1.039398</v>
          </cell>
          <cell r="AG264">
            <v>0.63365399999999994</v>
          </cell>
          <cell r="AH264">
            <v>0.37072499999999997</v>
          </cell>
          <cell r="AI264">
            <v>0.66513</v>
          </cell>
          <cell r="AJ264">
            <v>0.37318000000000001</v>
          </cell>
          <cell r="AK264">
            <v>0.37171799999999999</v>
          </cell>
          <cell r="AL264">
            <v>0.25467600000000001</v>
          </cell>
          <cell r="AM264">
            <v>0.31425599999999998</v>
          </cell>
          <cell r="AN264">
            <v>0.45998299999999998</v>
          </cell>
          <cell r="AO264">
            <v>0.46577099999999999</v>
          </cell>
          <cell r="AP264">
            <v>0.29479899999999998</v>
          </cell>
          <cell r="AQ264">
            <v>0.42496199999999995</v>
          </cell>
          <cell r="AR264">
            <v>0.32965799999999995</v>
          </cell>
          <cell r="AS264">
            <v>0.340387</v>
          </cell>
          <cell r="AT264">
            <v>0.27056799999999998</v>
          </cell>
          <cell r="AU264">
            <v>0.313029</v>
          </cell>
          <cell r="AV264">
            <v>0.42666399999999999</v>
          </cell>
          <cell r="AW264">
            <v>0.20103999999999997</v>
          </cell>
          <cell r="AX264">
            <v>0.269698255</v>
          </cell>
          <cell r="AY264">
            <v>0.269698255</v>
          </cell>
          <cell r="AZ264">
            <v>0.33962919299999994</v>
          </cell>
          <cell r="BA264">
            <v>0</v>
          </cell>
          <cell r="BB264">
            <v>1.9885399999999996E-3</v>
          </cell>
          <cell r="BC264">
            <v>2.1910000000000002E-3</v>
          </cell>
          <cell r="BD264">
            <v>2.2007089999999999E-3</v>
          </cell>
          <cell r="BE264">
            <v>3.1941399999999998E-3</v>
          </cell>
          <cell r="BF264">
            <v>2.5244E-3</v>
          </cell>
          <cell r="BG264">
            <v>1.18358E-3</v>
          </cell>
          <cell r="BH264">
            <v>9.6900000000000003E-4</v>
          </cell>
          <cell r="BI264">
            <v>1.8943799999999998E-3</v>
          </cell>
          <cell r="BJ264">
            <v>2.3854799999999997E-3</v>
          </cell>
          <cell r="BK264">
            <v>5.7959999999999999E-4</v>
          </cell>
          <cell r="BL264">
            <v>5.5211999999999991E-4</v>
          </cell>
          <cell r="BM264">
            <v>1.46E-4</v>
          </cell>
          <cell r="BN264">
            <v>1.4307E-3</v>
          </cell>
          <cell r="BO264">
            <v>5.2751999999999996E-4</v>
          </cell>
          <cell r="BP264">
            <v>9.2E-5</v>
          </cell>
          <cell r="BQ264">
            <v>1.4170000000000001E-3</v>
          </cell>
          <cell r="BR264">
            <v>1.07876E-3</v>
          </cell>
          <cell r="BS264">
            <v>8.5691999999999995E-4</v>
          </cell>
          <cell r="BT264">
            <v>1.299E-3</v>
          </cell>
          <cell r="BU264">
            <v>1.7065399999999999E-3</v>
          </cell>
          <cell r="BV264">
            <v>2.1080000000000001E-3</v>
          </cell>
          <cell r="BW264">
            <v>1.1289999999999998E-3</v>
          </cell>
          <cell r="BX264">
            <v>2.4620319999999998E-3</v>
          </cell>
          <cell r="BY264">
            <v>2.4620319999999998E-3</v>
          </cell>
          <cell r="BZ264">
            <v>2.4620319999999998E-3</v>
          </cell>
          <cell r="CA264">
            <v>2.4620319999999998E-3</v>
          </cell>
          <cell r="CB264">
            <v>0.42703985945399997</v>
          </cell>
          <cell r="CC264">
            <v>0.50393620800000005</v>
          </cell>
          <cell r="CD264">
            <v>0.56161642560000002</v>
          </cell>
          <cell r="CE264">
            <v>0.72634804480000015</v>
          </cell>
          <cell r="CF264">
            <v>0.81748734830000003</v>
          </cell>
          <cell r="CG264">
            <v>0.41355252510000001</v>
          </cell>
          <cell r="CH264">
            <v>0.39944905040000001</v>
          </cell>
          <cell r="CI264">
            <v>1.0488916175</v>
          </cell>
          <cell r="CJ264">
            <v>0.93979560520000005</v>
          </cell>
          <cell r="CK264">
            <v>0.28004097</v>
          </cell>
          <cell r="CL264">
            <v>0.184829094</v>
          </cell>
          <cell r="CM264">
            <v>0.11081711999999999</v>
          </cell>
          <cell r="CN264">
            <v>0.73576641599999992</v>
          </cell>
          <cell r="CO264">
            <v>0.38154320850000001</v>
          </cell>
          <cell r="CP264">
            <v>4.5470569500000002E-2</v>
          </cell>
          <cell r="CQ264">
            <v>1.0729896834999999</v>
          </cell>
          <cell r="CR264">
            <v>0.64000957999999997</v>
          </cell>
          <cell r="CS264">
            <v>0.72815265380000005</v>
          </cell>
          <cell r="CT264">
            <v>0.96916166799999992</v>
          </cell>
          <cell r="CU264">
            <v>1.0180733</v>
          </cell>
          <cell r="CV264">
            <v>1.4176666583999999</v>
          </cell>
          <cell r="CW264">
            <v>0.68975182270000002</v>
          </cell>
          <cell r="CX264">
            <v>1.8778033169999999</v>
          </cell>
          <cell r="CY264">
            <v>0</v>
          </cell>
          <cell r="CZ264">
            <v>0</v>
          </cell>
          <cell r="DA264">
            <v>0</v>
          </cell>
        </row>
        <row r="266">
          <cell r="B266">
            <v>0</v>
          </cell>
          <cell r="C266">
            <v>1.1570327999999999E-4</v>
          </cell>
          <cell r="D266">
            <v>0</v>
          </cell>
          <cell r="E266">
            <v>3.4999999999999997E-5</v>
          </cell>
          <cell r="F266">
            <v>6.9415863999999989E-4</v>
          </cell>
          <cell r="G266">
            <v>0</v>
          </cell>
          <cell r="H266">
            <v>0</v>
          </cell>
          <cell r="I266">
            <v>1.0704959999999999E-5</v>
          </cell>
          <cell r="J266">
            <v>0</v>
          </cell>
          <cell r="K266">
            <v>0</v>
          </cell>
          <cell r="L266">
            <v>0</v>
          </cell>
          <cell r="M266">
            <v>1.2084E-5</v>
          </cell>
          <cell r="N266">
            <v>1.3103999999999999E-4</v>
          </cell>
          <cell r="O266">
            <v>0</v>
          </cell>
          <cell r="P266">
            <v>0</v>
          </cell>
          <cell r="Q266">
            <v>0</v>
          </cell>
          <cell r="R266">
            <v>8.6791119999999998E-5</v>
          </cell>
          <cell r="S266">
            <v>0</v>
          </cell>
          <cell r="T266">
            <v>0</v>
          </cell>
          <cell r="U266">
            <v>0</v>
          </cell>
          <cell r="V266">
            <v>0</v>
          </cell>
          <cell r="W266">
            <v>2.7150479999999996E-5</v>
          </cell>
          <cell r="X266">
            <v>0</v>
          </cell>
          <cell r="Y266">
            <v>0</v>
          </cell>
          <cell r="Z266">
            <v>0</v>
          </cell>
          <cell r="AA266">
            <v>0</v>
          </cell>
          <cell r="AB266">
            <v>0</v>
          </cell>
          <cell r="AC266">
            <v>8.2649999999999998E-3</v>
          </cell>
          <cell r="AD266">
            <v>0</v>
          </cell>
          <cell r="AE266">
            <v>4.8479999999999999E-3</v>
          </cell>
          <cell r="AF266">
            <v>7.0725999999999997E-2</v>
          </cell>
          <cell r="AG266">
            <v>0</v>
          </cell>
          <cell r="AH266">
            <v>0</v>
          </cell>
          <cell r="AI266">
            <v>2.068E-3</v>
          </cell>
          <cell r="AJ266">
            <v>0</v>
          </cell>
          <cell r="AK266">
            <v>0</v>
          </cell>
          <cell r="AL266">
            <v>0</v>
          </cell>
          <cell r="AM266">
            <v>1.0069999999999999E-3</v>
          </cell>
          <cell r="AN266">
            <v>7.4609999999999998E-3</v>
          </cell>
          <cell r="AO266">
            <v>0</v>
          </cell>
          <cell r="AP266">
            <v>0</v>
          </cell>
          <cell r="AQ266">
            <v>0</v>
          </cell>
          <cell r="AR266">
            <v>1.6222E-2</v>
          </cell>
          <cell r="AS266">
            <v>0</v>
          </cell>
          <cell r="AT266">
            <v>0</v>
          </cell>
          <cell r="AU266">
            <v>0</v>
          </cell>
          <cell r="AV266">
            <v>0</v>
          </cell>
          <cell r="AW266">
            <v>5.6010000000000001E-3</v>
          </cell>
          <cell r="AX266">
            <v>0</v>
          </cell>
          <cell r="AY266">
            <v>0</v>
          </cell>
          <cell r="AZ266">
            <v>0</v>
          </cell>
          <cell r="BA266">
            <v>0</v>
          </cell>
        </row>
        <row r="267">
          <cell r="B267">
            <v>4.8253428019999996E-2</v>
          </cell>
          <cell r="C267">
            <v>2.9535329460000002E-2</v>
          </cell>
          <cell r="D267">
            <v>5.3212846568000002E-2</v>
          </cell>
          <cell r="E267">
            <v>5.0012787999999999E-3</v>
          </cell>
          <cell r="F267">
            <v>5.32094348828E-2</v>
          </cell>
          <cell r="G267">
            <v>5.963274264E-2</v>
          </cell>
          <cell r="H267">
            <v>3.053978768E-2</v>
          </cell>
          <cell r="I267">
            <v>9.6082201499200007E-2</v>
          </cell>
          <cell r="J267">
            <v>7.008861944E-2</v>
          </cell>
          <cell r="K267">
            <v>5.3239443704000002E-2</v>
          </cell>
          <cell r="L267">
            <v>8.0046578039999983E-2</v>
          </cell>
          <cell r="M267">
            <v>0.13301239527999997</v>
          </cell>
          <cell r="N267">
            <v>4.6296829119999994E-2</v>
          </cell>
          <cell r="O267">
            <v>6.5721888996923064E-2</v>
          </cell>
          <cell r="P267">
            <v>0.11575839800941175</v>
          </cell>
          <cell r="Q267">
            <v>8.9458192534736844E-2</v>
          </cell>
          <cell r="R267">
            <v>8.6144606080000005E-2</v>
          </cell>
          <cell r="S267">
            <v>0.15402585007999997</v>
          </cell>
          <cell r="T267">
            <v>0.13616050603999999</v>
          </cell>
          <cell r="U267">
            <v>7.3267449279999994E-2</v>
          </cell>
          <cell r="V267">
            <v>5.2843918959999993E-2</v>
          </cell>
          <cell r="W267">
            <v>4.5608886920000001E-2</v>
          </cell>
          <cell r="X267">
            <v>5.6135960327999994E-2</v>
          </cell>
          <cell r="Y267">
            <v>1.4528757599999999E-2</v>
          </cell>
          <cell r="Z267">
            <v>2.48999242E-2</v>
          </cell>
          <cell r="AA267">
            <v>0</v>
          </cell>
          <cell r="AB267">
            <v>2.1844200000000003</v>
          </cell>
          <cell r="AC267">
            <v>1.651211</v>
          </cell>
          <cell r="AD267">
            <v>4.4503969999999997</v>
          </cell>
          <cell r="AE267">
            <v>0.46222099999999999</v>
          </cell>
          <cell r="AF267">
            <v>5.6644259999999997</v>
          </cell>
          <cell r="AG267">
            <v>6.2484280000000005</v>
          </cell>
          <cell r="AH267">
            <v>4.3999149999999991</v>
          </cell>
          <cell r="AI267">
            <v>12.531407999999999</v>
          </cell>
          <cell r="AJ267">
            <v>8.6283969999999997</v>
          </cell>
          <cell r="AK267">
            <v>5.0166109999999993</v>
          </cell>
          <cell r="AL267">
            <v>7.1606339999999991</v>
          </cell>
          <cell r="AM267">
            <v>9.3889259999999997</v>
          </cell>
          <cell r="AN267">
            <v>5.5362849999999995</v>
          </cell>
          <cell r="AO267">
            <v>7.3259080000000001</v>
          </cell>
          <cell r="AP267">
            <v>17.669796999999999</v>
          </cell>
          <cell r="AQ267">
            <v>14.126016</v>
          </cell>
          <cell r="AR267">
            <v>10.279843999999999</v>
          </cell>
          <cell r="AS267">
            <v>15.091381999999996</v>
          </cell>
          <cell r="AT267">
            <v>10.321006000000001</v>
          </cell>
          <cell r="AU267">
            <v>7.1010919999999995</v>
          </cell>
          <cell r="AV267">
            <v>4.2073159999999996</v>
          </cell>
          <cell r="AW267">
            <v>3.5619589999999999</v>
          </cell>
          <cell r="AX267">
            <v>1.0997600330000001</v>
          </cell>
          <cell r="AY267">
            <v>1.0739800129999999</v>
          </cell>
          <cell r="AZ267">
            <v>2.0303864410000001</v>
          </cell>
          <cell r="BA267">
            <v>0</v>
          </cell>
        </row>
        <row r="268">
          <cell r="B268">
            <v>2.2396681999999994E-3</v>
          </cell>
          <cell r="C268">
            <v>2.89902424E-3</v>
          </cell>
          <cell r="D268">
            <v>2.7068649999999997E-3</v>
          </cell>
          <cell r="E268">
            <v>4.1229131999999998E-3</v>
          </cell>
          <cell r="F268">
            <v>6.7911219599999994E-3</v>
          </cell>
          <cell r="G268">
            <v>5.1196498399999997E-3</v>
          </cell>
          <cell r="H268">
            <v>5.7399472799999993E-3</v>
          </cell>
          <cell r="I268">
            <v>1.6199253938000001E-2</v>
          </cell>
          <cell r="J268">
            <v>7.6656476399999986E-3</v>
          </cell>
          <cell r="K268">
            <v>3.8751852799999999E-3</v>
          </cell>
          <cell r="L268">
            <v>4.3895290399999986E-3</v>
          </cell>
          <cell r="M268">
            <v>2.5271741599999999E-3</v>
          </cell>
          <cell r="N268">
            <v>1.1543234799999998E-2</v>
          </cell>
          <cell r="O268">
            <v>7.9542066399999993E-3</v>
          </cell>
          <cell r="P268">
            <v>5.2931400400000007E-3</v>
          </cell>
          <cell r="Q268">
            <v>1.3074561066666666E-3</v>
          </cell>
          <cell r="R268">
            <v>5.1407579199999982E-3</v>
          </cell>
          <cell r="S268">
            <v>5.9406258799999997E-3</v>
          </cell>
          <cell r="T268">
            <v>4.9571744799999989E-3</v>
          </cell>
          <cell r="U268">
            <v>5.5283046000000006E-3</v>
          </cell>
          <cell r="V268">
            <v>4.3388032799999993E-3</v>
          </cell>
          <cell r="W268">
            <v>1.0379963999999999E-3</v>
          </cell>
          <cell r="X268">
            <v>4.5104404799999999E-3</v>
          </cell>
          <cell r="Y268">
            <v>4.1990205599999999E-3</v>
          </cell>
          <cell r="Z268">
            <v>8.929079834639999E-3</v>
          </cell>
          <cell r="AA268">
            <v>0</v>
          </cell>
          <cell r="AB268">
            <v>0.249862</v>
          </cell>
          <cell r="AC268">
            <v>0.565554</v>
          </cell>
          <cell r="AD268">
            <v>0.42201499999999997</v>
          </cell>
          <cell r="AE268">
            <v>0.54056499999999996</v>
          </cell>
          <cell r="AF268">
            <v>1.214831</v>
          </cell>
          <cell r="AG268">
            <v>1.0310280000000001</v>
          </cell>
          <cell r="AH268">
            <v>1.1232000000000002</v>
          </cell>
          <cell r="AI268">
            <v>2.0788989999999998</v>
          </cell>
          <cell r="AJ268">
            <v>1.365451</v>
          </cell>
          <cell r="AK268">
            <v>0.77255499999999988</v>
          </cell>
          <cell r="AL268">
            <v>1.2594139999999998</v>
          </cell>
          <cell r="AM268">
            <v>0.73901700000000003</v>
          </cell>
          <cell r="AN268">
            <v>5.215954</v>
          </cell>
          <cell r="AO268">
            <v>2.136784</v>
          </cell>
          <cell r="AP268">
            <v>2.1816849999999999</v>
          </cell>
          <cell r="AQ268">
            <v>0.67688999999999999</v>
          </cell>
          <cell r="AR268">
            <v>1.4366860000000001</v>
          </cell>
          <cell r="AS268">
            <v>1.4279289999999998</v>
          </cell>
          <cell r="AT268">
            <v>1.3822699999999999</v>
          </cell>
          <cell r="AU268">
            <v>1.6964009999999998</v>
          </cell>
          <cell r="AV268">
            <v>0.9536619999999999</v>
          </cell>
          <cell r="AW268">
            <v>0.238872</v>
          </cell>
          <cell r="AX268">
            <v>0.90685173600000002</v>
          </cell>
          <cell r="AY268">
            <v>0.90685173600000002</v>
          </cell>
          <cell r="AZ268">
            <v>1.952615091</v>
          </cell>
          <cell r="BA268">
            <v>0</v>
          </cell>
        </row>
        <row r="269">
          <cell r="B269">
            <v>0</v>
          </cell>
          <cell r="C269">
            <v>0</v>
          </cell>
          <cell r="D269">
            <v>0</v>
          </cell>
          <cell r="E269">
            <v>9.7353479999999991E-4</v>
          </cell>
          <cell r="F269">
            <v>1.2628167999999998E-3</v>
          </cell>
          <cell r="G269">
            <v>0</v>
          </cell>
          <cell r="H269">
            <v>3.218E-5</v>
          </cell>
          <cell r="I269">
            <v>1.2935999999999999E-7</v>
          </cell>
          <cell r="J269">
            <v>0</v>
          </cell>
          <cell r="K269">
            <v>0</v>
          </cell>
          <cell r="L269">
            <v>7.0530935999999996E-4</v>
          </cell>
          <cell r="M269">
            <v>4.1076672000000001E-4</v>
          </cell>
          <cell r="N269">
            <v>3.2402764800000001E-3</v>
          </cell>
          <cell r="O269">
            <v>8.9052936000000001E-4</v>
          </cell>
          <cell r="P269">
            <v>1.6601509999999997E-4</v>
          </cell>
          <cell r="Q269">
            <v>5.2E-7</v>
          </cell>
          <cell r="R269">
            <v>0</v>
          </cell>
          <cell r="S269">
            <v>1.6483007999999998E-4</v>
          </cell>
          <cell r="T269">
            <v>0</v>
          </cell>
          <cell r="U269">
            <v>0</v>
          </cell>
          <cell r="V269">
            <v>0</v>
          </cell>
          <cell r="W269">
            <v>0</v>
          </cell>
          <cell r="X269">
            <v>0</v>
          </cell>
          <cell r="Y269">
            <v>0</v>
          </cell>
          <cell r="Z269">
            <v>0</v>
          </cell>
          <cell r="AA269">
            <v>0</v>
          </cell>
          <cell r="AB269">
            <v>0</v>
          </cell>
          <cell r="AC269">
            <v>0</v>
          </cell>
          <cell r="AD269">
            <v>0</v>
          </cell>
          <cell r="AE269">
            <v>6.3478999999999994E-2</v>
          </cell>
          <cell r="AF269">
            <v>0.10102899999999999</v>
          </cell>
          <cell r="AG269">
            <v>0</v>
          </cell>
          <cell r="AH269">
            <v>6.5359999999999993E-3</v>
          </cell>
          <cell r="AI269">
            <v>2.4999999999999998E-5</v>
          </cell>
          <cell r="AJ269">
            <v>0</v>
          </cell>
          <cell r="AK269">
            <v>0</v>
          </cell>
          <cell r="AL269">
            <v>6.0344999999999996E-2</v>
          </cell>
          <cell r="AM269">
            <v>5.8985999999999997E-2</v>
          </cell>
          <cell r="AN269">
            <v>0.15482799999999999</v>
          </cell>
          <cell r="AO269">
            <v>0.21907499999999999</v>
          </cell>
          <cell r="AP269">
            <v>4.9773999999999999E-2</v>
          </cell>
          <cell r="AQ269">
            <v>7.7999999999999999E-5</v>
          </cell>
          <cell r="AR269">
            <v>0</v>
          </cell>
          <cell r="AS269">
            <v>2.4798000000000001E-2</v>
          </cell>
          <cell r="AT269">
            <v>0</v>
          </cell>
          <cell r="AU269">
            <v>0</v>
          </cell>
          <cell r="AV269">
            <v>0</v>
          </cell>
          <cell r="AW269">
            <v>0</v>
          </cell>
          <cell r="AX269">
            <v>0</v>
          </cell>
          <cell r="AY269">
            <v>0</v>
          </cell>
          <cell r="AZ269">
            <v>0</v>
          </cell>
          <cell r="BA269">
            <v>0</v>
          </cell>
        </row>
        <row r="272">
          <cell r="B272">
            <v>4.0663534799999998E-3</v>
          </cell>
          <cell r="C272">
            <v>4.2563190319999996E-3</v>
          </cell>
          <cell r="D272">
            <v>2.9793378719999999E-3</v>
          </cell>
          <cell r="E272">
            <v>3.8986051999999999E-3</v>
          </cell>
          <cell r="F272">
            <v>4.3164774799999998E-3</v>
          </cell>
          <cell r="G272">
            <v>3.8645334E-3</v>
          </cell>
          <cell r="H272">
            <v>5.4003082399999994E-3</v>
          </cell>
          <cell r="I272">
            <v>4.0955507599999995E-3</v>
          </cell>
          <cell r="J272">
            <v>4.6498146799999994E-3</v>
          </cell>
          <cell r="K272">
            <v>3.0388889599999996E-3</v>
          </cell>
          <cell r="L272">
            <v>2.36020864E-3</v>
          </cell>
          <cell r="M272">
            <v>1.1448284799999999E-3</v>
          </cell>
          <cell r="N272">
            <v>1.6441248399999997E-3</v>
          </cell>
          <cell r="O272">
            <v>2.6270156266666664E-3</v>
          </cell>
          <cell r="P272">
            <v>4.3437467599999995E-3</v>
          </cell>
          <cell r="Q272">
            <v>2.3700477759999991E-2</v>
          </cell>
          <cell r="R272">
            <v>1.038235828E-2</v>
          </cell>
          <cell r="S272">
            <v>2.5399271999999996E-3</v>
          </cell>
          <cell r="T272">
            <v>2.2045588799999996E-3</v>
          </cell>
          <cell r="U272">
            <v>9.1409687599999963E-3</v>
          </cell>
          <cell r="V272">
            <v>1.8776340799999999E-3</v>
          </cell>
          <cell r="W272">
            <v>2.1301711200000001E-3</v>
          </cell>
          <cell r="X272">
            <v>8.7681103999999997E-4</v>
          </cell>
          <cell r="Y272">
            <v>1.5136042200000002E-3</v>
          </cell>
          <cell r="Z272">
            <v>5.0351759999999997E-4</v>
          </cell>
          <cell r="AA272">
            <v>0</v>
          </cell>
          <cell r="AB272">
            <v>0.9012690000000001</v>
          </cell>
          <cell r="AC272">
            <v>0.57392899999999991</v>
          </cell>
          <cell r="AD272">
            <v>0.65676999999999996</v>
          </cell>
          <cell r="AE272">
            <v>0.80818400000000001</v>
          </cell>
          <cell r="AF272">
            <v>0.98752199999999979</v>
          </cell>
          <cell r="AG272">
            <v>0.73317699999999997</v>
          </cell>
          <cell r="AH272">
            <v>0.8141179999999999</v>
          </cell>
          <cell r="AI272">
            <v>0.76537900000000003</v>
          </cell>
          <cell r="AJ272">
            <v>1.2459319999999998</v>
          </cell>
          <cell r="AK272">
            <v>0.79259100000000005</v>
          </cell>
          <cell r="AL272">
            <v>0.46730300000000002</v>
          </cell>
          <cell r="AM272">
            <v>0.37964599999999998</v>
          </cell>
          <cell r="AN272">
            <v>0.58627600000000002</v>
          </cell>
          <cell r="AO272">
            <v>1.0499939999999999</v>
          </cell>
          <cell r="AP272">
            <v>2.0740460000000001</v>
          </cell>
          <cell r="AQ272">
            <v>3.5552710000000003</v>
          </cell>
          <cell r="AR272">
            <v>2.4931360000000002</v>
          </cell>
          <cell r="AS272">
            <v>0.91129599999999999</v>
          </cell>
          <cell r="AT272">
            <v>1.6297259999999998</v>
          </cell>
          <cell r="AU272">
            <v>1.5405879999999998</v>
          </cell>
          <cell r="AV272">
            <v>1.0026489999999999</v>
          </cell>
          <cell r="AW272">
            <v>0.92354400000000003</v>
          </cell>
          <cell r="AX272">
            <v>0.63983831499999999</v>
          </cell>
          <cell r="AY272">
            <v>0.77167412399999991</v>
          </cell>
          <cell r="AZ272">
            <v>0.155403186</v>
          </cell>
          <cell r="BA272">
            <v>0</v>
          </cell>
        </row>
      </sheetData>
      <sheetData sheetId="32">
        <row r="21">
          <cell r="B21">
            <v>1.003171337168E-2</v>
          </cell>
          <cell r="C21">
            <v>5.646313982400001E-2</v>
          </cell>
          <cell r="D21">
            <v>3.1807448501920001E-2</v>
          </cell>
          <cell r="E21">
            <v>2.3527164388E-2</v>
          </cell>
          <cell r="F21">
            <v>4.2066279892000014E-2</v>
          </cell>
          <cell r="G21">
            <v>4.096166620000001E-2</v>
          </cell>
          <cell r="H21">
            <v>7.9841598200000002E-2</v>
          </cell>
          <cell r="I21">
            <v>2.7770427521200004E-2</v>
          </cell>
          <cell r="J21">
            <v>2.1994217518000004E-2</v>
          </cell>
          <cell r="K21">
            <v>1.0547731376E-2</v>
          </cell>
          <cell r="L21">
            <v>8.0026856E-3</v>
          </cell>
          <cell r="M21">
            <v>7.0174786499999997E-3</v>
          </cell>
          <cell r="N21">
            <v>2.5869935000000003E-3</v>
          </cell>
          <cell r="O21">
            <v>2.7492486839999996E-3</v>
          </cell>
          <cell r="P21">
            <v>2.2267457333333329E-3</v>
          </cell>
          <cell r="Q21">
            <v>1.1946225199999999E-3</v>
          </cell>
          <cell r="R21">
            <v>1.1517027340000002E-3</v>
          </cell>
          <cell r="S21">
            <v>7.0251999999999999E-4</v>
          </cell>
          <cell r="T21">
            <v>5.8968000000000009E-4</v>
          </cell>
          <cell r="U21">
            <v>7.3370169599999994E-4</v>
          </cell>
          <cell r="V21">
            <v>1.0243698919999999E-3</v>
          </cell>
          <cell r="W21">
            <v>7.14144704E-4</v>
          </cell>
          <cell r="X21">
            <v>8.9485127004000002E-4</v>
          </cell>
          <cell r="Y21">
            <v>5.2865904000000007E-4</v>
          </cell>
          <cell r="Z21">
            <v>6.9696718000000009E-4</v>
          </cell>
          <cell r="AB21">
            <v>2.6537019999999996</v>
          </cell>
          <cell r="AC21">
            <v>3.504181</v>
          </cell>
          <cell r="AD21">
            <v>4.2072620000000001</v>
          </cell>
          <cell r="AE21">
            <v>3.6820620000000002</v>
          </cell>
          <cell r="AF21">
            <v>5.3957750000000004</v>
          </cell>
          <cell r="AG21">
            <v>6.7243560000000002</v>
          </cell>
          <cell r="AH21">
            <v>10.574014999999999</v>
          </cell>
          <cell r="AI21">
            <v>5.2246730000000001</v>
          </cell>
          <cell r="AJ21">
            <v>4.2389710000000003</v>
          </cell>
          <cell r="AK21">
            <v>3.4055339999999998</v>
          </cell>
          <cell r="AL21">
            <v>1.765369</v>
          </cell>
          <cell r="AM21">
            <v>1.543876</v>
          </cell>
          <cell r="AN21">
            <v>0.85204799999999992</v>
          </cell>
          <cell r="AO21">
            <v>1.205587</v>
          </cell>
          <cell r="AP21">
            <v>0.38677899999999998</v>
          </cell>
          <cell r="AQ21">
            <v>0.359649</v>
          </cell>
          <cell r="AR21">
            <v>0.44937099999999996</v>
          </cell>
          <cell r="AS21">
            <v>0.35903999999999997</v>
          </cell>
          <cell r="AT21">
            <v>0.32136799999999999</v>
          </cell>
          <cell r="AU21">
            <v>0.39760099999999998</v>
          </cell>
          <cell r="AV21">
            <v>0.36602399999999996</v>
          </cell>
          <cell r="AW21">
            <v>0.214533</v>
          </cell>
          <cell r="AX21">
            <v>0.284596087</v>
          </cell>
          <cell r="AY21">
            <v>0.199203508</v>
          </cell>
          <cell r="AZ21">
            <v>0.38197460899999996</v>
          </cell>
        </row>
        <row r="47">
          <cell r="B47">
            <v>6.0621965040000003E-3</v>
          </cell>
          <cell r="C47">
            <v>8.8729004000000005E-4</v>
          </cell>
          <cell r="D47">
            <v>2.2983724400000002E-4</v>
          </cell>
          <cell r="E47">
            <v>2.5075632400000004E-4</v>
          </cell>
          <cell r="F47">
            <v>1.765284976E-3</v>
          </cell>
          <cell r="G47">
            <v>7.5051340000000018E-3</v>
          </cell>
          <cell r="H47">
            <v>3.2023351541999992E-2</v>
          </cell>
          <cell r="I47">
            <v>1.7112755295999999E-2</v>
          </cell>
          <cell r="J47">
            <v>2.5490213658000003E-2</v>
          </cell>
          <cell r="K47">
            <v>2.8442188319999999E-2</v>
          </cell>
          <cell r="L47">
            <v>2.1301280000000002E-2</v>
          </cell>
          <cell r="M47">
            <v>1.2595927162E-2</v>
          </cell>
          <cell r="N47">
            <v>7.6428533999999999E-3</v>
          </cell>
          <cell r="O47">
            <v>5.6992526500000001E-3</v>
          </cell>
          <cell r="P47">
            <v>1.1504294255999999E-2</v>
          </cell>
          <cell r="Q47">
            <v>1.1363588599999998E-2</v>
          </cell>
          <cell r="R47">
            <v>2.5680199999999999E-3</v>
          </cell>
          <cell r="S47">
            <v>5.005102648E-3</v>
          </cell>
          <cell r="T47">
            <v>6.6125757880000002E-3</v>
          </cell>
          <cell r="U47">
            <v>2.3123099999999997E-3</v>
          </cell>
          <cell r="V47">
            <v>1.1521036799999999E-3</v>
          </cell>
          <cell r="W47">
            <v>7.8132660666666662E-3</v>
          </cell>
          <cell r="X47">
            <v>3.32514E-2</v>
          </cell>
          <cell r="Y47">
            <v>7.2668959999999993E-3</v>
          </cell>
          <cell r="Z47">
            <v>3.7069104799999997E-3</v>
          </cell>
          <cell r="AB47">
            <v>0.25024399999999997</v>
          </cell>
          <cell r="AC47">
            <v>8.4030999999999995E-2</v>
          </cell>
          <cell r="AD47">
            <v>2.2446999999999998E-2</v>
          </cell>
          <cell r="AE47">
            <v>2.4843999999999998E-2</v>
          </cell>
          <cell r="AF47">
            <v>0.208427</v>
          </cell>
          <cell r="AG47">
            <v>1.6345099999999999</v>
          </cell>
          <cell r="AH47">
            <v>8.0513259999999995</v>
          </cell>
          <cell r="AI47">
            <v>4.0098770000000004</v>
          </cell>
          <cell r="AJ47">
            <v>5.4619840000000002</v>
          </cell>
          <cell r="AK47">
            <v>6.5996090000000001</v>
          </cell>
          <cell r="AL47">
            <v>3.4700839999999999</v>
          </cell>
          <cell r="AM47">
            <v>2.7619879999999997</v>
          </cell>
          <cell r="AN47">
            <v>1.3670959999999999</v>
          </cell>
          <cell r="AO47">
            <v>1.2618229999999999</v>
          </cell>
          <cell r="AP47">
            <v>1.897146</v>
          </cell>
          <cell r="AQ47">
            <v>1.9004869999999998</v>
          </cell>
          <cell r="AR47">
            <v>0.23494899999999999</v>
          </cell>
          <cell r="AS47">
            <v>0.30973899999999999</v>
          </cell>
          <cell r="AT47">
            <v>0.60052399999999995</v>
          </cell>
          <cell r="AU47">
            <v>0.174674</v>
          </cell>
          <cell r="AV47">
            <v>7.209299999999999E-2</v>
          </cell>
          <cell r="AW47">
            <v>1.287901</v>
          </cell>
          <cell r="AX47">
            <v>1.973622513</v>
          </cell>
          <cell r="AY47">
            <v>0.54006985600000001</v>
          </cell>
          <cell r="AZ47">
            <v>0.67886491800000004</v>
          </cell>
          <cell r="BB47">
            <v>7.5712000000000012E-4</v>
          </cell>
          <cell r="BC47">
            <v>0</v>
          </cell>
          <cell r="BD47">
            <v>3.4398000000000002E-3</v>
          </cell>
          <cell r="BE47">
            <v>6.4610000000000004E-4</v>
          </cell>
          <cell r="BF47">
            <v>4.459E-4</v>
          </cell>
          <cell r="BG47">
            <v>4.96496E-3</v>
          </cell>
          <cell r="BH47">
            <v>6.9451200000000008E-3</v>
          </cell>
          <cell r="BI47">
            <v>7.8787800000000019E-3</v>
          </cell>
          <cell r="BJ47">
            <v>1.0909079999999998E-2</v>
          </cell>
          <cell r="BK47">
            <v>2.1111017200000002E-2</v>
          </cell>
          <cell r="BL47">
            <v>1.0030104933333332E-2</v>
          </cell>
          <cell r="BM47">
            <v>2.5825799999999997E-3</v>
          </cell>
          <cell r="BN47">
            <v>4.7137999999999998E-4</v>
          </cell>
          <cell r="BO47">
            <v>1.6198000000000002E-4</v>
          </cell>
          <cell r="BP47">
            <v>8.5944282103386533E-4</v>
          </cell>
          <cell r="BQ47">
            <v>1.3980615435740928E-3</v>
          </cell>
          <cell r="BR47">
            <v>1.5806365576371494E-3</v>
          </cell>
          <cell r="BS47">
            <v>7.6152554047317824E-4</v>
          </cell>
          <cell r="BT47">
            <v>1.1788687391175053E-3</v>
          </cell>
          <cell r="BU47">
            <v>1.1102E-4</v>
          </cell>
          <cell r="BV47">
            <v>0</v>
          </cell>
          <cell r="BW47">
            <v>0</v>
          </cell>
          <cell r="BX47">
            <v>3.6399999999999997E-5</v>
          </cell>
          <cell r="BY47">
            <v>0</v>
          </cell>
          <cell r="BZ47">
            <v>2.8027999999999999E-4</v>
          </cell>
          <cell r="CA47">
            <v>0</v>
          </cell>
          <cell r="CB47">
            <v>0.21257799999999999</v>
          </cell>
          <cell r="CC47">
            <v>0</v>
          </cell>
          <cell r="CD47">
            <v>0.69565899999999992</v>
          </cell>
          <cell r="CE47">
            <v>0.113</v>
          </cell>
          <cell r="CF47">
            <v>0.13</v>
          </cell>
          <cell r="CG47">
            <v>1.2670000000000001</v>
          </cell>
          <cell r="CH47">
            <v>1.7629119999999998</v>
          </cell>
          <cell r="CI47">
            <v>2.0409000000000006</v>
          </cell>
          <cell r="CJ47">
            <v>2.9865139999999997</v>
          </cell>
          <cell r="CK47">
            <v>4.5652030000000003</v>
          </cell>
          <cell r="CL47">
            <v>2.022303</v>
          </cell>
          <cell r="CM47">
            <v>0.59045899999999996</v>
          </cell>
          <cell r="CN47">
            <v>0.24795699999999996</v>
          </cell>
          <cell r="CO47">
            <v>6.3735E-2</v>
          </cell>
          <cell r="CP47">
            <v>0.259191</v>
          </cell>
          <cell r="CQ47">
            <v>0.45245400000000002</v>
          </cell>
          <cell r="CR47">
            <v>0.43868599999999996</v>
          </cell>
          <cell r="CS47">
            <v>0.19806399999999999</v>
          </cell>
          <cell r="CT47">
            <v>0.124385</v>
          </cell>
          <cell r="CU47">
            <v>2.9516000000000001E-2</v>
          </cell>
          <cell r="CV47">
            <v>0</v>
          </cell>
          <cell r="CW47">
            <v>0</v>
          </cell>
          <cell r="CX47">
            <v>8.4110000000000001E-3</v>
          </cell>
          <cell r="CY47">
            <v>1.1999999999999999E-4</v>
          </cell>
          <cell r="CZ47">
            <v>6.4020000000000007E-2</v>
          </cell>
          <cell r="DA47">
            <v>0</v>
          </cell>
        </row>
        <row r="105">
          <cell r="B105">
            <v>1.1257471680000001E-3</v>
          </cell>
          <cell r="C105">
            <v>1.1631620000000001E-3</v>
          </cell>
          <cell r="D105">
            <v>4.5484347999999999E-5</v>
          </cell>
          <cell r="F105">
            <v>7.6471850000000012E-4</v>
          </cell>
          <cell r="G105">
            <v>0</v>
          </cell>
          <cell r="I105">
            <v>9.7724921839999999E-3</v>
          </cell>
          <cell r="J105">
            <v>1.546850032E-2</v>
          </cell>
          <cell r="K105">
            <v>9.2820000000000009E-5</v>
          </cell>
          <cell r="L105">
            <v>1.8904339999999999E-2</v>
          </cell>
          <cell r="M105">
            <v>4.4954000000000001E-3</v>
          </cell>
          <cell r="N105">
            <v>4.1486899999999995E-4</v>
          </cell>
          <cell r="O105">
            <v>6.6065999999999998E-4</v>
          </cell>
          <cell r="P105">
            <v>6.363872666666667E-4</v>
          </cell>
          <cell r="Q105">
            <v>1.8199999999999999E-5</v>
          </cell>
          <cell r="R105">
            <v>0</v>
          </cell>
          <cell r="S105">
            <v>0</v>
          </cell>
          <cell r="T105">
            <v>0</v>
          </cell>
          <cell r="U105">
            <v>0</v>
          </cell>
          <cell r="W105">
            <v>0</v>
          </cell>
          <cell r="AB105">
            <v>5.6709999999999997E-2</v>
          </cell>
          <cell r="AC105">
            <v>3.3910999999999997E-2</v>
          </cell>
          <cell r="AD105">
            <v>0.20145199999999999</v>
          </cell>
          <cell r="AF105">
            <v>8.6205999999999991E-2</v>
          </cell>
          <cell r="AG105">
            <v>0</v>
          </cell>
          <cell r="AI105">
            <v>0.61178199999999994</v>
          </cell>
          <cell r="AJ105">
            <v>1.1074279999999999</v>
          </cell>
          <cell r="AK105">
            <v>2.0812000000000001E-2</v>
          </cell>
          <cell r="AL105">
            <v>1.675597</v>
          </cell>
          <cell r="AM105">
            <v>0.44859299999999996</v>
          </cell>
          <cell r="AN105">
            <v>0.13677</v>
          </cell>
          <cell r="AO105">
            <v>9.2018000000000003E-2</v>
          </cell>
          <cell r="AP105">
            <v>0.10489899999999999</v>
          </cell>
          <cell r="AQ105">
            <v>9.2069999999999999E-3</v>
          </cell>
          <cell r="AR105">
            <v>0</v>
          </cell>
          <cell r="AS105">
            <v>0</v>
          </cell>
          <cell r="AT105">
            <v>0</v>
          </cell>
          <cell r="AU105">
            <v>0</v>
          </cell>
          <cell r="AW105">
            <v>0</v>
          </cell>
        </row>
        <row r="108">
          <cell r="B108">
            <v>8.0246510198400006E-4</v>
          </cell>
          <cell r="C108">
            <v>0</v>
          </cell>
          <cell r="D108">
            <v>0</v>
          </cell>
          <cell r="E108">
            <v>9.2906450000000012E-4</v>
          </cell>
          <cell r="F108">
            <v>1.5504248760000001E-3</v>
          </cell>
          <cell r="G108">
            <v>1.6926000000000003E-3</v>
          </cell>
          <cell r="H108">
            <v>3.5667632000000012E-2</v>
          </cell>
          <cell r="I108">
            <v>1.9481695615199999E-2</v>
          </cell>
          <cell r="J108">
            <v>4.0948834108000008E-2</v>
          </cell>
          <cell r="K108">
            <v>1.4234220000000001E-2</v>
          </cell>
          <cell r="L108">
            <v>9.1637000000000003E-3</v>
          </cell>
          <cell r="M108">
            <v>1.3992846504000001E-2</v>
          </cell>
          <cell r="N108">
            <v>2.4946739999999999E-4</v>
          </cell>
          <cell r="O108">
            <v>1.706796E-2</v>
          </cell>
          <cell r="P108">
            <v>5.0645686000000004E-3</v>
          </cell>
          <cell r="Q108">
            <v>5.3344199999999994E-3</v>
          </cell>
          <cell r="R108">
            <v>2.1530600000000005E-3</v>
          </cell>
          <cell r="S108">
            <v>7.3892000000000001E-4</v>
          </cell>
          <cell r="T108">
            <v>7.1708000000000004E-4</v>
          </cell>
          <cell r="U108">
            <v>7.5638144400000005E-4</v>
          </cell>
          <cell r="V108">
            <v>0</v>
          </cell>
          <cell r="W108">
            <v>0</v>
          </cell>
          <cell r="X108">
            <v>2.5480000000000001E-4</v>
          </cell>
          <cell r="Y108">
            <v>4.4644600000000003E-5</v>
          </cell>
          <cell r="Z108">
            <v>2.6908699999999999E-4</v>
          </cell>
          <cell r="AB108">
            <v>6.5313999999999997E-2</v>
          </cell>
          <cell r="AC108">
            <v>0</v>
          </cell>
          <cell r="AD108">
            <v>0</v>
          </cell>
          <cell r="AE108">
            <v>3.5708999999999998E-2</v>
          </cell>
          <cell r="AF108">
            <v>0.17740400000000001</v>
          </cell>
          <cell r="AG108">
            <v>9.4877000000000003E-2</v>
          </cell>
          <cell r="AH108">
            <v>8.4676169999999988</v>
          </cell>
          <cell r="AI108">
            <v>3.7829169999999999</v>
          </cell>
          <cell r="AJ108">
            <v>5.0348410000000001</v>
          </cell>
          <cell r="AK108">
            <v>1.5724049999999998</v>
          </cell>
          <cell r="AL108">
            <v>0.72623799999999994</v>
          </cell>
          <cell r="AM108">
            <v>1.0887169999999999</v>
          </cell>
          <cell r="AN108">
            <v>5.4827999999999995E-2</v>
          </cell>
          <cell r="AO108">
            <v>1.7743529999999998</v>
          </cell>
          <cell r="AP108">
            <v>0.83481899999999998</v>
          </cell>
          <cell r="AQ108">
            <v>0.59186699999999992</v>
          </cell>
          <cell r="AR108">
            <v>0.307888</v>
          </cell>
          <cell r="AS108">
            <v>0.18378</v>
          </cell>
          <cell r="AT108">
            <v>7.2182999999999997E-2</v>
          </cell>
          <cell r="AU108">
            <v>8.1285999999999997E-2</v>
          </cell>
          <cell r="AV108">
            <v>0</v>
          </cell>
          <cell r="AW108">
            <v>0</v>
          </cell>
          <cell r="AX108">
            <v>1.7582450999999999E-2</v>
          </cell>
          <cell r="AY108">
            <v>4.737997E-2</v>
          </cell>
          <cell r="AZ108">
            <v>0.11827992399999999</v>
          </cell>
          <cell r="BB108">
            <v>0</v>
          </cell>
          <cell r="BC108">
            <v>7.1344000000000008E-4</v>
          </cell>
          <cell r="BD108">
            <v>0</v>
          </cell>
          <cell r="BE108">
            <v>0</v>
          </cell>
          <cell r="BF108">
            <v>0</v>
          </cell>
          <cell r="BG108">
            <v>0</v>
          </cell>
          <cell r="BH108">
            <v>0</v>
          </cell>
          <cell r="BI108">
            <v>0</v>
          </cell>
          <cell r="BJ108">
            <v>6.3700000000000003E-5</v>
          </cell>
          <cell r="BK108">
            <v>0</v>
          </cell>
          <cell r="BL108">
            <v>1.638E-4</v>
          </cell>
          <cell r="BM108">
            <v>0</v>
          </cell>
          <cell r="BN108">
            <v>1.6015999999999998E-4</v>
          </cell>
          <cell r="BO108">
            <v>3.4579999999999998E-5</v>
          </cell>
          <cell r="BP108">
            <v>0</v>
          </cell>
          <cell r="BQ108">
            <v>4.7502000000000004E-4</v>
          </cell>
          <cell r="BR108">
            <v>7.2799999999999994E-5</v>
          </cell>
          <cell r="BS108">
            <v>6.6248000000000001E-4</v>
          </cell>
          <cell r="BT108">
            <v>0</v>
          </cell>
          <cell r="BU108">
            <v>3.6399999999999997E-5</v>
          </cell>
          <cell r="BV108">
            <v>1.1648E-4</v>
          </cell>
          <cell r="BW108">
            <v>0</v>
          </cell>
          <cell r="BX108">
            <v>0</v>
          </cell>
          <cell r="BY108">
            <v>2.0019999999999998E-5</v>
          </cell>
          <cell r="BZ108">
            <v>0</v>
          </cell>
          <cell r="CA108">
            <v>0</v>
          </cell>
          <cell r="CB108">
            <v>0</v>
          </cell>
          <cell r="CC108">
            <v>8.4212999999999996E-2</v>
          </cell>
          <cell r="CD108">
            <v>0</v>
          </cell>
          <cell r="CE108">
            <v>0</v>
          </cell>
          <cell r="CF108">
            <v>0</v>
          </cell>
          <cell r="CG108">
            <v>0</v>
          </cell>
          <cell r="CH108">
            <v>0</v>
          </cell>
          <cell r="CI108">
            <v>0</v>
          </cell>
          <cell r="CJ108">
            <v>6.6749999999999995E-3</v>
          </cell>
          <cell r="CK108">
            <v>0</v>
          </cell>
          <cell r="CL108">
            <v>3.1938999999999995E-2</v>
          </cell>
          <cell r="CM108">
            <v>0</v>
          </cell>
          <cell r="CN108">
            <v>3.2964E-2</v>
          </cell>
          <cell r="CO108">
            <v>1.9438999999999998E-2</v>
          </cell>
          <cell r="CP108">
            <v>0</v>
          </cell>
          <cell r="CQ108">
            <v>0.15442999999999998</v>
          </cell>
          <cell r="CR108">
            <v>2.2443999999999999E-2</v>
          </cell>
          <cell r="CS108">
            <v>0.18401499999999998</v>
          </cell>
          <cell r="CT108">
            <v>0</v>
          </cell>
          <cell r="CU108">
            <v>1.966E-2</v>
          </cell>
          <cell r="CV108">
            <v>3.2903000000000002E-2</v>
          </cell>
          <cell r="CW108">
            <v>0</v>
          </cell>
          <cell r="CX108">
            <v>0</v>
          </cell>
          <cell r="CY108">
            <v>2.5783075999999999E-2</v>
          </cell>
          <cell r="CZ108">
            <v>0</v>
          </cell>
          <cell r="DA108">
            <v>0</v>
          </cell>
        </row>
        <row r="160">
          <cell r="B160">
            <v>1.9795666800000002E-3</v>
          </cell>
          <cell r="C160">
            <v>1.84928744E-3</v>
          </cell>
          <cell r="D160">
            <v>3.4667119760000004E-3</v>
          </cell>
          <cell r="E160">
            <v>2.6945100000000002E-3</v>
          </cell>
          <cell r="F160">
            <v>6.8300612744000011E-3</v>
          </cell>
          <cell r="G160">
            <v>3.0157400000000003E-3</v>
          </cell>
          <cell r="H160">
            <v>6.5119600000000007E-3</v>
          </cell>
          <cell r="I160">
            <v>6.0980012802800011E-3</v>
          </cell>
          <cell r="J160">
            <v>4.5751531280000006E-3</v>
          </cell>
          <cell r="K160">
            <v>2.12576E-3</v>
          </cell>
          <cell r="L160">
            <v>3.5918473499999999E-3</v>
          </cell>
          <cell r="M160">
            <v>4.8729680999999997E-3</v>
          </cell>
          <cell r="N160">
            <v>2.8566219500000003E-3</v>
          </cell>
          <cell r="O160">
            <v>8.3537999999999993E-4</v>
          </cell>
          <cell r="P160">
            <v>1.9561505599999997E-3</v>
          </cell>
          <cell r="Q160">
            <v>1.9830654479999999E-3</v>
          </cell>
          <cell r="R160">
            <v>2.0717105499999996E-3</v>
          </cell>
          <cell r="S160">
            <v>2.575704404E-3</v>
          </cell>
          <cell r="T160">
            <v>4.4011017960000004E-3</v>
          </cell>
          <cell r="U160">
            <v>5.6660971639999995E-3</v>
          </cell>
          <cell r="V160">
            <v>4.081256452E-3</v>
          </cell>
          <cell r="W160">
            <v>3.539521076E-3</v>
          </cell>
          <cell r="X160">
            <v>4.3874062959999996E-3</v>
          </cell>
          <cell r="Y160">
            <v>2.572853192E-3</v>
          </cell>
          <cell r="Z160">
            <v>1.316315E-3</v>
          </cell>
          <cell r="AB160">
            <v>0.32036900000000001</v>
          </cell>
          <cell r="AC160">
            <v>0.22622899999999999</v>
          </cell>
          <cell r="AD160">
            <v>0.36633699999999997</v>
          </cell>
          <cell r="AE160">
            <v>0.26699600000000001</v>
          </cell>
          <cell r="AF160">
            <v>0.424564</v>
          </cell>
          <cell r="AG160">
            <v>0.54351899999999997</v>
          </cell>
          <cell r="AH160">
            <v>1.53789</v>
          </cell>
          <cell r="AI160">
            <v>1.3237499999999998</v>
          </cell>
          <cell r="AJ160">
            <v>0.89425499999999991</v>
          </cell>
          <cell r="AK160">
            <v>0.65000199999999997</v>
          </cell>
          <cell r="AL160">
            <v>0.78941699999999992</v>
          </cell>
          <cell r="AM160">
            <v>1.0709819999999999</v>
          </cell>
          <cell r="AN160">
            <v>0.62782899999999997</v>
          </cell>
          <cell r="AO160">
            <v>0.37029399999999996</v>
          </cell>
          <cell r="AP160">
            <v>0.53737400000000002</v>
          </cell>
          <cell r="AQ160">
            <v>0.55056700000000003</v>
          </cell>
          <cell r="AR160">
            <v>0.47470399999999996</v>
          </cell>
          <cell r="AS160">
            <v>0.75389099999999998</v>
          </cell>
          <cell r="AT160">
            <v>1.19879</v>
          </cell>
          <cell r="AU160">
            <v>1.6429389999999999</v>
          </cell>
          <cell r="AV160">
            <v>1.066322</v>
          </cell>
          <cell r="AW160">
            <v>0.89473499999999995</v>
          </cell>
          <cell r="AX160">
            <v>1.0917791929999998</v>
          </cell>
          <cell r="AY160">
            <v>0.61090790599999989</v>
          </cell>
          <cell r="AZ160">
            <v>0.60580289799999998</v>
          </cell>
        </row>
        <row r="206">
          <cell r="B206">
            <v>4.5715451600000003E-4</v>
          </cell>
          <cell r="C206">
            <v>0</v>
          </cell>
          <cell r="D206">
            <v>0</v>
          </cell>
          <cell r="E206">
            <v>0</v>
          </cell>
          <cell r="F206">
            <v>0</v>
          </cell>
          <cell r="I206">
            <v>3.7524704817600008E-2</v>
          </cell>
          <cell r="J206">
            <v>1.3484398200000001E-3</v>
          </cell>
          <cell r="K206">
            <v>2.0132839999999999E-2</v>
          </cell>
          <cell r="L206">
            <v>2.63721003E-2</v>
          </cell>
          <cell r="M206">
            <v>2.6433215900000001E-2</v>
          </cell>
          <cell r="N206">
            <v>2.3743142150000004E-2</v>
          </cell>
          <cell r="O206">
            <v>1.4050399999999999E-2</v>
          </cell>
          <cell r="P206">
            <v>1.5003897999999998E-3</v>
          </cell>
          <cell r="Q206">
            <v>5.3441933999999998E-3</v>
          </cell>
          <cell r="R206">
            <v>5.4490799999999994E-3</v>
          </cell>
          <cell r="S206">
            <v>4.7521958120000001E-3</v>
          </cell>
          <cell r="T206">
            <v>3.094E-3</v>
          </cell>
          <cell r="U206">
            <v>9.6823999999999999E-4</v>
          </cell>
          <cell r="V206">
            <v>1.5287999999999999E-3</v>
          </cell>
          <cell r="AB206">
            <v>1.8536999999999998E-2</v>
          </cell>
          <cell r="AC206">
            <v>0</v>
          </cell>
          <cell r="AD206">
            <v>0</v>
          </cell>
          <cell r="AE206">
            <v>0</v>
          </cell>
          <cell r="AF206">
            <v>0</v>
          </cell>
          <cell r="AI206">
            <v>5.0512090000000001</v>
          </cell>
          <cell r="AJ206">
            <v>0.14716699999999999</v>
          </cell>
          <cell r="AK206">
            <v>1.9932329999999998</v>
          </cell>
          <cell r="AL206">
            <v>5.7960659999999997</v>
          </cell>
          <cell r="AM206">
            <v>5.7479829999999996</v>
          </cell>
          <cell r="AN206">
            <v>5.2182729999999999</v>
          </cell>
          <cell r="AO206">
            <v>2.0296780000000001</v>
          </cell>
          <cell r="AP206">
            <v>0.24731699999999998</v>
          </cell>
          <cell r="AQ206">
            <v>0.85107199999999994</v>
          </cell>
          <cell r="AR206">
            <v>0.56212600000000001</v>
          </cell>
          <cell r="AS206">
            <v>0.48491199999999995</v>
          </cell>
          <cell r="AT206">
            <v>0.32308899999999996</v>
          </cell>
          <cell r="AU206">
            <v>0.10616199999999999</v>
          </cell>
          <cell r="AV206">
            <v>0.11104499999999999</v>
          </cell>
        </row>
        <row r="228">
          <cell r="B228">
            <v>3.6597229760000003E-4</v>
          </cell>
          <cell r="C228">
            <v>0</v>
          </cell>
          <cell r="D228">
            <v>1.17266604E-4</v>
          </cell>
          <cell r="E228">
            <v>1.2675280800000002E-4</v>
          </cell>
          <cell r="F228">
            <v>9.2683500000000009E-4</v>
          </cell>
          <cell r="G228">
            <v>3.8038000000000004E-4</v>
          </cell>
          <cell r="H228">
            <v>1.77086E-3</v>
          </cell>
          <cell r="I228">
            <v>1.11806877E-3</v>
          </cell>
          <cell r="J228">
            <v>2.2221108E-4</v>
          </cell>
          <cell r="K228">
            <v>2.3478E-4</v>
          </cell>
          <cell r="L228">
            <v>1.3649999999999999E-3</v>
          </cell>
          <cell r="M228">
            <v>1.5652E-4</v>
          </cell>
          <cell r="N228">
            <v>2.1765835000000001E-4</v>
          </cell>
          <cell r="O228">
            <v>0</v>
          </cell>
          <cell r="P228">
            <v>5.9791853333333335E-4</v>
          </cell>
          <cell r="Q228">
            <v>1.8381999999999998E-4</v>
          </cell>
          <cell r="R228">
            <v>1.6198000000000002E-4</v>
          </cell>
          <cell r="S228">
            <v>0</v>
          </cell>
          <cell r="T228">
            <v>6.7340000000000002E-5</v>
          </cell>
          <cell r="V228">
            <v>0</v>
          </cell>
          <cell r="X228">
            <v>0</v>
          </cell>
        </row>
        <row r="236">
          <cell r="B236">
            <v>1.4414367657872003E-2</v>
          </cell>
          <cell r="C236">
            <v>7.0836962778399997E-3</v>
          </cell>
          <cell r="D236">
            <v>7.4623786619200001E-3</v>
          </cell>
          <cell r="E236">
            <v>6.4612566199999995E-3</v>
          </cell>
          <cell r="F236">
            <v>1.3854407676200001E-2</v>
          </cell>
          <cell r="G236">
            <v>1.7715334000000002E-3</v>
          </cell>
          <cell r="H236">
            <v>9.3103920000000024E-3</v>
          </cell>
          <cell r="I236">
            <v>6.3606378836000002E-3</v>
          </cell>
          <cell r="J236">
            <v>6.3109330284000014E-3</v>
          </cell>
          <cell r="K236">
            <v>3.6927317700000003E-3</v>
          </cell>
          <cell r="L236">
            <v>4.7937935499999989E-3</v>
          </cell>
          <cell r="M236">
            <v>4.1398493500000005E-3</v>
          </cell>
          <cell r="N236">
            <v>4.0340227200000005E-3</v>
          </cell>
          <cell r="O236">
            <v>2.4467450279999996E-3</v>
          </cell>
          <cell r="P236">
            <v>2.5882456599999998E-3</v>
          </cell>
          <cell r="Q236">
            <v>2.583623588E-3</v>
          </cell>
          <cell r="R236">
            <v>1.65050431E-3</v>
          </cell>
          <cell r="S236">
            <v>1.1960402999999999E-3</v>
          </cell>
          <cell r="T236">
            <v>1.8382698879999999E-3</v>
          </cell>
          <cell r="U236">
            <v>1.1424951719999998E-3</v>
          </cell>
          <cell r="V236">
            <v>3.3510786399999998E-4</v>
          </cell>
          <cell r="W236">
            <v>2.3133291999999998E-4</v>
          </cell>
          <cell r="X236">
            <v>9.4557299200000004E-4</v>
          </cell>
          <cell r="Y236">
            <v>9.3230051095999995E-4</v>
          </cell>
          <cell r="Z236">
            <v>1.56888004E-3</v>
          </cell>
          <cell r="AB236">
            <v>1.1126639999999999</v>
          </cell>
          <cell r="AC236">
            <v>0.68138100000000001</v>
          </cell>
          <cell r="AD236">
            <v>0.79685000000000006</v>
          </cell>
          <cell r="AE236">
            <v>0.67449599999999998</v>
          </cell>
          <cell r="AF236">
            <v>1.0764369999999999</v>
          </cell>
          <cell r="AG236">
            <v>0.69043599999999994</v>
          </cell>
          <cell r="AH236">
            <v>1.0970679999999999</v>
          </cell>
          <cell r="AI236">
            <v>1.4172859999999998</v>
          </cell>
          <cell r="AJ236">
            <v>1.0172650000000001</v>
          </cell>
          <cell r="AK236">
            <v>0.94855</v>
          </cell>
          <cell r="AL236">
            <v>1.0564149999999999</v>
          </cell>
          <cell r="AM236">
            <v>0.92787500000000001</v>
          </cell>
          <cell r="AN236">
            <v>0.79942399999999991</v>
          </cell>
          <cell r="AO236">
            <v>0.80767099999999992</v>
          </cell>
          <cell r="AP236">
            <v>0.907219</v>
          </cell>
          <cell r="AQ236">
            <v>0.87392799999999993</v>
          </cell>
          <cell r="AR236">
            <v>0.36275599999999997</v>
          </cell>
          <cell r="AS236">
            <v>0.31662000000000001</v>
          </cell>
          <cell r="AT236">
            <v>0.55421399999999998</v>
          </cell>
          <cell r="AU236">
            <v>0.47849700000000001</v>
          </cell>
          <cell r="AV236">
            <v>0.10562099999999999</v>
          </cell>
          <cell r="AW236">
            <v>7.8384999999999996E-2</v>
          </cell>
          <cell r="AX236">
            <v>0.35486770699999998</v>
          </cell>
          <cell r="AY236">
            <v>0.219034704</v>
          </cell>
          <cell r="AZ236">
            <v>0.34155274999999996</v>
          </cell>
        </row>
        <row r="246">
          <cell r="B246">
            <v>2.9877488222400011E-3</v>
          </cell>
          <cell r="C246">
            <v>7.7238440260800007E-3</v>
          </cell>
          <cell r="D246">
            <v>1.0868056151680001E-2</v>
          </cell>
          <cell r="E246">
            <v>6.9707292200000001E-3</v>
          </cell>
          <cell r="F246">
            <v>1.5061948923476003E-2</v>
          </cell>
          <cell r="G246">
            <v>6.9030780000000009E-3</v>
          </cell>
          <cell r="H246">
            <v>1.8208372000000004E-2</v>
          </cell>
          <cell r="I246">
            <v>6.7786155236800004E-3</v>
          </cell>
          <cell r="J246">
            <v>5.3578375760000001E-3</v>
          </cell>
          <cell r="K246">
            <v>6.2316799999999999E-3</v>
          </cell>
          <cell r="L246">
            <v>9.0437438000000002E-3</v>
          </cell>
          <cell r="M246">
            <v>4.0677000000000005E-3</v>
          </cell>
          <cell r="N246">
            <v>8.4811999999999995E-4</v>
          </cell>
          <cell r="O246">
            <v>2.9975399999999999E-3</v>
          </cell>
          <cell r="P246">
            <v>1.1153034256E-2</v>
          </cell>
          <cell r="Q246">
            <v>4.1868404760000005E-3</v>
          </cell>
          <cell r="R246">
            <v>3.1096738400000004E-3</v>
          </cell>
          <cell r="S246">
            <v>4.7705184799999995E-3</v>
          </cell>
          <cell r="T246">
            <v>2.7937000000000001E-3</v>
          </cell>
          <cell r="U246">
            <v>3.2346477800000001E-3</v>
          </cell>
          <cell r="V246">
            <v>9.9323715400000002E-3</v>
          </cell>
          <cell r="W246">
            <v>6.870969924E-3</v>
          </cell>
          <cell r="X246">
            <v>7.0900673480000006E-3</v>
          </cell>
          <cell r="Y246">
            <v>2.6301183999999996E-3</v>
          </cell>
          <cell r="Z246">
            <v>1.2217295999999997E-3</v>
          </cell>
          <cell r="AB246">
            <v>0.63971999999999996</v>
          </cell>
          <cell r="AC246">
            <v>2.4144489999999998</v>
          </cell>
          <cell r="AD246">
            <v>1.9229499999999999</v>
          </cell>
          <cell r="AE246">
            <v>0.92832999999999999</v>
          </cell>
          <cell r="AF246">
            <v>2.594176</v>
          </cell>
          <cell r="AG246">
            <v>1.5491029999999999</v>
          </cell>
          <cell r="AH246">
            <v>2.142935</v>
          </cell>
          <cell r="AI246">
            <v>1.427216</v>
          </cell>
          <cell r="AJ246">
            <v>1.0881129999999999</v>
          </cell>
          <cell r="AK246">
            <v>1.932145</v>
          </cell>
          <cell r="AL246">
            <v>1.989598</v>
          </cell>
          <cell r="AM246">
            <v>1.4809779999999999</v>
          </cell>
          <cell r="AN246">
            <v>0.35203499999999999</v>
          </cell>
          <cell r="AO246">
            <v>1.2760529999999999</v>
          </cell>
          <cell r="AP246">
            <v>3.1722939999999999</v>
          </cell>
          <cell r="AQ246">
            <v>1.2697579999999999</v>
          </cell>
          <cell r="AR246">
            <v>0.82882099999999992</v>
          </cell>
          <cell r="AS246">
            <v>1.32637</v>
          </cell>
          <cell r="AT246">
            <v>1.5049779999999999</v>
          </cell>
          <cell r="AU246">
            <v>0.96967199999999998</v>
          </cell>
          <cell r="AV246">
            <v>2.9344679999999999</v>
          </cell>
          <cell r="AW246">
            <v>1.9842499999999998</v>
          </cell>
          <cell r="AX246">
            <v>2.3929852119999997</v>
          </cell>
          <cell r="AY246">
            <v>1.629956966</v>
          </cell>
          <cell r="AZ246">
            <v>0.76940000600000003</v>
          </cell>
        </row>
        <row r="247">
          <cell r="B247">
            <v>7.4495184982400001E-3</v>
          </cell>
          <cell r="C247">
            <v>1.4954532283600001E-2</v>
          </cell>
          <cell r="D247">
            <v>2.5214062182400006E-3</v>
          </cell>
          <cell r="E247">
            <v>3.5256930800000004E-3</v>
          </cell>
          <cell r="F247">
            <v>8.1253299400000003E-3</v>
          </cell>
          <cell r="G247">
            <v>7.3655800400000008E-3</v>
          </cell>
          <cell r="H247">
            <v>7.1967350000000001E-3</v>
          </cell>
          <cell r="I247">
            <v>8.4953114391600019E-3</v>
          </cell>
          <cell r="J247">
            <v>7.710407796000001E-3</v>
          </cell>
          <cell r="K247">
            <v>5.0482049800000001E-3</v>
          </cell>
          <cell r="L247">
            <v>1.0843314299999999E-2</v>
          </cell>
          <cell r="M247">
            <v>1.041194336E-2</v>
          </cell>
          <cell r="N247">
            <v>1.0474486204000001E-2</v>
          </cell>
          <cell r="O247">
            <v>6.220245668E-3</v>
          </cell>
          <cell r="P247">
            <v>1.1599333200000001E-2</v>
          </cell>
          <cell r="Q247">
            <v>6.4738033359999997E-3</v>
          </cell>
          <cell r="R247">
            <v>1.0957304175999999E-2</v>
          </cell>
          <cell r="S247">
            <v>5.7136861599999993E-3</v>
          </cell>
          <cell r="T247">
            <v>6.8324110399999999E-3</v>
          </cell>
          <cell r="U247">
            <v>8.2253618719999987E-3</v>
          </cell>
          <cell r="V247">
            <v>6.5757611919999995E-3</v>
          </cell>
          <cell r="W247">
            <v>4.5757864879999999E-3</v>
          </cell>
          <cell r="X247">
            <v>7.0724122559999991E-3</v>
          </cell>
          <cell r="Y247">
            <v>5.6369072759999998E-3</v>
          </cell>
          <cell r="Z247">
            <v>3.8354679999999999E-3</v>
          </cell>
          <cell r="AB247">
            <v>0.85887199999999997</v>
          </cell>
          <cell r="AC247">
            <v>0.96284799999999993</v>
          </cell>
          <cell r="AD247">
            <v>1.123707</v>
          </cell>
          <cell r="AE247">
            <v>0.45881499999999997</v>
          </cell>
          <cell r="AF247">
            <v>1.360743</v>
          </cell>
          <cell r="AG247">
            <v>1.779811</v>
          </cell>
          <cell r="AH247">
            <v>1.6235390000000001</v>
          </cell>
          <cell r="AI247">
            <v>1.6876309999999999</v>
          </cell>
          <cell r="AJ247">
            <v>1.5042150000000001</v>
          </cell>
          <cell r="AK247">
            <v>1.2190369999999999</v>
          </cell>
          <cell r="AL247">
            <v>2.2975430000000001</v>
          </cell>
          <cell r="AM247">
            <v>2.9461679999999997</v>
          </cell>
          <cell r="AN247">
            <v>2.785733</v>
          </cell>
          <cell r="AO247">
            <v>2.0362309999999999</v>
          </cell>
          <cell r="AP247">
            <v>3.038878</v>
          </cell>
          <cell r="AQ247">
            <v>1.6729609999999999</v>
          </cell>
          <cell r="AR247">
            <v>3.205759</v>
          </cell>
          <cell r="AS247">
            <v>1.517798</v>
          </cell>
          <cell r="AT247">
            <v>2.006488</v>
          </cell>
          <cell r="AU247">
            <v>2.82613</v>
          </cell>
          <cell r="AV247">
            <v>2.6868989999999999</v>
          </cell>
          <cell r="AW247">
            <v>1.3299589999999999</v>
          </cell>
          <cell r="AX247">
            <v>1.6595175390000001</v>
          </cell>
          <cell r="AY247">
            <v>1.6935447059999997</v>
          </cell>
          <cell r="AZ247">
            <v>1.9829243759999999</v>
          </cell>
          <cell r="BB247">
            <v>1.0667201999999999E-2</v>
          </cell>
          <cell r="BC247">
            <v>7.6349E-3</v>
          </cell>
          <cell r="BD247">
            <v>1.6259879999999997E-2</v>
          </cell>
          <cell r="BE247">
            <v>5.8203600000000001E-3</v>
          </cell>
          <cell r="BF247">
            <v>1.416506E-2</v>
          </cell>
          <cell r="BG247">
            <v>9.8170799999999989E-3</v>
          </cell>
          <cell r="BH247">
            <v>9.9008000000000013E-3</v>
          </cell>
          <cell r="BI247">
            <v>7.3928400000000003E-3</v>
          </cell>
          <cell r="BJ247">
            <v>8.5430800000000015E-3</v>
          </cell>
          <cell r="BK247">
            <v>5.7566600000000002E-3</v>
          </cell>
          <cell r="BL247">
            <v>7.3673599999999999E-3</v>
          </cell>
          <cell r="BM247">
            <v>1.0115560000000001E-2</v>
          </cell>
          <cell r="BN247">
            <v>1.101282E-2</v>
          </cell>
          <cell r="BO247">
            <v>1.1626513599999999E-2</v>
          </cell>
          <cell r="BP247">
            <v>1.8301919999999996E-2</v>
          </cell>
          <cell r="BQ247">
            <v>6.7248999999999989E-3</v>
          </cell>
          <cell r="BR247">
            <v>1.3933920000000001E-2</v>
          </cell>
          <cell r="BS247">
            <v>9.389380000000001E-3</v>
          </cell>
          <cell r="BT247">
            <v>8.60496E-3</v>
          </cell>
          <cell r="BU247">
            <v>1.1986520000000001E-2</v>
          </cell>
          <cell r="BV247">
            <v>1.1240295612000002E-2</v>
          </cell>
          <cell r="BW247">
            <v>6.2881000000000005E-3</v>
          </cell>
          <cell r="BX247">
            <v>1.0501993756800001E-2</v>
          </cell>
          <cell r="BY247">
            <v>4.542E-3</v>
          </cell>
          <cell r="BZ247">
            <v>0</v>
          </cell>
          <cell r="CA247">
            <v>0</v>
          </cell>
          <cell r="CB247">
            <v>0.99503600000000003</v>
          </cell>
          <cell r="CC247">
            <v>1.0556479999999999</v>
          </cell>
          <cell r="CD247">
            <v>2.8239999999999998</v>
          </cell>
          <cell r="CE247">
            <v>0.70799999999999996</v>
          </cell>
          <cell r="CF247">
            <v>2.0649999999999999</v>
          </cell>
          <cell r="CG247">
            <v>1.9292259999999999</v>
          </cell>
          <cell r="CH247">
            <v>2.0759540000000003</v>
          </cell>
          <cell r="CI247">
            <v>1.8034509999999999</v>
          </cell>
          <cell r="CJ247">
            <v>2.1290169999999997</v>
          </cell>
          <cell r="CK247">
            <v>1.966367</v>
          </cell>
          <cell r="CL247">
            <v>2.8991539999999998</v>
          </cell>
          <cell r="CM247">
            <v>6.6015639999999998</v>
          </cell>
          <cell r="CN247">
            <v>6.3104179999999994</v>
          </cell>
          <cell r="CO247">
            <v>5.5776620000000001</v>
          </cell>
          <cell r="CP247">
            <v>7.0056769999999995</v>
          </cell>
          <cell r="CQ247">
            <v>5.0699649999999998</v>
          </cell>
          <cell r="CR247">
            <v>6.2522519999999995</v>
          </cell>
          <cell r="CS247">
            <v>4.132682</v>
          </cell>
          <cell r="CT247">
            <v>4.968515</v>
          </cell>
          <cell r="CU247">
            <v>7.6482109999999999</v>
          </cell>
          <cell r="CV247">
            <v>4.884665</v>
          </cell>
          <cell r="CW247">
            <v>4.0759530000000002</v>
          </cell>
          <cell r="CX247">
            <v>5.4408059999999994</v>
          </cell>
          <cell r="CY247">
            <v>6.0466669999999993</v>
          </cell>
          <cell r="CZ247">
            <v>0</v>
          </cell>
          <cell r="DA247">
            <v>0</v>
          </cell>
        </row>
        <row r="253">
          <cell r="B253">
            <v>3.8184328000000003E-5</v>
          </cell>
          <cell r="D253">
            <v>0</v>
          </cell>
          <cell r="E253">
            <v>0</v>
          </cell>
          <cell r="F253">
            <v>9.3618616000000002E-5</v>
          </cell>
          <cell r="G253">
            <v>0</v>
          </cell>
          <cell r="H253">
            <v>7.575815520000001E-3</v>
          </cell>
          <cell r="I253">
            <v>1.6738902544000001E-3</v>
          </cell>
          <cell r="J253">
            <v>2.8402719072000006E-3</v>
          </cell>
          <cell r="K253">
            <v>0</v>
          </cell>
          <cell r="L253">
            <v>6.2608E-4</v>
          </cell>
          <cell r="M253">
            <v>8.3719999999999991E-5</v>
          </cell>
          <cell r="S253">
            <v>0</v>
          </cell>
          <cell r="T253">
            <v>0</v>
          </cell>
          <cell r="U253">
            <v>1.1529699999999999E-3</v>
          </cell>
          <cell r="V253">
            <v>0</v>
          </cell>
          <cell r="W253">
            <v>4.5845800000000002E-4</v>
          </cell>
          <cell r="X253">
            <v>5.0361245479999999E-3</v>
          </cell>
          <cell r="Y253">
            <v>1.5797599999999999E-3</v>
          </cell>
          <cell r="Z253">
            <v>1.8215106E-4</v>
          </cell>
          <cell r="AB253">
            <v>6.4900000000000001E-3</v>
          </cell>
          <cell r="AD253">
            <v>0</v>
          </cell>
          <cell r="AE253">
            <v>0</v>
          </cell>
          <cell r="AF253">
            <v>1.9222E-2</v>
          </cell>
          <cell r="AG253">
            <v>0</v>
          </cell>
          <cell r="AH253">
            <v>1.2878159999999998</v>
          </cell>
          <cell r="AI253">
            <v>0.28954799999999997</v>
          </cell>
          <cell r="AJ253">
            <v>0.516988</v>
          </cell>
          <cell r="AK253">
            <v>0</v>
          </cell>
          <cell r="AL253">
            <v>0.11129499999999999</v>
          </cell>
          <cell r="AM253">
            <v>1.9559E-2</v>
          </cell>
          <cell r="AS253">
            <v>0</v>
          </cell>
          <cell r="AT253">
            <v>0</v>
          </cell>
          <cell r="AU253">
            <v>7.1530999999999997E-2</v>
          </cell>
          <cell r="AV253">
            <v>0</v>
          </cell>
          <cell r="AW253">
            <v>7.5569999999999998E-2</v>
          </cell>
          <cell r="AX253">
            <v>0.32064670000000001</v>
          </cell>
          <cell r="AY253">
            <v>0.11367532799999999</v>
          </cell>
          <cell r="AZ253">
            <v>8.7386342000000006E-2</v>
          </cell>
        </row>
        <row r="263">
          <cell r="B263">
            <v>6.1840673572496008E-2</v>
          </cell>
          <cell r="C263">
            <v>0.10597356906864001</v>
          </cell>
          <cell r="D263">
            <v>6.7069250670240013E-2</v>
          </cell>
          <cell r="E263">
            <v>7.2923680273080008E-2</v>
          </cell>
          <cell r="F263">
            <v>0.12657196366687598</v>
          </cell>
          <cell r="G263">
            <v>0.10549503801200001</v>
          </cell>
          <cell r="H263">
            <v>0.229470594262</v>
          </cell>
          <cell r="I263">
            <v>0.16888201951711998</v>
          </cell>
          <cell r="J263">
            <v>0.15822726697960005</v>
          </cell>
          <cell r="K263">
            <v>0.11257551031999999</v>
          </cell>
          <cell r="L263">
            <v>0.13754074425000001</v>
          </cell>
          <cell r="M263">
            <v>0.10221030310400001</v>
          </cell>
          <cell r="N263">
            <v>6.1535855108000012E-2</v>
          </cell>
          <cell r="O263">
            <v>6.702657379599998E-2</v>
          </cell>
          <cell r="P263">
            <v>6.1783333551333322E-2</v>
          </cell>
          <cell r="Q263">
            <v>5.2600502725333342E-2</v>
          </cell>
          <cell r="R263">
            <v>4.4280455491999986E-2</v>
          </cell>
          <cell r="S263">
            <v>3.9653763604000011E-2</v>
          </cell>
          <cell r="T263">
            <v>6.5743061747999987E-2</v>
          </cell>
          <cell r="U263">
            <v>3.5071719227999995E-2</v>
          </cell>
          <cell r="V263">
            <v>3.5811961640000001E-2</v>
          </cell>
          <cell r="W263">
            <v>3.4821586314666669E-2</v>
          </cell>
          <cell r="X263">
            <v>7.1400484696631988E-2</v>
          </cell>
          <cell r="Y263">
            <v>3.1301080443359997E-2</v>
          </cell>
          <cell r="Z263">
            <v>2.1671546259999994E-2</v>
          </cell>
          <cell r="AA263">
            <v>0</v>
          </cell>
          <cell r="AB263">
            <v>8.3368919999999989</v>
          </cell>
          <cell r="AC263">
            <v>9.8543959999999995</v>
          </cell>
          <cell r="AD263">
            <v>11.810813999999997</v>
          </cell>
          <cell r="AE263">
            <v>8.7996349999999985</v>
          </cell>
          <cell r="AF263">
            <v>16.139206999999999</v>
          </cell>
          <cell r="AG263">
            <v>17.668989000000003</v>
          </cell>
          <cell r="AH263">
            <v>39.229259999999989</v>
          </cell>
          <cell r="AI263">
            <v>30.422429999999999</v>
          </cell>
          <cell r="AJ263">
            <v>27.783337000000003</v>
          </cell>
          <cell r="AK263">
            <v>23.322976000000011</v>
          </cell>
          <cell r="AL263">
            <v>25.456424000000002</v>
          </cell>
          <cell r="AM263">
            <v>21.786753000000004</v>
          </cell>
          <cell r="AN263">
            <v>15.525037000000001</v>
          </cell>
          <cell r="AO263">
            <v>14.687638</v>
          </cell>
          <cell r="AP263">
            <v>14.997952999999999</v>
          </cell>
          <cell r="AQ263">
            <v>12.161592999999998</v>
          </cell>
          <cell r="AR263">
            <v>12.138016999999998</v>
          </cell>
          <cell r="AS263">
            <v>9.6821840000000012</v>
          </cell>
          <cell r="AT263">
            <v>11.261251</v>
          </cell>
          <cell r="AU263">
            <v>10.766563000000001</v>
          </cell>
          <cell r="AV263">
            <v>11.438876999999998</v>
          </cell>
          <cell r="AW263">
            <v>13.553105100000002</v>
          </cell>
          <cell r="AX263">
            <v>14.987186825999997</v>
          </cell>
          <cell r="AY263">
            <v>8.9085722639999982</v>
          </cell>
          <cell r="AZ263">
            <v>9.465142967000002</v>
          </cell>
          <cell r="BA263">
            <v>0</v>
          </cell>
          <cell r="BB263">
            <v>1.8189828383999997E-2</v>
          </cell>
          <cell r="BC263">
            <v>2.9998144176E-2</v>
          </cell>
          <cell r="BD263">
            <v>4.0909400259000001E-2</v>
          </cell>
          <cell r="BE263">
            <v>2.2108124614333334E-2</v>
          </cell>
          <cell r="BF263">
            <v>3.6110499698000002E-2</v>
          </cell>
          <cell r="BG263">
            <v>3.3080731683999998E-2</v>
          </cell>
          <cell r="BH263">
            <v>5.4155898706000002E-2</v>
          </cell>
          <cell r="BI263">
            <v>4.3121197246399998E-2</v>
          </cell>
          <cell r="BJ263">
            <v>5.0761781907200001E-2</v>
          </cell>
          <cell r="BK263">
            <v>4.0542242832000003E-2</v>
          </cell>
          <cell r="BL263">
            <v>3.098036153333333E-2</v>
          </cell>
          <cell r="BM263">
            <v>2.0619696552000001E-2</v>
          </cell>
          <cell r="BN263">
            <v>1.969331412533333E-2</v>
          </cell>
          <cell r="BO263">
            <v>1.9417697727999998E-2</v>
          </cell>
          <cell r="BP263">
            <v>2.7970443465033863E-2</v>
          </cell>
          <cell r="BQ263">
            <v>1.9980286932574091E-2</v>
          </cell>
          <cell r="BR263">
            <v>2.194953055763715E-2</v>
          </cell>
          <cell r="BS263">
            <v>2.0414425807473179E-2</v>
          </cell>
          <cell r="BT263">
            <v>1.6913860739117506E-2</v>
          </cell>
          <cell r="BU263">
            <v>2.2296570053333336E-2</v>
          </cell>
          <cell r="BV263">
            <v>1.6148807584000002E-2</v>
          </cell>
          <cell r="BW263">
            <v>1.2232099151999999E-2</v>
          </cell>
          <cell r="BX263">
            <v>1.5955610433308003E-2</v>
          </cell>
          <cell r="BY263">
            <v>7.4875498439999997E-3</v>
          </cell>
          <cell r="BZ263">
            <v>1.4299270439999999E-3</v>
          </cell>
          <cell r="CA263">
            <v>1.0887498440000001E-3</v>
          </cell>
          <cell r="CB263">
            <v>9.7952295790278914</v>
          </cell>
          <cell r="CC263">
            <v>4.9951283461168936</v>
          </cell>
          <cell r="CD263">
            <v>7.5322337413095717</v>
          </cell>
          <cell r="CE263">
            <v>3.3343876954749332</v>
          </cell>
          <cell r="CF263">
            <v>6.737688329700001</v>
          </cell>
          <cell r="CG263">
            <v>8.1399629998159924</v>
          </cell>
          <cell r="CH263">
            <v>10.186325917794285</v>
          </cell>
          <cell r="CI263">
            <v>10.971507382815723</v>
          </cell>
          <cell r="CJ263">
            <v>11.948841660577287</v>
          </cell>
          <cell r="CK263">
            <v>11.678073964165838</v>
          </cell>
          <cell r="CL263">
            <v>9.7759831153864685</v>
          </cell>
          <cell r="CM263">
            <v>9.943612783999999</v>
          </cell>
          <cell r="CN263">
            <v>10.453338031999998</v>
          </cell>
          <cell r="CO263">
            <v>9.5231140548666673</v>
          </cell>
          <cell r="CP263">
            <v>12.462084214333334</v>
          </cell>
          <cell r="CQ263">
            <v>11.107061219999999</v>
          </cell>
          <cell r="CR263">
            <v>10.111832548799999</v>
          </cell>
          <cell r="CS263">
            <v>9.1675397210999989</v>
          </cell>
          <cell r="CT263">
            <v>8.8908893842000012</v>
          </cell>
          <cell r="CU263">
            <v>12.313912653499999</v>
          </cell>
          <cell r="CV263">
            <v>7.1416239150000003</v>
          </cell>
          <cell r="CW263">
            <v>7.4955210613999999</v>
          </cell>
          <cell r="CX263">
            <v>8.4785423809999987</v>
          </cell>
          <cell r="CY263">
            <v>6.2433400169999995</v>
          </cell>
          <cell r="CZ263">
            <v>0.10602</v>
          </cell>
          <cell r="DA263">
            <v>0</v>
          </cell>
        </row>
        <row r="264">
          <cell r="B264">
            <v>5.9219790448000013E-3</v>
          </cell>
          <cell r="C264">
            <v>1.1695544835520001E-2</v>
          </cell>
          <cell r="D264">
            <v>1.4947795626400001E-2</v>
          </cell>
          <cell r="E264">
            <v>1.2861942184E-2</v>
          </cell>
          <cell r="F264">
            <v>2.7603380225876006E-2</v>
          </cell>
          <cell r="G264">
            <v>1.2621518000000002E-2</v>
          </cell>
          <cell r="H264">
            <v>2.5382812000000005E-2</v>
          </cell>
          <cell r="I264">
            <v>1.4429992263960002E-2</v>
          </cell>
          <cell r="J264">
            <v>1.1753641172E-2</v>
          </cell>
          <cell r="K264">
            <v>9.1906723999999988E-3</v>
          </cell>
          <cell r="L264">
            <v>1.7562567750000001E-2</v>
          </cell>
          <cell r="M264">
            <v>1.1164172292000001E-2</v>
          </cell>
          <cell r="N264">
            <v>3.9995819500000009E-3</v>
          </cell>
          <cell r="O264">
            <v>4.3989399999999996E-3</v>
          </cell>
          <cell r="P264">
            <v>1.3597864644E-2</v>
          </cell>
          <cell r="Q264">
            <v>6.7887059240000006E-3</v>
          </cell>
          <cell r="R264">
            <v>6.0229119860000001E-3</v>
          </cell>
          <cell r="S264">
            <v>7.8631028839999985E-3</v>
          </cell>
          <cell r="T264">
            <v>7.8718417959999995E-3</v>
          </cell>
          <cell r="U264">
            <v>1.0412353588E-2</v>
          </cell>
          <cell r="V264">
            <v>1.5884804571999998E-2</v>
          </cell>
          <cell r="W264">
            <v>1.1093380844E-2</v>
          </cell>
          <cell r="X264">
            <v>1.2004181644E-2</v>
          </cell>
          <cell r="Y264">
            <v>6.258862791999999E-3</v>
          </cell>
          <cell r="Z264">
            <v>3.3687453799999996E-3</v>
          </cell>
          <cell r="AA264">
            <v>0</v>
          </cell>
          <cell r="AB264">
            <v>1.076967</v>
          </cell>
          <cell r="AC264">
            <v>2.7531509999999999</v>
          </cell>
          <cell r="AD264">
            <v>2.375302</v>
          </cell>
          <cell r="AE264">
            <v>1.6823799999999998</v>
          </cell>
          <cell r="AF264">
            <v>3.7980369999999999</v>
          </cell>
          <cell r="AG264">
            <v>2.7255519999999995</v>
          </cell>
          <cell r="AH264">
            <v>3.8320419999999999</v>
          </cell>
          <cell r="AI264">
            <v>3.0226159999999997</v>
          </cell>
          <cell r="AJ264">
            <v>2.411321</v>
          </cell>
          <cell r="AK264">
            <v>2.7833420000000002</v>
          </cell>
          <cell r="AL264">
            <v>3.804033</v>
          </cell>
          <cell r="AM264">
            <v>3.1021939999999999</v>
          </cell>
          <cell r="AN264">
            <v>1.0687530000000001</v>
          </cell>
          <cell r="AO264">
            <v>1.8093659999999998</v>
          </cell>
          <cell r="AP264">
            <v>3.8978130000000002</v>
          </cell>
          <cell r="AQ264">
            <v>2.0089860000000002</v>
          </cell>
          <cell r="AR264">
            <v>1.4820989999999998</v>
          </cell>
          <cell r="AS264">
            <v>2.3230309999999998</v>
          </cell>
          <cell r="AT264">
            <v>2.9982690000000001</v>
          </cell>
          <cell r="AU264">
            <v>3.0366849999999999</v>
          </cell>
          <cell r="AV264">
            <v>4.6477339999999998</v>
          </cell>
          <cell r="AW264">
            <v>3.1210109999999998</v>
          </cell>
          <cell r="AX264">
            <v>3.5938992569999995</v>
          </cell>
          <cell r="AY264">
            <v>2.4587338259999996</v>
          </cell>
          <cell r="AZ264">
            <v>1.5473140839999999</v>
          </cell>
          <cell r="BA264">
            <v>0</v>
          </cell>
          <cell r="BB264">
            <v>6.1098746800000003E-3</v>
          </cell>
          <cell r="BC264">
            <v>2.1248572800000001E-2</v>
          </cell>
          <cell r="BD264">
            <v>2.0098442000000001E-2</v>
          </cell>
          <cell r="BE264">
            <v>1.4344584799999999E-2</v>
          </cell>
          <cell r="BF264">
            <v>1.7969333200000003E-2</v>
          </cell>
          <cell r="BG264">
            <v>1.4665632800000002E-2</v>
          </cell>
          <cell r="BH264">
            <v>2.6079762800000003E-2</v>
          </cell>
          <cell r="BI264">
            <v>2.2155005600000003E-2</v>
          </cell>
          <cell r="BJ264">
            <v>2.6305370000000002E-2</v>
          </cell>
          <cell r="BK264">
            <v>9.9255884000000009E-3</v>
          </cell>
          <cell r="BL264">
            <v>9.816534E-3</v>
          </cell>
          <cell r="BM264">
            <v>5.9317440000000001E-3</v>
          </cell>
          <cell r="BN264">
            <v>4.7479189333333336E-3</v>
          </cell>
          <cell r="BO264">
            <v>3.5757540000000004E-3</v>
          </cell>
          <cell r="BP264">
            <v>4.4572164000000001E-3</v>
          </cell>
          <cell r="BQ264">
            <v>8.5703435999999987E-3</v>
          </cell>
          <cell r="BR264">
            <v>2.5747540000000003E-3</v>
          </cell>
          <cell r="BS264">
            <v>5.0544698750000002E-3</v>
          </cell>
          <cell r="BT264">
            <v>5.2907400000000004E-3</v>
          </cell>
          <cell r="BU264">
            <v>5.973094400000001E-3</v>
          </cell>
          <cell r="BV264">
            <v>9.7000539999999994E-4</v>
          </cell>
          <cell r="BW264">
            <v>2.393815788E-3</v>
          </cell>
          <cell r="BX264">
            <v>1.0887498440000001E-3</v>
          </cell>
          <cell r="BY264">
            <v>1.0887498440000001E-3</v>
          </cell>
          <cell r="BZ264">
            <v>1.0887498440000001E-3</v>
          </cell>
          <cell r="CA264">
            <v>1.0887498440000001E-3</v>
          </cell>
          <cell r="CB264">
            <v>1.1431031641589999</v>
          </cell>
          <cell r="CC264">
            <v>3.7266569787999999</v>
          </cell>
          <cell r="CD264">
            <v>3.7113882768000002</v>
          </cell>
          <cell r="CE264">
            <v>2.1319364416000002</v>
          </cell>
          <cell r="CF264">
            <v>3.7128213297000006</v>
          </cell>
          <cell r="CG264">
            <v>3.8828124621000004</v>
          </cell>
          <cell r="CH264">
            <v>5.2196334148000005</v>
          </cell>
          <cell r="CI264">
            <v>6.1349815775000005</v>
          </cell>
          <cell r="CJ264">
            <v>5.6021654192000003</v>
          </cell>
          <cell r="CK264">
            <v>3.4622185883999999</v>
          </cell>
          <cell r="CL264">
            <v>3.5009907534000004</v>
          </cell>
          <cell r="CM264">
            <v>1.723298784</v>
          </cell>
          <cell r="CN264">
            <v>2.0572410319999999</v>
          </cell>
          <cell r="CO264">
            <v>1.8138153882000001</v>
          </cell>
          <cell r="CP264">
            <v>2.3637548810000002</v>
          </cell>
          <cell r="CQ264">
            <v>3.8885312199999995</v>
          </cell>
          <cell r="CR264">
            <v>1.2697825488000001</v>
          </cell>
          <cell r="CS264">
            <v>2.4871057210999998</v>
          </cell>
          <cell r="CT264">
            <v>2.6097993842</v>
          </cell>
          <cell r="CU264">
            <v>2.6664396534999999</v>
          </cell>
          <cell r="CV264">
            <v>0.42127191500000005</v>
          </cell>
          <cell r="CW264">
            <v>1.2778860614000001</v>
          </cell>
          <cell r="CX264">
            <v>0.69667848899999985</v>
          </cell>
          <cell r="CY264">
            <v>0</v>
          </cell>
          <cell r="CZ264">
            <v>0</v>
          </cell>
          <cell r="DA264">
            <v>0</v>
          </cell>
        </row>
        <row r="266">
          <cell r="B266">
            <v>9.712976000000001E-6</v>
          </cell>
          <cell r="C266">
            <v>0</v>
          </cell>
          <cell r="D266">
            <v>2.3792714399999999E-4</v>
          </cell>
          <cell r="E266">
            <v>4.832282E-4</v>
          </cell>
          <cell r="F266">
            <v>4.2173222000000006E-4</v>
          </cell>
          <cell r="G266">
            <v>1.5186080000000003E-4</v>
          </cell>
          <cell r="H266">
            <v>1.8200000000000002E-6</v>
          </cell>
          <cell r="I266">
            <v>6.2084568000000004E-5</v>
          </cell>
          <cell r="J266">
            <v>2.9869949200000002E-4</v>
          </cell>
          <cell r="K266">
            <v>4.0667899999999997E-5</v>
          </cell>
          <cell r="L266">
            <v>1.5203370000000001E-4</v>
          </cell>
          <cell r="M266">
            <v>0</v>
          </cell>
          <cell r="N266">
            <v>0</v>
          </cell>
          <cell r="O266">
            <v>0</v>
          </cell>
          <cell r="P266">
            <v>7.9643199999999983E-5</v>
          </cell>
          <cell r="Q266">
            <v>0</v>
          </cell>
          <cell r="R266">
            <v>3.6399999999999997E-5</v>
          </cell>
          <cell r="S266">
            <v>7.0980000000000001E-5</v>
          </cell>
          <cell r="T266">
            <v>6.0059999999999998E-5</v>
          </cell>
          <cell r="U266">
            <v>0</v>
          </cell>
          <cell r="V266">
            <v>2.0419417200000001E-4</v>
          </cell>
          <cell r="W266">
            <v>0</v>
          </cell>
          <cell r="X266">
            <v>0</v>
          </cell>
          <cell r="Y266">
            <v>0</v>
          </cell>
          <cell r="Z266">
            <v>0</v>
          </cell>
          <cell r="AA266">
            <v>0</v>
          </cell>
          <cell r="AB266">
            <v>4.8859999999999997E-3</v>
          </cell>
          <cell r="AC266">
            <v>0</v>
          </cell>
          <cell r="AD266">
            <v>4.9846000000000001E-2</v>
          </cell>
          <cell r="AE266">
            <v>7.0057999999999995E-2</v>
          </cell>
          <cell r="AF266">
            <v>5.5923E-2</v>
          </cell>
          <cell r="AG266">
            <v>2.5305000000000001E-2</v>
          </cell>
          <cell r="AH266">
            <v>6.6599999999999993E-4</v>
          </cell>
          <cell r="AI266">
            <v>3.0282999999999997E-2</v>
          </cell>
          <cell r="AJ266">
            <v>4.1145999999999995E-2</v>
          </cell>
          <cell r="AK266">
            <v>6.025E-3</v>
          </cell>
          <cell r="AL266">
            <v>3.3413999999999999E-2</v>
          </cell>
          <cell r="AM266">
            <v>0</v>
          </cell>
          <cell r="AN266">
            <v>0</v>
          </cell>
          <cell r="AO266">
            <v>0</v>
          </cell>
          <cell r="AP266">
            <v>1.3127999999999999E-2</v>
          </cell>
          <cell r="AQ266">
            <v>0</v>
          </cell>
          <cell r="AR266">
            <v>1.3750999999999999E-2</v>
          </cell>
          <cell r="AS266">
            <v>3.9599999999999996E-2</v>
          </cell>
          <cell r="AT266">
            <v>3.9402999999999994E-2</v>
          </cell>
          <cell r="AU266">
            <v>0</v>
          </cell>
          <cell r="AV266">
            <v>9.3360999999999986E-2</v>
          </cell>
          <cell r="AW266">
            <v>0</v>
          </cell>
          <cell r="AX266">
            <v>0</v>
          </cell>
          <cell r="AY266">
            <v>0</v>
          </cell>
          <cell r="AZ266">
            <v>0</v>
          </cell>
          <cell r="BA266">
            <v>0</v>
          </cell>
        </row>
        <row r="267">
          <cell r="B267">
            <v>8.7057979736000005E-3</v>
          </cell>
          <cell r="C267">
            <v>2.3100168000000001E-3</v>
          </cell>
          <cell r="D267">
            <v>5.2991010799999998E-4</v>
          </cell>
          <cell r="E267">
            <v>5.4058113200000006E-4</v>
          </cell>
          <cell r="F267">
            <v>3.9422910800000002E-3</v>
          </cell>
          <cell r="G267">
            <v>9.1838565000000004E-3</v>
          </cell>
          <cell r="H267">
            <v>4.5241167061999994E-2</v>
          </cell>
          <cell r="I267">
            <v>6.8202352946000008E-2</v>
          </cell>
          <cell r="J267">
            <v>4.6168809341199997E-2</v>
          </cell>
          <cell r="K267">
            <v>4.9262988319999999E-2</v>
          </cell>
          <cell r="L267">
            <v>6.8641600299999994E-2</v>
          </cell>
          <cell r="M267">
            <v>4.4678122762000005E-2</v>
          </cell>
          <cell r="N267">
            <v>3.3536125350000001E-2</v>
          </cell>
          <cell r="O267">
            <v>2.1282092650000001E-2</v>
          </cell>
          <cell r="P267">
            <v>1.7160751122666663E-2</v>
          </cell>
          <cell r="Q267">
            <v>2.1459140733333333E-2</v>
          </cell>
          <cell r="R267">
            <v>1.1008993449999999E-2</v>
          </cell>
          <cell r="S267">
            <v>1.0874548048000001E-2</v>
          </cell>
          <cell r="T267">
            <v>9.8084957880000007E-3</v>
          </cell>
          <cell r="U267">
            <v>4.5455555599999992E-3</v>
          </cell>
          <cell r="V267">
            <v>2.8738236800000001E-3</v>
          </cell>
          <cell r="W267">
            <v>8.2717240666666664E-3</v>
          </cell>
          <cell r="X267">
            <v>3.8287524548000003E-2</v>
          </cell>
          <cell r="Y267">
            <v>8.8466559999999996E-3</v>
          </cell>
          <cell r="Z267">
            <v>3.9801525400000003E-3</v>
          </cell>
          <cell r="AA267">
            <v>0</v>
          </cell>
          <cell r="AB267">
            <v>0.49156799999999995</v>
          </cell>
          <cell r="AC267">
            <v>0.15646299999999999</v>
          </cell>
          <cell r="AD267">
            <v>0.25826499999999997</v>
          </cell>
          <cell r="AE267">
            <v>5.3438999999999993E-2</v>
          </cell>
          <cell r="AF267">
            <v>0.517544</v>
          </cell>
          <cell r="AG267">
            <v>1.8762189999999999</v>
          </cell>
          <cell r="AH267">
            <v>9.857231999999998</v>
          </cell>
          <cell r="AI267">
            <v>10.294617000000001</v>
          </cell>
          <cell r="AJ267">
            <v>7.4150559999999999</v>
          </cell>
          <cell r="AK267">
            <v>8.7463820000000005</v>
          </cell>
          <cell r="AL267">
            <v>11.212068</v>
          </cell>
          <cell r="AM267">
            <v>9.1447639999999986</v>
          </cell>
          <cell r="AN267">
            <v>7.1309630000000004</v>
          </cell>
          <cell r="AO267">
            <v>3.6316119999999996</v>
          </cell>
          <cell r="AP267">
            <v>2.834174</v>
          </cell>
          <cell r="AQ267">
            <v>3.6806429999999999</v>
          </cell>
          <cell r="AR267">
            <v>1.4931369999999999</v>
          </cell>
          <cell r="AS267">
            <v>1.2190649999999998</v>
          </cell>
          <cell r="AT267">
            <v>0.94600499999999998</v>
          </cell>
          <cell r="AU267">
            <v>0.40132099999999998</v>
          </cell>
          <cell r="AV267">
            <v>0.297153</v>
          </cell>
          <cell r="AW267">
            <v>1.3634709999999999</v>
          </cell>
          <cell r="AX267">
            <v>2.2942692130000002</v>
          </cell>
          <cell r="AY267">
            <v>0.65374518400000003</v>
          </cell>
          <cell r="AZ267">
            <v>0.78511349699999999</v>
          </cell>
          <cell r="BA267">
            <v>0</v>
          </cell>
        </row>
        <row r="268">
          <cell r="B268">
            <v>7.6380704982399999E-3</v>
          </cell>
          <cell r="C268">
            <v>1.5072247335600001E-2</v>
          </cell>
          <cell r="D268">
            <v>2.6937835142400008E-3</v>
          </cell>
          <cell r="E268">
            <v>3.7210609800000004E-3</v>
          </cell>
          <cell r="F268">
            <v>8.1291519400000008E-3</v>
          </cell>
          <cell r="G268">
            <v>7.6731600400000008E-3</v>
          </cell>
          <cell r="H268">
            <v>7.1967350000000001E-3</v>
          </cell>
          <cell r="I268">
            <v>8.5904129911600017E-3</v>
          </cell>
          <cell r="J268">
            <v>7.7285979680000007E-3</v>
          </cell>
          <cell r="K268">
            <v>5.1683249799999997E-3</v>
          </cell>
          <cell r="L268">
            <v>1.0843314299999999E-2</v>
          </cell>
          <cell r="M268">
            <v>1.0412311909999999E-2</v>
          </cell>
          <cell r="N268">
            <v>1.0474486204000001E-2</v>
          </cell>
          <cell r="O268">
            <v>6.220245668E-3</v>
          </cell>
          <cell r="P268">
            <v>1.1599333200000001E-2</v>
          </cell>
          <cell r="Q268">
            <v>6.5884754693333334E-3</v>
          </cell>
          <cell r="R268">
            <v>1.0957668175999998E-2</v>
          </cell>
          <cell r="S268">
            <v>5.7136861599999993E-3</v>
          </cell>
          <cell r="T268">
            <v>6.8433310400000001E-3</v>
          </cell>
          <cell r="U268">
            <v>8.3979786799999994E-3</v>
          </cell>
          <cell r="V268">
            <v>6.5757611919999995E-3</v>
          </cell>
          <cell r="W268">
            <v>6.4937425279999999E-3</v>
          </cell>
          <cell r="X268">
            <v>7.1589627199999993E-3</v>
          </cell>
          <cell r="Y268">
            <v>5.6369072759999998E-3</v>
          </cell>
          <cell r="Z268">
            <v>3.8354679999999999E-3</v>
          </cell>
          <cell r="AA268">
            <v>0</v>
          </cell>
          <cell r="AB268">
            <v>0.90445299999999995</v>
          </cell>
          <cell r="AC268">
            <v>0.98318899999999987</v>
          </cell>
          <cell r="AD268">
            <v>1.4461379999999999</v>
          </cell>
          <cell r="AE268">
            <v>0.48655999999999999</v>
          </cell>
          <cell r="AF268">
            <v>1.3614010000000001</v>
          </cell>
          <cell r="AG268">
            <v>1.8496140000000001</v>
          </cell>
          <cell r="AH268">
            <v>1.6235390000000001</v>
          </cell>
          <cell r="AI268">
            <v>1.7121189999999999</v>
          </cell>
          <cell r="AJ268">
            <v>1.5081760000000002</v>
          </cell>
          <cell r="AK268">
            <v>1.2552399999999999</v>
          </cell>
          <cell r="AL268">
            <v>2.2975430000000001</v>
          </cell>
          <cell r="AM268">
            <v>2.9462489999999999</v>
          </cell>
          <cell r="AN268">
            <v>2.785733</v>
          </cell>
          <cell r="AO268">
            <v>2.0362309999999999</v>
          </cell>
          <cell r="AP268">
            <v>3.038878</v>
          </cell>
          <cell r="AQ268">
            <v>1.6918629999999999</v>
          </cell>
          <cell r="AR268">
            <v>3.2058390000000001</v>
          </cell>
          <cell r="AS268">
            <v>1.517798</v>
          </cell>
          <cell r="AT268">
            <v>2.0127679999999999</v>
          </cell>
          <cell r="AU268">
            <v>2.906412</v>
          </cell>
          <cell r="AV268">
            <v>2.6868989999999999</v>
          </cell>
          <cell r="AW268">
            <v>2.9282281000000001</v>
          </cell>
          <cell r="AX268">
            <v>1.6861878700000001</v>
          </cell>
          <cell r="AY268">
            <v>1.6935447059999997</v>
          </cell>
          <cell r="AZ268">
            <v>1.9829243759999999</v>
          </cell>
          <cell r="BA268">
            <v>0</v>
          </cell>
        </row>
        <row r="269">
          <cell r="B269">
            <v>7.9370200000000008E-4</v>
          </cell>
          <cell r="C269">
            <v>8.1631550000000003E-4</v>
          </cell>
          <cell r="D269">
            <v>0</v>
          </cell>
          <cell r="E269">
            <v>4.2227494400000001E-4</v>
          </cell>
          <cell r="F269">
            <v>9.2351240800000014E-4</v>
          </cell>
          <cell r="G269">
            <v>4.2770000000000004E-4</v>
          </cell>
          <cell r="H269">
            <v>1.2285E-3</v>
          </cell>
          <cell r="I269">
            <v>1.5800734040000001E-3</v>
          </cell>
          <cell r="J269">
            <v>1.195541984E-3</v>
          </cell>
          <cell r="K269">
            <v>2.38784E-3</v>
          </cell>
          <cell r="L269">
            <v>8.4629999999999992E-4</v>
          </cell>
          <cell r="M269">
            <v>1.6016000000000001E-4</v>
          </cell>
          <cell r="N269">
            <v>0</v>
          </cell>
          <cell r="O269">
            <v>1.6926000000000002E-4</v>
          </cell>
          <cell r="P269">
            <v>4.3679999999999995E-5</v>
          </cell>
          <cell r="Q269">
            <v>0</v>
          </cell>
          <cell r="R269">
            <v>0</v>
          </cell>
          <cell r="S269">
            <v>0</v>
          </cell>
          <cell r="T269">
            <v>1.8199999999999999E-6</v>
          </cell>
          <cell r="U269">
            <v>1.1146226E-4</v>
          </cell>
          <cell r="V269">
            <v>6.5422447999999997E-5</v>
          </cell>
          <cell r="W269">
            <v>1.16181156E-4</v>
          </cell>
          <cell r="X269">
            <v>8.1658304000000001E-5</v>
          </cell>
          <cell r="Y269">
            <v>6.6885000000000008E-5</v>
          </cell>
          <cell r="Z269">
            <v>0</v>
          </cell>
          <cell r="AA269">
            <v>0</v>
          </cell>
          <cell r="AB269">
            <v>0.10889199999999999</v>
          </cell>
          <cell r="AC269">
            <v>0.119824</v>
          </cell>
          <cell r="AD269">
            <v>0</v>
          </cell>
          <cell r="AE269">
            <v>6.1752999999999995E-2</v>
          </cell>
          <cell r="AF269">
            <v>0.127301</v>
          </cell>
          <cell r="AG269">
            <v>4.5228999999999998E-2</v>
          </cell>
          <cell r="AH269">
            <v>0.52385999999999999</v>
          </cell>
          <cell r="AI269">
            <v>0.50626300000000002</v>
          </cell>
          <cell r="AJ269">
            <v>0.63542499999999991</v>
          </cell>
          <cell r="AK269">
            <v>0.392009</v>
          </cell>
          <cell r="AL269">
            <v>0.22524499999999997</v>
          </cell>
          <cell r="AM269">
            <v>5.0942000000000001E-2</v>
          </cell>
          <cell r="AN269">
            <v>0</v>
          </cell>
          <cell r="AO269">
            <v>8.344399999999999E-2</v>
          </cell>
          <cell r="AP269">
            <v>3.7383E-2</v>
          </cell>
          <cell r="AQ269">
            <v>0</v>
          </cell>
          <cell r="AR269">
            <v>0</v>
          </cell>
          <cell r="AS269">
            <v>0</v>
          </cell>
          <cell r="AT269">
            <v>7.3499999999999998E-4</v>
          </cell>
          <cell r="AU269">
            <v>6.3644999999999993E-2</v>
          </cell>
          <cell r="AV269">
            <v>3.1997999999999999E-2</v>
          </cell>
          <cell r="AW269">
            <v>4.2171E-2</v>
          </cell>
          <cell r="AX269">
            <v>8.8167499999999996E-2</v>
          </cell>
          <cell r="AY269">
            <v>5.4299969999999996E-2</v>
          </cell>
          <cell r="AZ269">
            <v>0</v>
          </cell>
          <cell r="BA269">
            <v>0</v>
          </cell>
        </row>
        <row r="272">
          <cell r="B272">
            <v>3.7272763581872009E-2</v>
          </cell>
          <cell r="C272">
            <v>7.5404329065520026E-2</v>
          </cell>
          <cell r="D272">
            <v>4.7044353865600005E-2</v>
          </cell>
          <cell r="E272">
            <v>5.3147215863559999E-2</v>
          </cell>
          <cell r="F272">
            <v>8.046239039020002E-2</v>
          </cell>
          <cell r="G272">
            <v>7.1741913152000014E-2</v>
          </cell>
          <cell r="H272">
            <v>0.11365082820000003</v>
          </cell>
          <cell r="I272">
            <v>5.1412992612799996E-2</v>
          </cell>
          <cell r="J272">
            <v>4.3485365050400009E-2</v>
          </cell>
          <cell r="K272">
            <v>2.4756135949999997E-2</v>
          </cell>
          <cell r="L272">
            <v>2.7306388199999997E-2</v>
          </cell>
          <cell r="M272">
            <v>1.9550927032000003E-2</v>
          </cell>
          <cell r="N272">
            <v>1.0728871244000002E-2</v>
          </cell>
          <cell r="O272">
            <v>1.1116510678000001E-2</v>
          </cell>
          <cell r="P272">
            <v>1.1001880404666665E-2</v>
          </cell>
          <cell r="Q272">
            <v>9.3241430533333326E-3</v>
          </cell>
          <cell r="R272">
            <v>1.1409641880000002E-2</v>
          </cell>
          <cell r="S272">
            <v>1.2849166512E-2</v>
          </cell>
          <cell r="T272">
            <v>3.5156973124000006E-2</v>
          </cell>
          <cell r="U272">
            <v>6.5458400279999988E-3</v>
          </cell>
          <cell r="V272">
            <v>6.2460376160000004E-3</v>
          </cell>
          <cell r="W272">
            <v>3.6320091079999998E-3</v>
          </cell>
          <cell r="X272">
            <v>1.0163329435532E-2</v>
          </cell>
          <cell r="Y272">
            <v>7.5048942113600014E-3</v>
          </cell>
          <cell r="Z272">
            <v>7.4322411800000002E-3</v>
          </cell>
          <cell r="AA272">
            <v>0</v>
          </cell>
          <cell r="AB272">
            <v>5.5523289999999994</v>
          </cell>
          <cell r="AC272">
            <v>5.7498569999999996</v>
          </cell>
          <cell r="AD272">
            <v>6.2778689999999999</v>
          </cell>
          <cell r="AE272">
            <v>6.2904779999999993</v>
          </cell>
          <cell r="AF272">
            <v>9.3998889999999982</v>
          </cell>
          <cell r="AG272">
            <v>10.645488000000004</v>
          </cell>
          <cell r="AH272">
            <v>14.699365999999999</v>
          </cell>
          <cell r="AI272">
            <v>9.8264800000000001</v>
          </cell>
          <cell r="AJ272">
            <v>8.7751619999999999</v>
          </cell>
          <cell r="AK272">
            <v>6.9508099999999988</v>
          </cell>
          <cell r="AL272">
            <v>6.092566999999999</v>
          </cell>
          <cell r="AM272">
            <v>4.7586130000000004</v>
          </cell>
          <cell r="AN272">
            <v>3.5016160000000003</v>
          </cell>
          <cell r="AO272">
            <v>3.7983469999999993</v>
          </cell>
          <cell r="AP272">
            <v>3.0204689999999998</v>
          </cell>
          <cell r="AQ272">
            <v>2.7383059999999997</v>
          </cell>
          <cell r="AR272">
            <v>3.9176310000000001</v>
          </cell>
          <cell r="AS272">
            <v>3.5854319999999991</v>
          </cell>
          <cell r="AT272">
            <v>4.4236609999999992</v>
          </cell>
          <cell r="AU272">
            <v>2.6841179999999998</v>
          </cell>
          <cell r="AV272">
            <v>2.2619789999999997</v>
          </cell>
          <cell r="AW272">
            <v>4.2353339999999999</v>
          </cell>
          <cell r="AX272">
            <v>5.8107787769999986</v>
          </cell>
          <cell r="AY272">
            <v>2.8300301169999993</v>
          </cell>
          <cell r="AZ272">
            <v>3.62458956</v>
          </cell>
          <cell r="BA272">
            <v>0</v>
          </cell>
        </row>
      </sheetData>
      <sheetData sheetId="33">
        <row r="263">
          <cell r="B263">
            <v>4.8834939999999998E-5</v>
          </cell>
          <cell r="C263">
            <v>2.313934E-5</v>
          </cell>
          <cell r="D263">
            <v>2.3413585999999999E-4</v>
          </cell>
          <cell r="E263">
            <v>9.9164799999999976E-6</v>
          </cell>
          <cell r="F263">
            <v>6.8917939999999989E-5</v>
          </cell>
          <cell r="G263">
            <v>1.6242491999999997E-4</v>
          </cell>
          <cell r="H263">
            <v>6.3484357999999991E-4</v>
          </cell>
          <cell r="I263">
            <v>5.0729657999999992E-4</v>
          </cell>
          <cell r="J263">
            <v>3.5936599999999996E-4</v>
          </cell>
          <cell r="K263">
            <v>1.7105661999999996E-4</v>
          </cell>
          <cell r="L263">
            <v>4.1583779999999992E-5</v>
          </cell>
          <cell r="M263">
            <v>1.3663089999999998E-4</v>
          </cell>
          <cell r="N263">
            <v>1.0161199999999999E-4</v>
          </cell>
          <cell r="O263">
            <v>6.7433659999999995E-5</v>
          </cell>
          <cell r="P263">
            <v>0</v>
          </cell>
          <cell r="Q263">
            <v>1.2035435999999999E-4</v>
          </cell>
          <cell r="R263">
            <v>5.7245859999999997E-5</v>
          </cell>
          <cell r="S263">
            <v>0</v>
          </cell>
          <cell r="T263">
            <v>6.4353379999999998E-5</v>
          </cell>
          <cell r="U263">
            <v>0</v>
          </cell>
          <cell r="V263">
            <v>0</v>
          </cell>
          <cell r="W263">
            <v>0</v>
          </cell>
          <cell r="X263">
            <v>0</v>
          </cell>
          <cell r="Y263">
            <v>0</v>
          </cell>
          <cell r="Z263">
            <v>0</v>
          </cell>
          <cell r="AA263">
            <v>0</v>
          </cell>
          <cell r="AB263">
            <v>8.9399999999999994E-4</v>
          </cell>
          <cell r="AC263">
            <v>5.3010000000000002E-3</v>
          </cell>
          <cell r="AD263">
            <v>4.3719000000000001E-2</v>
          </cell>
          <cell r="AE263">
            <v>8.0579999999999992E-3</v>
          </cell>
          <cell r="AF263">
            <v>1.4688E-2</v>
          </cell>
          <cell r="AG263">
            <v>2.2627000000000001E-2</v>
          </cell>
          <cell r="AH263">
            <v>9.6884999999999999E-2</v>
          </cell>
          <cell r="AI263">
            <v>0.105488</v>
          </cell>
          <cell r="AJ263">
            <v>0.118323</v>
          </cell>
          <cell r="AK263">
            <v>5.7900999999999994E-2</v>
          </cell>
          <cell r="AL263">
            <v>1.8381999999999999E-2</v>
          </cell>
          <cell r="AM263">
            <v>1.7315000000000001E-2</v>
          </cell>
          <cell r="AN263">
            <v>3.986E-2</v>
          </cell>
          <cell r="AO263">
            <v>1.7342999999999997E-2</v>
          </cell>
          <cell r="AP263">
            <v>0</v>
          </cell>
          <cell r="AQ263">
            <v>2.3466999999999998E-2</v>
          </cell>
          <cell r="AR263">
            <v>1.0073E-2</v>
          </cell>
          <cell r="AS263">
            <v>0</v>
          </cell>
          <cell r="AT263">
            <v>1.1519999999999999E-2</v>
          </cell>
          <cell r="AU263">
            <v>0</v>
          </cell>
          <cell r="AV263">
            <v>0</v>
          </cell>
          <cell r="AW263">
            <v>0</v>
          </cell>
          <cell r="AX263">
            <v>0</v>
          </cell>
          <cell r="AY263">
            <v>0</v>
          </cell>
          <cell r="AZ263">
            <v>0</v>
          </cell>
          <cell r="BA263">
            <v>0</v>
          </cell>
        </row>
        <row r="264">
          <cell r="B264">
            <v>0</v>
          </cell>
          <cell r="C264">
            <v>0</v>
          </cell>
          <cell r="D264">
            <v>0</v>
          </cell>
          <cell r="E264">
            <v>6.9425999999999992E-7</v>
          </cell>
          <cell r="F264">
            <v>0</v>
          </cell>
          <cell r="G264">
            <v>0</v>
          </cell>
          <cell r="H264">
            <v>0</v>
          </cell>
          <cell r="I264">
            <v>0</v>
          </cell>
          <cell r="J264">
            <v>5.8519999999999995E-5</v>
          </cell>
          <cell r="K264">
            <v>2.6599999999999997E-7</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6.1600000000000001E-4</v>
          </cell>
          <cell r="AF264">
            <v>0</v>
          </cell>
          <cell r="AG264">
            <v>0</v>
          </cell>
          <cell r="AH264">
            <v>0</v>
          </cell>
          <cell r="AI264">
            <v>0</v>
          </cell>
          <cell r="AJ264">
            <v>9.0359999999999989E-3</v>
          </cell>
          <cell r="AK264">
            <v>6.2500000000000001E-4</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34">
        <row r="21">
          <cell r="B21">
            <v>7.7068123999999997E-4</v>
          </cell>
          <cell r="C21">
            <v>2.2239477399999996E-3</v>
          </cell>
          <cell r="D21">
            <v>6.741392000000001E-5</v>
          </cell>
          <cell r="E21">
            <v>1.00099174E-3</v>
          </cell>
          <cell r="F21">
            <v>3.9043466000000001E-4</v>
          </cell>
          <cell r="G21">
            <v>2.4948100000000002E-4</v>
          </cell>
          <cell r="H21">
            <v>2.1779712E-3</v>
          </cell>
          <cell r="I21">
            <v>2.2479142000000001E-4</v>
          </cell>
          <cell r="J21">
            <v>6.9767740000000009E-5</v>
          </cell>
          <cell r="K21">
            <v>2.1058799999999996E-5</v>
          </cell>
          <cell r="L21">
            <v>0</v>
          </cell>
          <cell r="M21">
            <v>4.0208599999999993E-5</v>
          </cell>
          <cell r="N21">
            <v>0</v>
          </cell>
          <cell r="O21">
            <v>4.1963499999999992E-5</v>
          </cell>
          <cell r="P21">
            <v>0</v>
          </cell>
          <cell r="Q21">
            <v>0</v>
          </cell>
          <cell r="R21">
            <v>0</v>
          </cell>
          <cell r="S21">
            <v>0</v>
          </cell>
          <cell r="T21">
            <v>0</v>
          </cell>
          <cell r="U21">
            <v>0</v>
          </cell>
          <cell r="V21">
            <v>0</v>
          </cell>
          <cell r="W21">
            <v>0</v>
          </cell>
          <cell r="X21">
            <v>0</v>
          </cell>
          <cell r="Y21">
            <v>0</v>
          </cell>
          <cell r="Z21">
            <v>0</v>
          </cell>
        </row>
        <row r="47">
          <cell r="B47">
            <v>0</v>
          </cell>
          <cell r="C47">
            <v>0</v>
          </cell>
          <cell r="D47">
            <v>0</v>
          </cell>
          <cell r="E47">
            <v>0</v>
          </cell>
          <cell r="F47">
            <v>0</v>
          </cell>
          <cell r="G47">
            <v>9.6600000000000003E-5</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row>
        <row r="105">
          <cell r="B105">
            <v>0</v>
          </cell>
          <cell r="C105">
            <v>0</v>
          </cell>
          <cell r="D105">
            <v>0</v>
          </cell>
          <cell r="F105">
            <v>0</v>
          </cell>
          <cell r="G105">
            <v>0</v>
          </cell>
          <cell r="I105">
            <v>0</v>
          </cell>
          <cell r="J105">
            <v>0</v>
          </cell>
          <cell r="K105">
            <v>0</v>
          </cell>
          <cell r="L105">
            <v>0</v>
          </cell>
          <cell r="M105">
            <v>8.2799999999999993E-5</v>
          </cell>
          <cell r="N105">
            <v>0</v>
          </cell>
          <cell r="O105">
            <v>0</v>
          </cell>
          <cell r="P105">
            <v>0</v>
          </cell>
          <cell r="Q105">
            <v>0</v>
          </cell>
          <cell r="R105">
            <v>9.4716299999999986E-5</v>
          </cell>
          <cell r="S105">
            <v>1.8353723999999999E-4</v>
          </cell>
          <cell r="T105">
            <v>0</v>
          </cell>
          <cell r="U105">
            <v>0</v>
          </cell>
          <cell r="W105">
            <v>0</v>
          </cell>
        </row>
        <row r="108">
          <cell r="B108">
            <v>0</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row>
        <row r="115">
          <cell r="B115">
            <v>2.5015146379999999E-2</v>
          </cell>
          <cell r="C115">
            <v>8.10957E-3</v>
          </cell>
          <cell r="D115">
            <v>4.2725374999999996E-3</v>
          </cell>
          <cell r="E115">
            <v>4.5283246400000003E-3</v>
          </cell>
          <cell r="F115">
            <v>5.8066646399999996E-3</v>
          </cell>
          <cell r="G115">
            <v>7.2288999999999999E-3</v>
          </cell>
          <cell r="H115">
            <v>3.611E-4</v>
          </cell>
          <cell r="I115">
            <v>1.4677017600000001E-3</v>
          </cell>
          <cell r="J115">
            <v>0</v>
          </cell>
          <cell r="K115">
            <v>0</v>
          </cell>
          <cell r="L115">
            <v>0</v>
          </cell>
          <cell r="M115">
            <v>0</v>
          </cell>
          <cell r="N115">
            <v>0</v>
          </cell>
          <cell r="O115">
            <v>5.5199999999999993E-5</v>
          </cell>
          <cell r="P115">
            <v>0</v>
          </cell>
          <cell r="Q115">
            <v>0</v>
          </cell>
          <cell r="R115">
            <v>1.1108999999999998E-6</v>
          </cell>
          <cell r="S115">
            <v>0</v>
          </cell>
          <cell r="T115">
            <v>0</v>
          </cell>
          <cell r="U115">
            <v>0</v>
          </cell>
          <cell r="V115">
            <v>0</v>
          </cell>
          <cell r="W115">
            <v>0</v>
          </cell>
          <cell r="X115">
            <v>0</v>
          </cell>
          <cell r="Y115">
            <v>0</v>
          </cell>
          <cell r="Z115">
            <v>0</v>
          </cell>
          <cell r="AB115">
            <v>3.6413009999999999</v>
          </cell>
          <cell r="AC115">
            <v>1.1670149999999999</v>
          </cell>
          <cell r="AD115">
            <v>0.59505699999999995</v>
          </cell>
          <cell r="AE115">
            <v>0.54847400000000002</v>
          </cell>
          <cell r="AF115">
            <v>0.88664499999999991</v>
          </cell>
          <cell r="AG115">
            <v>0.943828</v>
          </cell>
          <cell r="AH115">
            <v>4.6251999999999995E-2</v>
          </cell>
          <cell r="AI115">
            <v>0.25797100000000001</v>
          </cell>
          <cell r="AJ115">
            <v>0</v>
          </cell>
          <cell r="AK115">
            <v>0</v>
          </cell>
          <cell r="AL115">
            <v>0</v>
          </cell>
          <cell r="AM115">
            <v>0</v>
          </cell>
          <cell r="AN115">
            <v>0</v>
          </cell>
          <cell r="AO115">
            <v>1.2789E-2</v>
          </cell>
          <cell r="AP115">
            <v>0</v>
          </cell>
          <cell r="AQ115">
            <v>0</v>
          </cell>
          <cell r="AR115">
            <v>1.2999999999999999E-4</v>
          </cell>
          <cell r="AS115">
            <v>0</v>
          </cell>
          <cell r="AT115">
            <v>0</v>
          </cell>
          <cell r="AU115">
            <v>0</v>
          </cell>
          <cell r="AV115">
            <v>0</v>
          </cell>
          <cell r="AW115">
            <v>0</v>
          </cell>
          <cell r="AX115">
            <v>0</v>
          </cell>
          <cell r="AY115">
            <v>0</v>
          </cell>
          <cell r="AZ115">
            <v>0</v>
          </cell>
        </row>
        <row r="206">
          <cell r="B206">
            <v>0</v>
          </cell>
          <cell r="C206">
            <v>0</v>
          </cell>
          <cell r="D206">
            <v>1.2725118E-4</v>
          </cell>
          <cell r="E206">
            <v>0</v>
          </cell>
          <cell r="F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row>
        <row r="222">
          <cell r="B222">
            <v>2.8853196399999999E-3</v>
          </cell>
          <cell r="C222">
            <v>5.5763477000000004E-3</v>
          </cell>
          <cell r="D222">
            <v>5.2341099999999993E-3</v>
          </cell>
          <cell r="E222">
            <v>5.1665382999999997E-3</v>
          </cell>
          <cell r="F222">
            <v>4.4133835199999995E-3</v>
          </cell>
          <cell r="G222">
            <v>4.3539E-3</v>
          </cell>
          <cell r="H222">
            <v>2.8302079599999996E-3</v>
          </cell>
          <cell r="I222">
            <v>5.6415205000000003E-3</v>
          </cell>
          <cell r="J222">
            <v>4.24105556E-3</v>
          </cell>
          <cell r="K222">
            <v>4.8763725999999997E-3</v>
          </cell>
          <cell r="L222">
            <v>3.9949838499999998E-3</v>
          </cell>
          <cell r="M222">
            <v>6.9817051999999989E-4</v>
          </cell>
          <cell r="N222">
            <v>3.2123717433333331E-3</v>
          </cell>
          <cell r="O222">
            <v>2.2148999999999997E-3</v>
          </cell>
          <cell r="P222">
            <v>1.6288176799999997E-3</v>
          </cell>
          <cell r="Q222">
            <v>1.5061922599999998E-3</v>
          </cell>
          <cell r="R222">
            <v>1.6559999999999999E-4</v>
          </cell>
          <cell r="S222">
            <v>0</v>
          </cell>
          <cell r="T222">
            <v>1.6099999999999999E-8</v>
          </cell>
          <cell r="U222">
            <v>0</v>
          </cell>
          <cell r="W222">
            <v>9.1953999999999984E-6</v>
          </cell>
          <cell r="X222">
            <v>0</v>
          </cell>
          <cell r="Y222">
            <v>0</v>
          </cell>
          <cell r="AB222">
            <v>0.481402</v>
          </cell>
          <cell r="AC222">
            <v>0.95638000000000001</v>
          </cell>
          <cell r="AD222">
            <v>0.86934999999999996</v>
          </cell>
          <cell r="AE222">
            <v>0.89544699999999988</v>
          </cell>
          <cell r="AF222">
            <v>0.86934400000000001</v>
          </cell>
          <cell r="AG222">
            <v>0.67325800000000002</v>
          </cell>
          <cell r="AH222">
            <v>0.47742800000000002</v>
          </cell>
          <cell r="AI222">
            <v>1.089375</v>
          </cell>
          <cell r="AJ222">
            <v>0.95767999999999998</v>
          </cell>
          <cell r="AK222">
            <v>0.89176800000000001</v>
          </cell>
          <cell r="AL222">
            <v>0.83471499999999998</v>
          </cell>
          <cell r="AM222">
            <v>0.19108</v>
          </cell>
          <cell r="AN222">
            <v>0.68926299999999996</v>
          </cell>
          <cell r="AO222">
            <v>0.47458400000000001</v>
          </cell>
          <cell r="AP222">
            <v>0.35410900000000001</v>
          </cell>
          <cell r="AQ222">
            <v>0.31033099999999997</v>
          </cell>
          <cell r="AR222">
            <v>3.6309000000000001E-2</v>
          </cell>
          <cell r="AS222">
            <v>0</v>
          </cell>
          <cell r="AT222">
            <v>1.4E-5</v>
          </cell>
          <cell r="AU222">
            <v>0</v>
          </cell>
          <cell r="AW222">
            <v>1.9989999999999999E-3</v>
          </cell>
          <cell r="AX222">
            <v>0</v>
          </cell>
          <cell r="AY222">
            <v>0</v>
          </cell>
        </row>
        <row r="228">
          <cell r="B228">
            <v>0</v>
          </cell>
          <cell r="C228">
            <v>0</v>
          </cell>
          <cell r="D228">
            <v>0</v>
          </cell>
          <cell r="E228">
            <v>8.0499999999999992E-7</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V228">
            <v>0</v>
          </cell>
          <cell r="X228">
            <v>0</v>
          </cell>
        </row>
        <row r="236">
          <cell r="B236">
            <v>8.63543464E-3</v>
          </cell>
          <cell r="C236">
            <v>6.3035492800000001E-3</v>
          </cell>
          <cell r="D236">
            <v>3.2711174999999998E-3</v>
          </cell>
          <cell r="E236">
            <v>2.4419674999999999E-3</v>
          </cell>
          <cell r="F236">
            <v>5.2120208000000006E-3</v>
          </cell>
          <cell r="G236">
            <v>1.22382908E-3</v>
          </cell>
          <cell r="H236">
            <v>4.1767999999999996E-3</v>
          </cell>
          <cell r="I236">
            <v>3.5678920199999999E-3</v>
          </cell>
          <cell r="J236">
            <v>3.1077121600000001E-3</v>
          </cell>
          <cell r="K236">
            <v>2.4890875999999998E-3</v>
          </cell>
          <cell r="L236">
            <v>3.0730141299999993E-3</v>
          </cell>
          <cell r="M236">
            <v>1.6490434199999998E-3</v>
          </cell>
          <cell r="N236">
            <v>3.1212471999999998E-3</v>
          </cell>
          <cell r="O236">
            <v>2.7690850000000001E-3</v>
          </cell>
          <cell r="P236">
            <v>4.2779999999999997E-3</v>
          </cell>
          <cell r="Q236">
            <v>3.04601098E-3</v>
          </cell>
          <cell r="R236">
            <v>2.48415272E-3</v>
          </cell>
          <cell r="S236">
            <v>1.0803421999999998E-3</v>
          </cell>
          <cell r="T236">
            <v>1.3844960399999999E-3</v>
          </cell>
          <cell r="U236">
            <v>5.6387995999999994E-4</v>
          </cell>
          <cell r="V236">
            <v>1.6007999999999999E-3</v>
          </cell>
          <cell r="W236">
            <v>3.2659999999999997E-4</v>
          </cell>
          <cell r="X236">
            <v>8.2155999999999991E-5</v>
          </cell>
          <cell r="Y236">
            <v>0</v>
          </cell>
          <cell r="Z236">
            <v>0</v>
          </cell>
          <cell r="AB236">
            <v>1.440896</v>
          </cell>
          <cell r="AC236">
            <v>1.237007</v>
          </cell>
          <cell r="AD236">
            <v>0.52327400000000002</v>
          </cell>
          <cell r="AE236">
            <v>0.34766999999999998</v>
          </cell>
          <cell r="AF236">
            <v>0.96381799999999995</v>
          </cell>
          <cell r="AG236">
            <v>0.21431699999999998</v>
          </cell>
          <cell r="AH236">
            <v>0.70562499999999995</v>
          </cell>
          <cell r="AI236">
            <v>0.76483100000000004</v>
          </cell>
          <cell r="AJ236">
            <v>0.7620039999999999</v>
          </cell>
          <cell r="AK236">
            <v>0.52135500000000001</v>
          </cell>
          <cell r="AL236">
            <v>0.60895500000000002</v>
          </cell>
          <cell r="AM236">
            <v>0.44652199999999997</v>
          </cell>
          <cell r="AN236">
            <v>0.73477999999999999</v>
          </cell>
          <cell r="AO236">
            <v>0.60197499999999993</v>
          </cell>
          <cell r="AP236">
            <v>0.86479899999999998</v>
          </cell>
          <cell r="AQ236">
            <v>0.66574</v>
          </cell>
          <cell r="AR236">
            <v>0.55809599999999993</v>
          </cell>
          <cell r="AS236">
            <v>0.33768599999999999</v>
          </cell>
          <cell r="AT236">
            <v>0.33368500000000001</v>
          </cell>
          <cell r="AU236">
            <v>0.12906199999999998</v>
          </cell>
          <cell r="AV236">
            <v>0.38800899999999999</v>
          </cell>
          <cell r="AW236">
            <v>7.3070999999999997E-2</v>
          </cell>
          <cell r="AX236">
            <v>2.3E-2</v>
          </cell>
          <cell r="AY236">
            <v>0</v>
          </cell>
          <cell r="AZ236">
            <v>0</v>
          </cell>
        </row>
        <row r="246">
          <cell r="B246">
            <v>1.710685214E-2</v>
          </cell>
          <cell r="C246">
            <v>1.2258337140000001E-2</v>
          </cell>
          <cell r="D246">
            <v>9.1329246399999998E-3</v>
          </cell>
          <cell r="E246">
            <v>1.03165258E-2</v>
          </cell>
          <cell r="F246">
            <v>1.09831302E-2</v>
          </cell>
          <cell r="G246">
            <v>1.23786E-2</v>
          </cell>
          <cell r="H246">
            <v>1.4659716999999999E-2</v>
          </cell>
          <cell r="I246">
            <v>9.4428593000000002E-3</v>
          </cell>
          <cell r="J246">
            <v>3.5281572199999996E-3</v>
          </cell>
          <cell r="K246">
            <v>2.2515527999999996E-4</v>
          </cell>
          <cell r="L246">
            <v>0</v>
          </cell>
          <cell r="M246">
            <v>0</v>
          </cell>
          <cell r="N246">
            <v>0</v>
          </cell>
          <cell r="O246">
            <v>6.7159999999999985E-7</v>
          </cell>
          <cell r="P246">
            <v>0</v>
          </cell>
          <cell r="Q246">
            <v>0</v>
          </cell>
          <cell r="R246">
            <v>0</v>
          </cell>
          <cell r="S246">
            <v>0</v>
          </cell>
          <cell r="T246">
            <v>0</v>
          </cell>
          <cell r="U246">
            <v>0</v>
          </cell>
          <cell r="V246">
            <v>0</v>
          </cell>
          <cell r="W246">
            <v>0</v>
          </cell>
          <cell r="X246">
            <v>0</v>
          </cell>
          <cell r="Y246">
            <v>0</v>
          </cell>
          <cell r="Z246">
            <v>0</v>
          </cell>
          <cell r="AB246">
            <v>2.418215</v>
          </cell>
          <cell r="AC246">
            <v>1.6435309999999999</v>
          </cell>
          <cell r="AD246">
            <v>1.252437</v>
          </cell>
          <cell r="AE246">
            <v>1.2915939999999999</v>
          </cell>
          <cell r="AF246">
            <v>1.9323249999999998</v>
          </cell>
          <cell r="AG246">
            <v>1.792524</v>
          </cell>
          <cell r="AH246">
            <v>3.443397</v>
          </cell>
          <cell r="AI246">
            <v>1.9984009999999999</v>
          </cell>
          <cell r="AJ246">
            <v>0.78634599999999999</v>
          </cell>
          <cell r="AK246">
            <v>4.5887999999999998E-2</v>
          </cell>
          <cell r="AL246">
            <v>0</v>
          </cell>
          <cell r="AM246">
            <v>0</v>
          </cell>
          <cell r="AN246">
            <v>0</v>
          </cell>
          <cell r="AO246">
            <v>1.46E-4</v>
          </cell>
          <cell r="AP246">
            <v>0</v>
          </cell>
          <cell r="AQ246">
            <v>0</v>
          </cell>
          <cell r="AR246">
            <v>0</v>
          </cell>
          <cell r="AS246">
            <v>0</v>
          </cell>
          <cell r="AT246">
            <v>0</v>
          </cell>
          <cell r="AU246">
            <v>0</v>
          </cell>
          <cell r="AV246">
            <v>0</v>
          </cell>
          <cell r="AW246">
            <v>0</v>
          </cell>
          <cell r="AX246">
            <v>0</v>
          </cell>
          <cell r="AY246">
            <v>0</v>
          </cell>
          <cell r="AZ246">
            <v>0</v>
          </cell>
        </row>
        <row r="247">
          <cell r="B247">
            <v>8.0753481620000012E-2</v>
          </cell>
          <cell r="C247">
            <v>7.2283526000000001E-2</v>
          </cell>
          <cell r="D247">
            <v>4.8243962340000002E-2</v>
          </cell>
          <cell r="E247">
            <v>4.1911719639999997E-2</v>
          </cell>
          <cell r="F247">
            <v>4.8259473080000004E-2</v>
          </cell>
          <cell r="G247">
            <v>4.8463300000000001E-2</v>
          </cell>
          <cell r="H247">
            <v>2.1557899999999998E-2</v>
          </cell>
          <cell r="I247">
            <v>2.4749586539999997E-2</v>
          </cell>
          <cell r="J247">
            <v>1.5285829439999999E-2</v>
          </cell>
          <cell r="K247">
            <v>1.0493346579999998E-2</v>
          </cell>
          <cell r="L247">
            <v>9.5179101399999987E-3</v>
          </cell>
          <cell r="M247">
            <v>0</v>
          </cell>
          <cell r="N247">
            <v>0</v>
          </cell>
          <cell r="O247">
            <v>8.0697799999999978E-5</v>
          </cell>
          <cell r="P247">
            <v>8.9751519999999984E-5</v>
          </cell>
          <cell r="Q247">
            <v>3.9099999999999995E-5</v>
          </cell>
          <cell r="R247">
            <v>6.5027899999999981E-5</v>
          </cell>
          <cell r="S247">
            <v>0</v>
          </cell>
          <cell r="T247">
            <v>0</v>
          </cell>
          <cell r="U247">
            <v>0</v>
          </cell>
          <cell r="V247">
            <v>0</v>
          </cell>
          <cell r="W247">
            <v>0</v>
          </cell>
          <cell r="X247">
            <v>0</v>
          </cell>
          <cell r="Y247">
            <v>0</v>
          </cell>
          <cell r="Z247">
            <v>0</v>
          </cell>
          <cell r="AB247">
            <v>10.327556</v>
          </cell>
          <cell r="AC247">
            <v>6.6321249999999994</v>
          </cell>
          <cell r="AD247">
            <v>6.6961279999999999</v>
          </cell>
          <cell r="AE247">
            <v>3.8215810000000001</v>
          </cell>
          <cell r="AF247">
            <v>7.9189669999999994</v>
          </cell>
          <cell r="AG247">
            <v>4.3734929999999999</v>
          </cell>
          <cell r="AH247">
            <v>2.8899089999999998</v>
          </cell>
          <cell r="AI247">
            <v>4.6889419999999999</v>
          </cell>
          <cell r="AJ247">
            <v>3.3596909999999998</v>
          </cell>
          <cell r="AK247">
            <v>2.166617</v>
          </cell>
          <cell r="AL247">
            <v>1.8991339999999999</v>
          </cell>
          <cell r="AM247">
            <v>0</v>
          </cell>
          <cell r="AN247">
            <v>0</v>
          </cell>
          <cell r="AO247">
            <v>1.7543E-2</v>
          </cell>
          <cell r="AP247">
            <v>1.6635E-2</v>
          </cell>
          <cell r="AQ247">
            <v>1.055E-2</v>
          </cell>
          <cell r="AR247">
            <v>7.9309999999999988E-3</v>
          </cell>
          <cell r="AS247">
            <v>0</v>
          </cell>
          <cell r="AT247">
            <v>0</v>
          </cell>
          <cell r="AU247">
            <v>0</v>
          </cell>
          <cell r="AV247">
            <v>0</v>
          </cell>
          <cell r="AW247">
            <v>0</v>
          </cell>
          <cell r="AX247">
            <v>0</v>
          </cell>
          <cell r="AY247">
            <v>0</v>
          </cell>
          <cell r="AZ247">
            <v>0</v>
          </cell>
        </row>
        <row r="252">
          <cell r="B252">
            <v>1.2021264639999999E-2</v>
          </cell>
          <cell r="C252">
            <v>1.3174829639999998E-2</v>
          </cell>
          <cell r="D252">
            <v>1.1219284999999999E-2</v>
          </cell>
          <cell r="E252">
            <v>2.5156250000000001E-3</v>
          </cell>
          <cell r="F252">
            <v>1.5045449999999999E-3</v>
          </cell>
          <cell r="H252">
            <v>0</v>
          </cell>
          <cell r="I252">
            <v>0</v>
          </cell>
          <cell r="J252">
            <v>0</v>
          </cell>
          <cell r="K252">
            <v>0</v>
          </cell>
          <cell r="L252">
            <v>0</v>
          </cell>
          <cell r="M252">
            <v>0</v>
          </cell>
          <cell r="O252">
            <v>0</v>
          </cell>
          <cell r="P252">
            <v>1.0924999999999998E-7</v>
          </cell>
          <cell r="Q252">
            <v>0</v>
          </cell>
          <cell r="AB252">
            <v>1.7286870000000001</v>
          </cell>
          <cell r="AC252">
            <v>1.7576999999999998</v>
          </cell>
          <cell r="AD252">
            <v>1.3275919999999999</v>
          </cell>
          <cell r="AE252">
            <v>0.28178300000000001</v>
          </cell>
          <cell r="AF252">
            <v>0.220251</v>
          </cell>
          <cell r="AH252">
            <v>0</v>
          </cell>
          <cell r="AI252">
            <v>0</v>
          </cell>
          <cell r="AJ252">
            <v>0</v>
          </cell>
          <cell r="AK252">
            <v>0</v>
          </cell>
          <cell r="AL252">
            <v>0</v>
          </cell>
          <cell r="AM252">
            <v>0</v>
          </cell>
          <cell r="AO252">
            <v>0</v>
          </cell>
          <cell r="AP252">
            <v>1.8999999999999998E-5</v>
          </cell>
          <cell r="AQ252">
            <v>0</v>
          </cell>
        </row>
        <row r="263">
          <cell r="B263">
            <v>0.15575655844</v>
          </cell>
          <cell r="C263">
            <v>0.12725731409999999</v>
          </cell>
          <cell r="D263">
            <v>8.6184417339999986E-2</v>
          </cell>
          <cell r="E263">
            <v>8.0117367399999986E-2</v>
          </cell>
          <cell r="F263">
            <v>9.0069878640000003E-2</v>
          </cell>
          <cell r="G263">
            <v>8.1603007320000004E-2</v>
          </cell>
          <cell r="H263">
            <v>5.7624796160000005E-2</v>
          </cell>
          <cell r="I263">
            <v>5.2043320840000004E-2</v>
          </cell>
          <cell r="J263">
            <v>2.9200708459999999E-2</v>
          </cell>
          <cell r="K263">
            <v>2.0248050919999996E-2</v>
          </cell>
          <cell r="L263">
            <v>1.7963636639999996E-2</v>
          </cell>
          <cell r="M263">
            <v>3.8305906599999996E-3</v>
          </cell>
          <cell r="N263">
            <v>9.7134592833333332E-3</v>
          </cell>
          <cell r="O263">
            <v>8.9608712999999993E-3</v>
          </cell>
          <cell r="P263">
            <v>1.2517111289999999E-2</v>
          </cell>
          <cell r="Q263">
            <v>8.7138131200000003E-3</v>
          </cell>
          <cell r="R263">
            <v>5.9519804800000006E-3</v>
          </cell>
          <cell r="S263">
            <v>5.7425861799999985E-3</v>
          </cell>
          <cell r="T263">
            <v>7.4432167599999977E-3</v>
          </cell>
          <cell r="U263">
            <v>2.8728711199999995E-3</v>
          </cell>
          <cell r="V263">
            <v>3.3116448799999994E-3</v>
          </cell>
          <cell r="W263">
            <v>2.9600953999999995E-3</v>
          </cell>
          <cell r="X263">
            <v>8.2155999999999991E-5</v>
          </cell>
          <cell r="Y263">
            <v>1.6099999999999998E-6</v>
          </cell>
          <cell r="Z263">
            <v>3.9415099999999997E-4</v>
          </cell>
          <cell r="AA263">
            <v>0</v>
          </cell>
          <cell r="AB263">
            <v>21.133592</v>
          </cell>
          <cell r="AC263">
            <v>14.772890999999998</v>
          </cell>
          <cell r="AD263">
            <v>11.943694999999998</v>
          </cell>
          <cell r="AE263">
            <v>8.8970400000000005</v>
          </cell>
          <cell r="AF263">
            <v>15.306858999999998</v>
          </cell>
          <cell r="AG263">
            <v>9.5777929999999998</v>
          </cell>
          <cell r="AH263">
            <v>9.2206829999999993</v>
          </cell>
          <cell r="AI263">
            <v>10.188426</v>
          </cell>
          <cell r="AJ263">
            <v>6.5415389999999993</v>
          </cell>
          <cell r="AK263">
            <v>4.0569600000000001</v>
          </cell>
          <cell r="AL263">
            <v>3.635059</v>
          </cell>
          <cell r="AM263">
            <v>1.010907</v>
          </cell>
          <cell r="AN263">
            <v>2.1535549999999999</v>
          </cell>
          <cell r="AO263">
            <v>1.999214</v>
          </cell>
          <cell r="AP263">
            <v>2.6378110000000001</v>
          </cell>
          <cell r="AQ263">
            <v>1.851583</v>
          </cell>
          <cell r="AR263">
            <v>1.2985069999999999</v>
          </cell>
          <cell r="AS263">
            <v>1.3761789999999998</v>
          </cell>
          <cell r="AT263">
            <v>1.810489</v>
          </cell>
          <cell r="AU263">
            <v>0.662192</v>
          </cell>
          <cell r="AV263">
            <v>0.77838399999999996</v>
          </cell>
          <cell r="AW263">
            <v>0.75335599999999991</v>
          </cell>
          <cell r="AX263">
            <v>2.3E-2</v>
          </cell>
          <cell r="AY263">
            <v>2.6350010000000001E-3</v>
          </cell>
          <cell r="AZ263">
            <v>1.0701493999999999E-2</v>
          </cell>
          <cell r="BA263">
            <v>0</v>
          </cell>
        </row>
        <row r="264">
          <cell r="B264">
            <v>1.7996689480000001E-2</v>
          </cell>
          <cell r="C264">
            <v>1.226839964E-2</v>
          </cell>
          <cell r="D264">
            <v>9.7503306600000006E-3</v>
          </cell>
          <cell r="E264">
            <v>1.2478926460000001E-2</v>
          </cell>
          <cell r="F264">
            <v>1.26181335E-2</v>
          </cell>
          <cell r="G264">
            <v>1.3674175740000001E-2</v>
          </cell>
          <cell r="H264">
            <v>1.7152917E-2</v>
          </cell>
          <cell r="I264">
            <v>1.224367004E-2</v>
          </cell>
          <cell r="J264">
            <v>5.0031909199999992E-3</v>
          </cell>
          <cell r="K264">
            <v>8.7083519999999988E-4</v>
          </cell>
          <cell r="L264">
            <v>1.3546714799999998E-3</v>
          </cell>
          <cell r="M264">
            <v>0</v>
          </cell>
          <cell r="N264">
            <v>1.03918646E-3</v>
          </cell>
          <cell r="O264">
            <v>1.6857159999999997E-4</v>
          </cell>
          <cell r="P264">
            <v>6.5642919999999989E-5</v>
          </cell>
          <cell r="Q264">
            <v>9.2E-5</v>
          </cell>
          <cell r="R264">
            <v>0</v>
          </cell>
          <cell r="S264">
            <v>8.2161381999999977E-4</v>
          </cell>
          <cell r="T264">
            <v>2.1962102E-4</v>
          </cell>
          <cell r="U264">
            <v>0</v>
          </cell>
          <cell r="V264">
            <v>0</v>
          </cell>
          <cell r="W264">
            <v>0</v>
          </cell>
          <cell r="X264">
            <v>0</v>
          </cell>
          <cell r="Y264">
            <v>0</v>
          </cell>
          <cell r="Z264">
            <v>0</v>
          </cell>
          <cell r="AA264">
            <v>0</v>
          </cell>
          <cell r="AB264">
            <v>2.570014</v>
          </cell>
          <cell r="AC264">
            <v>1.6460119999999998</v>
          </cell>
          <cell r="AD264">
            <v>1.3284899999999999</v>
          </cell>
          <cell r="AE264">
            <v>1.5780019999999999</v>
          </cell>
          <cell r="AF264">
            <v>2.2140420000000001</v>
          </cell>
          <cell r="AG264">
            <v>1.9831220000000001</v>
          </cell>
          <cell r="AH264">
            <v>3.8537210000000002</v>
          </cell>
          <cell r="AI264">
            <v>2.6489089999999997</v>
          </cell>
          <cell r="AJ264">
            <v>1.108719</v>
          </cell>
          <cell r="AK264">
            <v>0.16059000000000001</v>
          </cell>
          <cell r="AL264">
            <v>0.28708400000000001</v>
          </cell>
          <cell r="AM264">
            <v>0</v>
          </cell>
          <cell r="AN264">
            <v>0.22472699999999998</v>
          </cell>
          <cell r="AO264">
            <v>3.5727000000000002E-2</v>
          </cell>
          <cell r="AP264">
            <v>2.0149999999999998E-2</v>
          </cell>
          <cell r="AQ264">
            <v>2.0603E-2</v>
          </cell>
          <cell r="AR264">
            <v>0</v>
          </cell>
          <cell r="AS264">
            <v>0.18171199999999998</v>
          </cell>
          <cell r="AT264">
            <v>4.8797E-2</v>
          </cell>
          <cell r="AU264">
            <v>0</v>
          </cell>
          <cell r="AV264">
            <v>0</v>
          </cell>
          <cell r="AW264">
            <v>0</v>
          </cell>
          <cell r="AX264">
            <v>0</v>
          </cell>
          <cell r="AY264">
            <v>0</v>
          </cell>
          <cell r="AZ264">
            <v>0</v>
          </cell>
          <cell r="BA264">
            <v>0</v>
          </cell>
        </row>
        <row r="266">
          <cell r="B266">
            <v>0</v>
          </cell>
          <cell r="C266">
            <v>3.2199999999999997E-5</v>
          </cell>
          <cell r="D266">
            <v>0</v>
          </cell>
          <cell r="E266">
            <v>0</v>
          </cell>
          <cell r="F266">
            <v>3.0681769999999999E-4</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7.7279999999999996E-3</v>
          </cell>
          <cell r="AD266">
            <v>0</v>
          </cell>
          <cell r="AE266">
            <v>0</v>
          </cell>
          <cell r="AF266">
            <v>5.7591999999999997E-2</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row>
        <row r="267">
          <cell r="B267">
            <v>4.3023225000000005E-3</v>
          </cell>
          <cell r="C267">
            <v>0</v>
          </cell>
          <cell r="D267">
            <v>1.2725118E-4</v>
          </cell>
          <cell r="E267">
            <v>8.0499999999999992E-7</v>
          </cell>
          <cell r="F267">
            <v>0</v>
          </cell>
          <cell r="G267">
            <v>9.6600000000000003E-5</v>
          </cell>
          <cell r="H267">
            <v>0</v>
          </cell>
          <cell r="I267">
            <v>1.1424559999999999E-4</v>
          </cell>
          <cell r="J267">
            <v>0</v>
          </cell>
          <cell r="K267">
            <v>0</v>
          </cell>
          <cell r="L267">
            <v>0</v>
          </cell>
          <cell r="M267">
            <v>8.2799999999999993E-5</v>
          </cell>
          <cell r="N267">
            <v>0</v>
          </cell>
          <cell r="O267">
            <v>0</v>
          </cell>
          <cell r="P267">
            <v>0</v>
          </cell>
          <cell r="Q267">
            <v>0</v>
          </cell>
          <cell r="R267">
            <v>9.4716299999999986E-5</v>
          </cell>
          <cell r="S267">
            <v>1.8353723999999999E-4</v>
          </cell>
          <cell r="T267">
            <v>0</v>
          </cell>
          <cell r="U267">
            <v>0</v>
          </cell>
          <cell r="V267">
            <v>0</v>
          </cell>
          <cell r="W267">
            <v>0</v>
          </cell>
          <cell r="X267">
            <v>0</v>
          </cell>
          <cell r="Y267">
            <v>0</v>
          </cell>
          <cell r="Z267">
            <v>0</v>
          </cell>
          <cell r="AA267">
            <v>0</v>
          </cell>
          <cell r="AB267">
            <v>0.27333599999999997</v>
          </cell>
          <cell r="AC267">
            <v>0</v>
          </cell>
          <cell r="AD267">
            <v>2.1651999999999998E-2</v>
          </cell>
          <cell r="AE267">
            <v>7.7099999999999998E-4</v>
          </cell>
          <cell r="AF267">
            <v>0</v>
          </cell>
          <cell r="AG267">
            <v>1.7586999999999998E-2</v>
          </cell>
          <cell r="AH267">
            <v>0</v>
          </cell>
          <cell r="AI267">
            <v>2.3640999999999999E-2</v>
          </cell>
          <cell r="AJ267">
            <v>0</v>
          </cell>
          <cell r="AK267">
            <v>0</v>
          </cell>
          <cell r="AL267">
            <v>0</v>
          </cell>
          <cell r="AM267">
            <v>1.9108E-2</v>
          </cell>
          <cell r="AN267">
            <v>0</v>
          </cell>
          <cell r="AO267">
            <v>0</v>
          </cell>
          <cell r="AP267">
            <v>0</v>
          </cell>
          <cell r="AQ267">
            <v>0</v>
          </cell>
          <cell r="AR267">
            <v>1.9788999999999998E-2</v>
          </cell>
          <cell r="AS267">
            <v>3.8806E-2</v>
          </cell>
          <cell r="AT267">
            <v>0</v>
          </cell>
          <cell r="AU267">
            <v>0</v>
          </cell>
          <cell r="AV267">
            <v>0</v>
          </cell>
          <cell r="AW267">
            <v>0</v>
          </cell>
          <cell r="AX267">
            <v>0</v>
          </cell>
          <cell r="AY267">
            <v>0</v>
          </cell>
          <cell r="AZ267">
            <v>0</v>
          </cell>
          <cell r="BA267">
            <v>0</v>
          </cell>
        </row>
        <row r="268">
          <cell r="B268">
            <v>8.0808672420000005E-2</v>
          </cell>
          <cell r="C268">
            <v>7.2416437939999995E-2</v>
          </cell>
          <cell r="D268">
            <v>4.8324462339999999E-2</v>
          </cell>
          <cell r="E268">
            <v>4.4248834279999996E-2</v>
          </cell>
          <cell r="F268">
            <v>5.0512249480000007E-2</v>
          </cell>
          <cell r="G268">
            <v>4.8645000000000001E-2</v>
          </cell>
          <cell r="H268">
            <v>2.1557899999999998E-2</v>
          </cell>
          <cell r="I268">
            <v>2.5012760359999997E-2</v>
          </cell>
          <cell r="J268">
            <v>1.5285829439999999E-2</v>
          </cell>
          <cell r="K268">
            <v>1.0493346579999998E-2</v>
          </cell>
          <cell r="L268">
            <v>9.5377729399999979E-3</v>
          </cell>
          <cell r="M268">
            <v>0</v>
          </cell>
          <cell r="N268">
            <v>0</v>
          </cell>
          <cell r="O268">
            <v>8.0697799999999978E-5</v>
          </cell>
          <cell r="P268">
            <v>8.9751519999999984E-5</v>
          </cell>
          <cell r="Q268">
            <v>3.9099999999999995E-5</v>
          </cell>
          <cell r="R268">
            <v>2.3062789999999997E-4</v>
          </cell>
          <cell r="S268">
            <v>0</v>
          </cell>
          <cell r="T268">
            <v>0</v>
          </cell>
          <cell r="U268">
            <v>0</v>
          </cell>
          <cell r="V268">
            <v>0</v>
          </cell>
          <cell r="W268">
            <v>0</v>
          </cell>
          <cell r="X268">
            <v>0</v>
          </cell>
          <cell r="Y268">
            <v>0</v>
          </cell>
          <cell r="Z268">
            <v>0</v>
          </cell>
          <cell r="AA268">
            <v>0</v>
          </cell>
          <cell r="AB268">
            <v>10.330351</v>
          </cell>
          <cell r="AC268">
            <v>6.6540049999999997</v>
          </cell>
          <cell r="AD268">
            <v>6.7079149999999998</v>
          </cell>
          <cell r="AE268">
            <v>4.0322529999999999</v>
          </cell>
          <cell r="AF268">
            <v>8.1518439999999988</v>
          </cell>
          <cell r="AG268">
            <v>4.3964410000000003</v>
          </cell>
          <cell r="AH268">
            <v>2.8899089999999998</v>
          </cell>
          <cell r="AI268">
            <v>4.7372189999999996</v>
          </cell>
          <cell r="AJ268">
            <v>3.3596909999999998</v>
          </cell>
          <cell r="AK268">
            <v>2.166617</v>
          </cell>
          <cell r="AL268">
            <v>1.9034519999999999</v>
          </cell>
          <cell r="AM268">
            <v>0</v>
          </cell>
          <cell r="AN268">
            <v>0</v>
          </cell>
          <cell r="AO268">
            <v>1.7543E-2</v>
          </cell>
          <cell r="AP268">
            <v>1.6635E-2</v>
          </cell>
          <cell r="AQ268">
            <v>1.055E-2</v>
          </cell>
          <cell r="AR268">
            <v>4.3394000000000002E-2</v>
          </cell>
          <cell r="AS268">
            <v>0</v>
          </cell>
          <cell r="AT268">
            <v>0</v>
          </cell>
          <cell r="AU268">
            <v>0</v>
          </cell>
          <cell r="AV268">
            <v>0</v>
          </cell>
          <cell r="AW268">
            <v>0</v>
          </cell>
          <cell r="AX268">
            <v>0</v>
          </cell>
          <cell r="AY268">
            <v>0</v>
          </cell>
          <cell r="AZ268">
            <v>0</v>
          </cell>
          <cell r="BA268">
            <v>0</v>
          </cell>
        </row>
        <row r="269">
          <cell r="B269">
            <v>1.6273029920000001E-2</v>
          </cell>
          <cell r="C269">
            <v>2.1743285059999999E-2</v>
          </cell>
          <cell r="D269">
            <v>1.9347772499999999E-2</v>
          </cell>
          <cell r="E269">
            <v>1.2531280440000001E-2</v>
          </cell>
          <cell r="F269">
            <v>9.9279329799999982E-3</v>
          </cell>
          <cell r="G269">
            <v>6.3591964000000003E-3</v>
          </cell>
          <cell r="H269">
            <v>7.5728079599999987E-3</v>
          </cell>
          <cell r="I269">
            <v>8.7811621799999996E-3</v>
          </cell>
          <cell r="J269">
            <v>5.7342082000000003E-3</v>
          </cell>
          <cell r="K269">
            <v>6.3691227399999993E-3</v>
          </cell>
          <cell r="L269">
            <v>3.9949838499999998E-3</v>
          </cell>
          <cell r="M269">
            <v>1.8562292599999999E-3</v>
          </cell>
          <cell r="N269">
            <v>5.5530256233333325E-3</v>
          </cell>
          <cell r="O269">
            <v>5.8444228199999986E-3</v>
          </cell>
          <cell r="P269">
            <v>5.6986168499999993E-3</v>
          </cell>
          <cell r="Q269">
            <v>4.7882485599999997E-3</v>
          </cell>
          <cell r="R269">
            <v>3.0930726600000001E-3</v>
          </cell>
          <cell r="S269">
            <v>3.3232014599999995E-3</v>
          </cell>
          <cell r="T269">
            <v>5.303391519999999E-3</v>
          </cell>
          <cell r="U269">
            <v>2.3089911599999996E-3</v>
          </cell>
          <cell r="V269">
            <v>1.6360948799999998E-3</v>
          </cell>
          <cell r="W269">
            <v>2.6334953999999997E-3</v>
          </cell>
          <cell r="X269">
            <v>0</v>
          </cell>
          <cell r="Y269">
            <v>0</v>
          </cell>
          <cell r="Z269">
            <v>0</v>
          </cell>
          <cell r="AA269">
            <v>0</v>
          </cell>
          <cell r="AB269">
            <v>2.4370340000000001</v>
          </cell>
          <cell r="AC269">
            <v>3.177549</v>
          </cell>
          <cell r="AD269">
            <v>2.6104750000000001</v>
          </cell>
          <cell r="AE269">
            <v>1.8858729999999997</v>
          </cell>
          <cell r="AF269">
            <v>1.8601889999999999</v>
          </cell>
          <cell r="AG269">
            <v>1.3534619999999999</v>
          </cell>
          <cell r="AH269">
            <v>1.248297</v>
          </cell>
          <cell r="AI269">
            <v>1.6095539999999999</v>
          </cell>
          <cell r="AJ269">
            <v>1.2932379999999999</v>
          </cell>
          <cell r="AK269">
            <v>1.2065220000000001</v>
          </cell>
          <cell r="AL269">
            <v>0.83471499999999998</v>
          </cell>
          <cell r="AM269">
            <v>0.476074</v>
          </cell>
          <cell r="AN269">
            <v>1.194048</v>
          </cell>
          <cell r="AO269">
            <v>1.3181389999999999</v>
          </cell>
          <cell r="AP269">
            <v>1.235214</v>
          </cell>
          <cell r="AQ269">
            <v>0.98597199999999985</v>
          </cell>
          <cell r="AR269">
            <v>0.67408100000000004</v>
          </cell>
          <cell r="AS269">
            <v>0.71521699999999999</v>
          </cell>
          <cell r="AT269">
            <v>1.2947139999999999</v>
          </cell>
          <cell r="AU269">
            <v>0.53312999999999999</v>
          </cell>
          <cell r="AV269">
            <v>0.37162200000000001</v>
          </cell>
          <cell r="AW269">
            <v>0.68028499999999992</v>
          </cell>
          <cell r="AX269">
            <v>0</v>
          </cell>
          <cell r="AY269">
            <v>0</v>
          </cell>
          <cell r="AZ269">
            <v>0</v>
          </cell>
          <cell r="BA269">
            <v>0</v>
          </cell>
        </row>
        <row r="272">
          <cell r="B272">
            <v>3.6129166359999999E-2</v>
          </cell>
          <cell r="C272">
            <v>1.7421845420000002E-2</v>
          </cell>
          <cell r="D272">
            <v>8.459754659999999E-3</v>
          </cell>
          <cell r="E272">
            <v>1.0263399019999999E-2</v>
          </cell>
          <cell r="F272">
            <v>1.5854130460000001E-2</v>
          </cell>
          <cell r="G272">
            <v>1.2356535180000001E-2</v>
          </cell>
          <cell r="H272">
            <v>1.07546712E-2</v>
          </cell>
          <cell r="I272">
            <v>5.7990235799999998E-3</v>
          </cell>
          <cell r="J272">
            <v>3.1774799000000003E-3</v>
          </cell>
          <cell r="K272">
            <v>2.5147463999999997E-3</v>
          </cell>
          <cell r="L272">
            <v>3.0762083699999994E-3</v>
          </cell>
          <cell r="M272">
            <v>1.6892520199999997E-3</v>
          </cell>
          <cell r="N272">
            <v>3.1212471999999998E-3</v>
          </cell>
          <cell r="O272">
            <v>2.8671790800000002E-3</v>
          </cell>
          <cell r="P272">
            <v>4.2871999999999997E-3</v>
          </cell>
          <cell r="Q272">
            <v>3.7944645599999999E-3</v>
          </cell>
          <cell r="R272">
            <v>2.5335636200000001E-3</v>
          </cell>
          <cell r="S272">
            <v>1.4142336599999997E-3</v>
          </cell>
          <cell r="T272">
            <v>1.9202042199999998E-3</v>
          </cell>
          <cell r="U272">
            <v>5.6387995999999994E-4</v>
          </cell>
          <cell r="V272">
            <v>1.6755499999999998E-3</v>
          </cell>
          <cell r="W272">
            <v>3.2659999999999997E-4</v>
          </cell>
          <cell r="X272">
            <v>8.2155999999999991E-5</v>
          </cell>
          <cell r="Y272">
            <v>1.6099999999999998E-6</v>
          </cell>
          <cell r="Z272">
            <v>3.9415099999999997E-4</v>
          </cell>
          <cell r="AA272">
            <v>0</v>
          </cell>
          <cell r="AB272">
            <v>5.4902699999999989</v>
          </cell>
          <cell r="AC272">
            <v>2.8529449999999996</v>
          </cell>
          <cell r="AD272">
            <v>1.252562</v>
          </cell>
          <cell r="AE272">
            <v>1.3166149999999999</v>
          </cell>
          <cell r="AF272">
            <v>2.873246</v>
          </cell>
          <cell r="AG272">
            <v>1.7599339999999999</v>
          </cell>
          <cell r="AH272">
            <v>1.1259409999999999</v>
          </cell>
          <cell r="AI272">
            <v>1.153729</v>
          </cell>
          <cell r="AJ272">
            <v>0.77989099999999989</v>
          </cell>
          <cell r="AK272">
            <v>0.523231</v>
          </cell>
          <cell r="AL272">
            <v>0.60980800000000002</v>
          </cell>
          <cell r="AM272">
            <v>0.45526299999999997</v>
          </cell>
          <cell r="AN272">
            <v>0.73477999999999999</v>
          </cell>
          <cell r="AO272">
            <v>0.62780499999999995</v>
          </cell>
          <cell r="AP272">
            <v>0.86641199999999996</v>
          </cell>
          <cell r="AQ272">
            <v>0.83445799999999992</v>
          </cell>
          <cell r="AR272">
            <v>0.56124299999999994</v>
          </cell>
          <cell r="AS272">
            <v>0.44044399999999995</v>
          </cell>
          <cell r="AT272">
            <v>0.466978</v>
          </cell>
          <cell r="AU272">
            <v>0.12906199999999998</v>
          </cell>
          <cell r="AV272">
            <v>0.40676200000000001</v>
          </cell>
          <cell r="AW272">
            <v>7.3070999999999997E-2</v>
          </cell>
          <cell r="AX272">
            <v>2.3E-2</v>
          </cell>
          <cell r="AY272">
            <v>2.6350010000000001E-3</v>
          </cell>
          <cell r="AZ272">
            <v>1.0701493999999999E-2</v>
          </cell>
          <cell r="BA272">
            <v>0</v>
          </cell>
        </row>
      </sheetData>
      <sheetData sheetId="35"/>
      <sheetData sheetId="36"/>
      <sheetData sheetId="37">
        <row r="263">
          <cell r="B263">
            <v>1.307557272E-3</v>
          </cell>
          <cell r="C263">
            <v>0</v>
          </cell>
          <cell r="D263">
            <v>0</v>
          </cell>
          <cell r="E263">
            <v>0</v>
          </cell>
          <cell r="F263">
            <v>0</v>
          </cell>
          <cell r="G263">
            <v>0</v>
          </cell>
          <cell r="H263">
            <v>0</v>
          </cell>
          <cell r="I263">
            <v>9.743076000000002E-5</v>
          </cell>
          <cell r="J263">
            <v>0</v>
          </cell>
          <cell r="K263">
            <v>0</v>
          </cell>
          <cell r="L263">
            <v>0</v>
          </cell>
          <cell r="M263">
            <v>2.9483999999999996E-7</v>
          </cell>
          <cell r="N263">
            <v>0</v>
          </cell>
          <cell r="O263">
            <v>0</v>
          </cell>
          <cell r="P263">
            <v>0</v>
          </cell>
          <cell r="Q263">
            <v>0</v>
          </cell>
          <cell r="R263">
            <v>0</v>
          </cell>
          <cell r="S263">
            <v>0</v>
          </cell>
          <cell r="T263">
            <v>8.9179999999999983E-6</v>
          </cell>
          <cell r="U263">
            <v>0</v>
          </cell>
          <cell r="V263">
            <v>0</v>
          </cell>
          <cell r="W263">
            <v>1.0919999999999999E-7</v>
          </cell>
          <cell r="X263">
            <v>1.5123654000000001E-5</v>
          </cell>
          <cell r="Y263">
            <v>0</v>
          </cell>
          <cell r="Z263">
            <v>2.5200000000000001E-8</v>
          </cell>
          <cell r="AA263">
            <v>0</v>
          </cell>
          <cell r="AB263">
            <v>0.30176899999999995</v>
          </cell>
          <cell r="AC263">
            <v>0</v>
          </cell>
          <cell r="AD263">
            <v>0</v>
          </cell>
          <cell r="AE263">
            <v>0</v>
          </cell>
          <cell r="AF263">
            <v>0</v>
          </cell>
          <cell r="AG263">
            <v>0</v>
          </cell>
          <cell r="AH263">
            <v>0</v>
          </cell>
          <cell r="AI263">
            <v>4.172E-2</v>
          </cell>
          <cell r="AJ263">
            <v>0</v>
          </cell>
          <cell r="AK263">
            <v>0</v>
          </cell>
          <cell r="AL263">
            <v>0</v>
          </cell>
          <cell r="AM263">
            <v>2.0599999999999999E-4</v>
          </cell>
          <cell r="AN263">
            <v>0</v>
          </cell>
          <cell r="AO263">
            <v>0</v>
          </cell>
          <cell r="AP263">
            <v>0</v>
          </cell>
          <cell r="AQ263">
            <v>0</v>
          </cell>
          <cell r="AR263">
            <v>0</v>
          </cell>
          <cell r="AS263">
            <v>0</v>
          </cell>
          <cell r="AT263">
            <v>2.5639999999999999E-3</v>
          </cell>
          <cell r="AU263">
            <v>0</v>
          </cell>
          <cell r="AV263">
            <v>0</v>
          </cell>
          <cell r="AW263">
            <v>3.8999999999999999E-5</v>
          </cell>
          <cell r="AX263">
            <v>1.0539999999999999E-2</v>
          </cell>
          <cell r="AY263">
            <v>0</v>
          </cell>
          <cell r="AZ263">
            <v>1.4999999999999999E-4</v>
          </cell>
          <cell r="BA263">
            <v>0</v>
          </cell>
        </row>
        <row r="264">
          <cell r="B264">
            <v>2.952152E-5</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1.1249999999999999E-3</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38">
        <row r="21">
          <cell r="B21">
            <v>4.2711239199999997E-3</v>
          </cell>
          <cell r="C21">
            <v>3.0305878400000001E-3</v>
          </cell>
          <cell r="D21">
            <v>1.8550805E-3</v>
          </cell>
          <cell r="E21">
            <v>2.9170185730000003E-3</v>
          </cell>
          <cell r="F21">
            <v>2.6140216200000004E-3</v>
          </cell>
          <cell r="G21">
            <v>3.2687285399999998E-3</v>
          </cell>
          <cell r="H21">
            <v>5.0665082999999996E-3</v>
          </cell>
          <cell r="I21">
            <v>6.8645001599999993E-3</v>
          </cell>
          <cell r="J21">
            <v>7.2142985599999996E-3</v>
          </cell>
          <cell r="K21">
            <v>9.465351139999998E-3</v>
          </cell>
          <cell r="L21">
            <v>8.8783606942857141E-3</v>
          </cell>
          <cell r="M21">
            <v>4.6669561399999993E-3</v>
          </cell>
          <cell r="N21">
            <v>5.8186951199999991E-3</v>
          </cell>
          <cell r="O21">
            <v>3.7183281799999992E-3</v>
          </cell>
          <cell r="P21">
            <v>3.3739218799999993E-3</v>
          </cell>
          <cell r="Q21">
            <v>3.6148505399999998E-3</v>
          </cell>
          <cell r="R21">
            <v>3.6156762600000002E-3</v>
          </cell>
          <cell r="S21">
            <v>3.45379552E-3</v>
          </cell>
          <cell r="T21">
            <v>2.6595455599999996E-3</v>
          </cell>
          <cell r="U21">
            <v>2.2757586600000001E-3</v>
          </cell>
          <cell r="V21">
            <v>2.4686920999999998E-3</v>
          </cell>
          <cell r="W21">
            <v>3.7067519999999996E-4</v>
          </cell>
          <cell r="X21">
            <v>4.2169399999999991E-4</v>
          </cell>
          <cell r="Y21">
            <v>1.77597E-3</v>
          </cell>
          <cell r="Z21">
            <v>2.6612079599999997E-3</v>
          </cell>
          <cell r="AA21">
            <v>0</v>
          </cell>
          <cell r="AB21">
            <v>0.5426200000000001</v>
          </cell>
          <cell r="AC21">
            <v>2.4062609999999998</v>
          </cell>
          <cell r="AD21">
            <v>0.6711689999999999</v>
          </cell>
          <cell r="AE21">
            <v>0.92771099999999995</v>
          </cell>
          <cell r="AF21">
            <v>0.78139099999999995</v>
          </cell>
          <cell r="AG21">
            <v>1.089094</v>
          </cell>
          <cell r="AH21">
            <v>1.646428</v>
          </cell>
          <cell r="AI21">
            <v>2.1909669999999997</v>
          </cell>
          <cell r="AJ21">
            <v>2.297053</v>
          </cell>
          <cell r="AK21">
            <v>3.3988050000000003</v>
          </cell>
          <cell r="AL21">
            <v>8.3268520000000006</v>
          </cell>
          <cell r="AM21">
            <v>6.7910309999999994</v>
          </cell>
          <cell r="AN21">
            <v>2.345173</v>
          </cell>
          <cell r="AO21">
            <v>1.687848</v>
          </cell>
          <cell r="AP21">
            <v>1.728961</v>
          </cell>
          <cell r="AQ21">
            <v>1.8259709999999998</v>
          </cell>
          <cell r="AR21">
            <v>1.9598279999999999</v>
          </cell>
          <cell r="AS21">
            <v>3.831763</v>
          </cell>
          <cell r="AT21">
            <v>1.3821869999999998</v>
          </cell>
          <cell r="AU21">
            <v>1.1748939999999999</v>
          </cell>
          <cell r="AV21">
            <v>1.2061059999999999</v>
          </cell>
          <cell r="AW21">
            <v>0.12763099999999999</v>
          </cell>
          <cell r="AX21">
            <v>0.16254063699999999</v>
          </cell>
          <cell r="AY21">
            <v>0.94256916300000004</v>
          </cell>
          <cell r="AZ21">
            <v>1.5929130239999998</v>
          </cell>
          <cell r="BA21">
            <v>0</v>
          </cell>
        </row>
        <row r="47">
          <cell r="B47">
            <v>0</v>
          </cell>
          <cell r="C47">
            <v>3.0947424199999998E-3</v>
          </cell>
          <cell r="D47">
            <v>4.6536699999999995E-3</v>
          </cell>
          <cell r="E47">
            <v>1.7171949199999998E-3</v>
          </cell>
          <cell r="F47">
            <v>5.4915433999999988E-4</v>
          </cell>
          <cell r="G47">
            <v>8.1129999999999993E-4</v>
          </cell>
          <cell r="H47">
            <v>1.7219775999999997E-3</v>
          </cell>
          <cell r="I47">
            <v>6.4977575599999993E-3</v>
          </cell>
          <cell r="J47">
            <v>3.1824160199999995E-3</v>
          </cell>
          <cell r="K47">
            <v>0</v>
          </cell>
          <cell r="L47">
            <v>1.1533786599999998E-3</v>
          </cell>
          <cell r="M47">
            <v>1.8596376666666665E-3</v>
          </cell>
          <cell r="N47">
            <v>1.4576081799999999E-3</v>
          </cell>
          <cell r="O47">
            <v>0</v>
          </cell>
          <cell r="P47">
            <v>1.8187888999999999E-2</v>
          </cell>
          <cell r="Q47">
            <v>6.1604697499999996E-3</v>
          </cell>
          <cell r="R47">
            <v>1.3971290899999997E-2</v>
          </cell>
          <cell r="S47">
            <v>1.4988889859999998E-2</v>
          </cell>
          <cell r="T47">
            <v>1.6164841279999998E-2</v>
          </cell>
          <cell r="U47">
            <v>8.9282155199999994E-3</v>
          </cell>
          <cell r="V47">
            <v>1.6878854439999997E-2</v>
          </cell>
          <cell r="W47">
            <v>1.0687538E-2</v>
          </cell>
          <cell r="X47">
            <v>1.4613507999999997E-2</v>
          </cell>
          <cell r="Y47">
            <v>5.1298099999999994E-3</v>
          </cell>
          <cell r="Z47">
            <v>1.8830139999999999E-2</v>
          </cell>
          <cell r="AA47">
            <v>0</v>
          </cell>
          <cell r="AB47">
            <v>0</v>
          </cell>
          <cell r="AC47">
            <v>0.152646</v>
          </cell>
          <cell r="AD47">
            <v>0.699098</v>
          </cell>
          <cell r="AE47">
            <v>9.6184999999999993E-2</v>
          </cell>
          <cell r="AF47">
            <v>4.1926999999999999E-2</v>
          </cell>
          <cell r="AG47">
            <v>3.4838999999999995E-2</v>
          </cell>
          <cell r="AH47">
            <v>0.36262299999999997</v>
          </cell>
          <cell r="AI47">
            <v>0.70536699999999997</v>
          </cell>
          <cell r="AJ47">
            <v>0.18548699999999999</v>
          </cell>
          <cell r="AK47">
            <v>0</v>
          </cell>
          <cell r="AL47">
            <v>5.2892999999999996E-2</v>
          </cell>
          <cell r="AM47">
            <v>0.29362699999999997</v>
          </cell>
          <cell r="AN47">
            <v>8.4615999999999997E-2</v>
          </cell>
          <cell r="AO47">
            <v>0</v>
          </cell>
          <cell r="AP47">
            <v>2.6628259999999999</v>
          </cell>
          <cell r="AQ47">
            <v>1.1653909999999998</v>
          </cell>
          <cell r="AR47">
            <v>1.09382</v>
          </cell>
          <cell r="AS47">
            <v>0.83172199999999996</v>
          </cell>
          <cell r="AT47">
            <v>0.98671599999999993</v>
          </cell>
          <cell r="AU47">
            <v>0.52766299999999999</v>
          </cell>
          <cell r="AV47">
            <v>0.806674</v>
          </cell>
          <cell r="AW47">
            <v>1.687506</v>
          </cell>
          <cell r="AX47">
            <v>0.81263678399999995</v>
          </cell>
          <cell r="AY47">
            <v>0.294380963</v>
          </cell>
          <cell r="AZ47">
            <v>0.78520111399999992</v>
          </cell>
          <cell r="BA47">
            <v>0</v>
          </cell>
        </row>
        <row r="105">
          <cell r="B105">
            <v>0</v>
          </cell>
          <cell r="C105">
            <v>0</v>
          </cell>
          <cell r="D105">
            <v>3.6371243999999995E-4</v>
          </cell>
          <cell r="E105">
            <v>0</v>
          </cell>
          <cell r="F105">
            <v>0</v>
          </cell>
          <cell r="G105">
            <v>0</v>
          </cell>
          <cell r="H105">
            <v>0</v>
          </cell>
          <cell r="I105">
            <v>0</v>
          </cell>
          <cell r="J105">
            <v>1.4680007999999997E-4</v>
          </cell>
          <cell r="K105">
            <v>0</v>
          </cell>
          <cell r="L105">
            <v>5.7259999999999997E-5</v>
          </cell>
          <cell r="M105">
            <v>0</v>
          </cell>
          <cell r="N105">
            <v>5.3199999999999998E-9</v>
          </cell>
          <cell r="O105">
            <v>5.5999999999999999E-5</v>
          </cell>
          <cell r="P105">
            <v>1.4705366666666666E-4</v>
          </cell>
          <cell r="Q105">
            <v>0</v>
          </cell>
          <cell r="R105">
            <v>0</v>
          </cell>
          <cell r="S105">
            <v>2.3673999999999996E-4</v>
          </cell>
          <cell r="T105">
            <v>8.3585977999999991E-4</v>
          </cell>
          <cell r="U105">
            <v>0</v>
          </cell>
          <cell r="V105">
            <v>0</v>
          </cell>
          <cell r="W105">
            <v>2.4288333333333332E-4</v>
          </cell>
          <cell r="X105">
            <v>0</v>
          </cell>
          <cell r="Y105">
            <v>0</v>
          </cell>
          <cell r="Z105">
            <v>0</v>
          </cell>
          <cell r="AA105">
            <v>0</v>
          </cell>
          <cell r="AB105">
            <v>0</v>
          </cell>
          <cell r="AC105">
            <v>0</v>
          </cell>
          <cell r="AD105">
            <v>4.5533999999999998E-2</v>
          </cell>
          <cell r="AE105">
            <v>0</v>
          </cell>
          <cell r="AF105">
            <v>0</v>
          </cell>
          <cell r="AG105">
            <v>0</v>
          </cell>
          <cell r="AH105">
            <v>0</v>
          </cell>
          <cell r="AI105">
            <v>0</v>
          </cell>
          <cell r="AJ105">
            <v>5.4139999999999995E-3</v>
          </cell>
          <cell r="AK105">
            <v>0</v>
          </cell>
          <cell r="AL105">
            <v>2.0864000000000001E-2</v>
          </cell>
          <cell r="AM105">
            <v>0</v>
          </cell>
          <cell r="AN105">
            <v>4.9999999999999996E-6</v>
          </cell>
          <cell r="AO105">
            <v>2.3567999999999999E-2</v>
          </cell>
          <cell r="AP105">
            <v>2.3219E-2</v>
          </cell>
          <cell r="AQ105">
            <v>0</v>
          </cell>
          <cell r="AR105">
            <v>0</v>
          </cell>
          <cell r="AS105">
            <v>1.2485999999999999E-2</v>
          </cell>
          <cell r="AT105">
            <v>4.6356000000000001E-2</v>
          </cell>
          <cell r="AU105">
            <v>0</v>
          </cell>
          <cell r="AV105">
            <v>0</v>
          </cell>
          <cell r="AW105">
            <v>3.8349999999999995E-2</v>
          </cell>
          <cell r="AX105">
            <v>0</v>
          </cell>
          <cell r="AY105">
            <v>0</v>
          </cell>
          <cell r="AZ105">
            <v>0</v>
          </cell>
          <cell r="BA105">
            <v>0</v>
          </cell>
        </row>
        <row r="160">
          <cell r="B160">
            <v>6.8057429999999997E-4</v>
          </cell>
          <cell r="C160">
            <v>5.4948179999999994E-4</v>
          </cell>
          <cell r="D160">
            <v>0</v>
          </cell>
          <cell r="E160">
            <v>4.1066900000000001E-4</v>
          </cell>
          <cell r="F160">
            <v>6.6222561999999992E-4</v>
          </cell>
          <cell r="G160">
            <v>4.5384954999999998E-3</v>
          </cell>
          <cell r="H160">
            <v>5.2353540400000001E-3</v>
          </cell>
          <cell r="I160">
            <v>1.3325903079999998E-2</v>
          </cell>
          <cell r="J160">
            <v>2.0391961659999999E-2</v>
          </cell>
          <cell r="K160">
            <v>9.9676457999999992E-3</v>
          </cell>
          <cell r="L160">
            <v>2.5474159619999999E-2</v>
          </cell>
          <cell r="M160">
            <v>1.9069933679999998E-2</v>
          </cell>
          <cell r="N160">
            <v>6.8648561799999992E-3</v>
          </cell>
          <cell r="O160">
            <v>1.1086294799999997E-3</v>
          </cell>
          <cell r="P160">
            <v>1.4996827999999999E-4</v>
          </cell>
          <cell r="Q160">
            <v>8.7727919999999992E-5</v>
          </cell>
          <cell r="R160">
            <v>4.2803199999999997E-5</v>
          </cell>
          <cell r="S160">
            <v>9.8366799999999988E-5</v>
          </cell>
          <cell r="T160">
            <v>1.7164448000000002E-4</v>
          </cell>
          <cell r="U160">
            <v>3.9958954000000001E-4</v>
          </cell>
          <cell r="V160">
            <v>8.8107180000000001E-5</v>
          </cell>
          <cell r="W160">
            <v>9.4202569999999989E-4</v>
          </cell>
          <cell r="X160">
            <v>4.9795199999999994E-5</v>
          </cell>
          <cell r="Y160">
            <v>1.5592919999999998E-4</v>
          </cell>
          <cell r="Z160">
            <v>4.6374999999999996E-5</v>
          </cell>
          <cell r="AA160">
            <v>0</v>
          </cell>
          <cell r="AB160">
            <v>8.198699999999999E-2</v>
          </cell>
          <cell r="AC160">
            <v>4.1058999999999998E-2</v>
          </cell>
          <cell r="AD160">
            <v>0</v>
          </cell>
          <cell r="AE160">
            <v>4.8646999999999996E-2</v>
          </cell>
          <cell r="AF160">
            <v>0.10686999999999999</v>
          </cell>
          <cell r="AG160">
            <v>0.69083599999999989</v>
          </cell>
          <cell r="AH160">
            <v>0.63214700000000001</v>
          </cell>
          <cell r="AI160">
            <v>3.2188879999999997</v>
          </cell>
          <cell r="AJ160">
            <v>3.0329739999999998</v>
          </cell>
          <cell r="AK160">
            <v>1.6632069999999999</v>
          </cell>
          <cell r="AL160">
            <v>14.222119999999999</v>
          </cell>
          <cell r="AM160">
            <v>3.1724189999999997</v>
          </cell>
          <cell r="AN160">
            <v>1.1994689999999999</v>
          </cell>
          <cell r="AO160">
            <v>0.22944299999999998</v>
          </cell>
          <cell r="AP160">
            <v>4.9798999999999996E-2</v>
          </cell>
          <cell r="AQ160">
            <v>3.0457999999999999E-2</v>
          </cell>
          <cell r="AR160">
            <v>1.1264E-2</v>
          </cell>
          <cell r="AS160">
            <v>3.4255000000000001E-2</v>
          </cell>
          <cell r="AT160">
            <v>5.2947000000000001E-2</v>
          </cell>
          <cell r="AU160">
            <v>8.8520999999999989E-2</v>
          </cell>
          <cell r="AV160">
            <v>1.3384999999999999E-2</v>
          </cell>
          <cell r="AW160">
            <v>0.13858799999999999</v>
          </cell>
          <cell r="AX160">
            <v>8.768498999999999E-3</v>
          </cell>
          <cell r="AY160">
            <v>3.8379974999999997E-2</v>
          </cell>
          <cell r="AZ160">
            <v>1.3063992E-2</v>
          </cell>
          <cell r="BA160">
            <v>0</v>
          </cell>
        </row>
        <row r="246">
          <cell r="B246">
            <v>1.68361242E-3</v>
          </cell>
          <cell r="C246">
            <v>1.11745242E-3</v>
          </cell>
          <cell r="D246">
            <v>1.5158674999999999E-3</v>
          </cell>
          <cell r="E246">
            <v>2.1845674199999997E-3</v>
          </cell>
          <cell r="F246">
            <v>4.10317992E-3</v>
          </cell>
          <cell r="G246">
            <v>3.04959424E-3</v>
          </cell>
          <cell r="H246">
            <v>9.1965327999999989E-3</v>
          </cell>
          <cell r="I246">
            <v>1.2117310799999999E-3</v>
          </cell>
          <cell r="J246">
            <v>0</v>
          </cell>
          <cell r="K246">
            <v>6.7133079999999988E-5</v>
          </cell>
          <cell r="L246">
            <v>1.7194239999999998E-5</v>
          </cell>
          <cell r="M246">
            <v>1.1327733142857142E-4</v>
          </cell>
          <cell r="N246">
            <v>0</v>
          </cell>
          <cell r="O246">
            <v>4.7254899999999995E-4</v>
          </cell>
          <cell r="P246">
            <v>8.3443135999999992E-4</v>
          </cell>
          <cell r="Q246">
            <v>0</v>
          </cell>
          <cell r="R246">
            <v>0</v>
          </cell>
          <cell r="S246">
            <v>1.0906E-5</v>
          </cell>
          <cell r="T246">
            <v>0</v>
          </cell>
          <cell r="U246">
            <v>0</v>
          </cell>
          <cell r="V246">
            <v>0</v>
          </cell>
          <cell r="W246">
            <v>0</v>
          </cell>
          <cell r="X246">
            <v>1.12E-4</v>
          </cell>
          <cell r="Y246">
            <v>0</v>
          </cell>
          <cell r="Z246">
            <v>0</v>
          </cell>
          <cell r="AA246">
            <v>0</v>
          </cell>
          <cell r="AB246">
            <v>2.645689</v>
          </cell>
          <cell r="AC246">
            <v>1.929165</v>
          </cell>
          <cell r="AD246">
            <v>1.9074659999999999</v>
          </cell>
          <cell r="AE246">
            <v>1.8358849999999998</v>
          </cell>
          <cell r="AF246">
            <v>2.4444939999999997</v>
          </cell>
          <cell r="AG246">
            <v>2.808557</v>
          </cell>
          <cell r="AH246">
            <v>2.267865</v>
          </cell>
          <cell r="AI246">
            <v>2.3749539999999998</v>
          </cell>
          <cell r="AJ246">
            <v>0</v>
          </cell>
          <cell r="AK246">
            <v>3.9202999999999995E-2</v>
          </cell>
          <cell r="AL246">
            <v>3.15E-3</v>
          </cell>
          <cell r="AM246">
            <v>1.9893999999999998E-2</v>
          </cell>
          <cell r="AN246">
            <v>0</v>
          </cell>
          <cell r="AO246">
            <v>8.048799999999999E-2</v>
          </cell>
          <cell r="AP246">
            <v>0.15332099999999999</v>
          </cell>
          <cell r="AQ246">
            <v>0</v>
          </cell>
          <cell r="AR246">
            <v>0</v>
          </cell>
          <cell r="AS246">
            <v>5.7399999999999997E-4</v>
          </cell>
          <cell r="AT246">
            <v>0</v>
          </cell>
          <cell r="AU246">
            <v>0</v>
          </cell>
          <cell r="AV246">
            <v>0</v>
          </cell>
          <cell r="AW246">
            <v>0</v>
          </cell>
          <cell r="AX246">
            <v>2.6689999999999998E-2</v>
          </cell>
          <cell r="AY246">
            <v>0</v>
          </cell>
          <cell r="AZ246">
            <v>0</v>
          </cell>
          <cell r="BA246">
            <v>0</v>
          </cell>
        </row>
        <row r="247">
          <cell r="B247">
            <v>6.3345432359999997E-3</v>
          </cell>
          <cell r="C247">
            <v>5.5226568040000002E-3</v>
          </cell>
          <cell r="D247">
            <v>2.5168550483999999E-3</v>
          </cell>
          <cell r="E247">
            <v>4.5803099999999998E-3</v>
          </cell>
          <cell r="F247">
            <v>3.7720974199999995E-3</v>
          </cell>
          <cell r="G247">
            <v>1.8611490799999998E-3</v>
          </cell>
          <cell r="H247">
            <v>5.4753283199999985E-3</v>
          </cell>
          <cell r="I247">
            <v>2.1346588200000004E-3</v>
          </cell>
          <cell r="J247">
            <v>2.5541622400000004E-3</v>
          </cell>
          <cell r="K247">
            <v>2.6793936399999996E-3</v>
          </cell>
          <cell r="L247">
            <v>2.7153517628571429E-3</v>
          </cell>
          <cell r="M247">
            <v>5.1917391400000002E-3</v>
          </cell>
          <cell r="N247">
            <v>4.7446677599999997E-3</v>
          </cell>
          <cell r="O247">
            <v>5.0915110399999998E-3</v>
          </cell>
          <cell r="P247">
            <v>6.1655270600000003E-3</v>
          </cell>
          <cell r="Q247">
            <v>6.8874531599999985E-3</v>
          </cell>
          <cell r="R247">
            <v>5.833282139999999E-3</v>
          </cell>
          <cell r="S247">
            <v>6.8935942599999984E-3</v>
          </cell>
          <cell r="T247">
            <v>9.3923820199999994E-3</v>
          </cell>
          <cell r="U247">
            <v>6.8694319400000002E-3</v>
          </cell>
          <cell r="V247">
            <v>5.9727824799999992E-3</v>
          </cell>
          <cell r="W247">
            <v>2.1648318299999997E-2</v>
          </cell>
          <cell r="X247">
            <v>1.5590152619999999E-2</v>
          </cell>
          <cell r="Y247">
            <v>8.7532491199999989E-3</v>
          </cell>
          <cell r="Z247">
            <v>8.8068643700000004E-3</v>
          </cell>
          <cell r="AA247">
            <v>0</v>
          </cell>
          <cell r="AB247">
            <v>0.49158000000000002</v>
          </cell>
          <cell r="AC247">
            <v>0.56480599999999992</v>
          </cell>
          <cell r="AD247">
            <v>0.66264900000000004</v>
          </cell>
          <cell r="AE247">
            <v>0.37883499999999998</v>
          </cell>
          <cell r="AF247">
            <v>0.81947099999999995</v>
          </cell>
          <cell r="AG247">
            <v>0.49218299999999998</v>
          </cell>
          <cell r="AH247">
            <v>0.62436500000000006</v>
          </cell>
          <cell r="AI247">
            <v>0.54604799999999998</v>
          </cell>
          <cell r="AJ247">
            <v>0.55754099999999995</v>
          </cell>
          <cell r="AK247">
            <v>0.592866</v>
          </cell>
          <cell r="AL247">
            <v>0.90358000000000005</v>
          </cell>
          <cell r="AM247">
            <v>3.3213349999999999</v>
          </cell>
          <cell r="AN247">
            <v>3.4655269999999998</v>
          </cell>
          <cell r="AO247">
            <v>3.5707809999999998</v>
          </cell>
          <cell r="AP247">
            <v>3.9871719999999997</v>
          </cell>
          <cell r="AQ247">
            <v>4.6351169999999993</v>
          </cell>
          <cell r="AR247">
            <v>3.833148</v>
          </cell>
          <cell r="AS247">
            <v>3.6396929999999998</v>
          </cell>
          <cell r="AT247">
            <v>3.8339989999999995</v>
          </cell>
          <cell r="AU247">
            <v>3.0122679999999997</v>
          </cell>
          <cell r="AV247">
            <v>1.520095</v>
          </cell>
          <cell r="AW247">
            <v>5.0098519999999995</v>
          </cell>
          <cell r="AX247">
            <v>4.6327555299999998</v>
          </cell>
          <cell r="AY247">
            <v>3.7105050259999999</v>
          </cell>
          <cell r="AZ247">
            <v>3.1661533839999993</v>
          </cell>
          <cell r="BA247">
            <v>0</v>
          </cell>
        </row>
        <row r="263">
          <cell r="B263">
            <v>1.8843121976E-2</v>
          </cell>
          <cell r="C263">
            <v>2.6554387412000006E-2</v>
          </cell>
          <cell r="D263">
            <v>2.7255024420399999E-2</v>
          </cell>
          <cell r="E263">
            <v>3.0220345000999994E-2</v>
          </cell>
          <cell r="F263">
            <v>2.2724404312399995E-2</v>
          </cell>
          <cell r="G263">
            <v>2.6077725659999999E-2</v>
          </cell>
          <cell r="H263">
            <v>4.2116249279999997E-2</v>
          </cell>
          <cell r="I263">
            <v>4.6836220094999992E-2</v>
          </cell>
          <cell r="J263">
            <v>5.2620074499999996E-2</v>
          </cell>
          <cell r="K263">
            <v>3.4162945180000001E-2</v>
          </cell>
          <cell r="L263">
            <v>4.785064777714286E-2</v>
          </cell>
          <cell r="M263">
            <v>3.8146944918095227E-2</v>
          </cell>
          <cell r="N263">
            <v>3.444854814E-2</v>
          </cell>
          <cell r="O263">
            <v>2.3277181339999994E-2</v>
          </cell>
          <cell r="P263">
            <v>4.3271942626666671E-2</v>
          </cell>
          <cell r="Q263">
            <v>2.8760392849999997E-2</v>
          </cell>
          <cell r="R263">
            <v>3.6984097008571429E-2</v>
          </cell>
          <cell r="S263">
            <v>4.3714631799999987E-2</v>
          </cell>
          <cell r="T263">
            <v>5.2236927279999991E-2</v>
          </cell>
          <cell r="U263">
            <v>3.5616778840000002E-2</v>
          </cell>
          <cell r="V263">
            <v>3.2733987159999998E-2</v>
          </cell>
          <cell r="W263">
            <v>4.490325269333334E-2</v>
          </cell>
          <cell r="X263">
            <v>5.0555256989999998E-2</v>
          </cell>
          <cell r="Y263">
            <v>3.4880532749999998E-2</v>
          </cell>
          <cell r="Z263">
            <v>4.7999719649999988E-2</v>
          </cell>
          <cell r="AA263">
            <v>0</v>
          </cell>
          <cell r="AB263">
            <v>4.4853579999999997</v>
          </cell>
          <cell r="AC263">
            <v>6.8940919999999988</v>
          </cell>
          <cell r="AD263">
            <v>6.0196830000000006</v>
          </cell>
          <cell r="AE263">
            <v>5.4323740000000003</v>
          </cell>
          <cell r="AF263">
            <v>6.2709099999999998</v>
          </cell>
          <cell r="AG263">
            <v>7.4148309999999995</v>
          </cell>
          <cell r="AH263">
            <v>8.3620610000000006</v>
          </cell>
          <cell r="AI263">
            <v>13.894480999999999</v>
          </cell>
          <cell r="AJ263">
            <v>10.448364000000003</v>
          </cell>
          <cell r="AK263">
            <v>9.2779930000000004</v>
          </cell>
          <cell r="AL263">
            <v>26.666233999999999</v>
          </cell>
          <cell r="AM263">
            <v>15.677574999999999</v>
          </cell>
          <cell r="AN263">
            <v>10.637144000000001</v>
          </cell>
          <cell r="AO263">
            <v>9.3192990000000009</v>
          </cell>
          <cell r="AP263">
            <v>12.337767000000001</v>
          </cell>
          <cell r="AQ263">
            <v>12.220072999999998</v>
          </cell>
          <cell r="AR263">
            <v>10.888379</v>
          </cell>
          <cell r="AS263">
            <v>14.353894</v>
          </cell>
          <cell r="AT263">
            <v>11.358140999999998</v>
          </cell>
          <cell r="AU263">
            <v>8.4834550000000011</v>
          </cell>
          <cell r="AV263">
            <v>5.3970269999999996</v>
          </cell>
          <cell r="AW263">
            <v>10.029411999999999</v>
          </cell>
          <cell r="AX263">
            <v>10.4708182</v>
          </cell>
          <cell r="AY263">
            <v>9.834652062</v>
          </cell>
          <cell r="AZ263">
            <v>10.136536177</v>
          </cell>
          <cell r="BA263">
            <v>0</v>
          </cell>
        </row>
        <row r="264">
          <cell r="B264">
            <v>2.81091972E-3</v>
          </cell>
          <cell r="C264">
            <v>3.3123087199999996E-3</v>
          </cell>
          <cell r="D264">
            <v>3.6248561999999997E-3</v>
          </cell>
          <cell r="E264">
            <v>3.9489574179999995E-3</v>
          </cell>
          <cell r="F264">
            <v>5.7629893999999997E-3</v>
          </cell>
          <cell r="G264">
            <v>8.0566495800000002E-3</v>
          </cell>
          <cell r="H264">
            <v>1.5165924759999998E-2</v>
          </cell>
          <cell r="I264">
            <v>1.4830479159999998E-2</v>
          </cell>
          <cell r="J264">
            <v>2.0575487239999999E-2</v>
          </cell>
          <cell r="K264">
            <v>1.0547076819999999E-2</v>
          </cell>
          <cell r="L264">
            <v>2.6169392619999999E-2</v>
          </cell>
          <cell r="M264">
            <v>2.0352728451428569E-2</v>
          </cell>
          <cell r="N264">
            <v>7.6147404199999992E-3</v>
          </cell>
          <cell r="O264">
            <v>6.2371377599999989E-3</v>
          </cell>
          <cell r="P264">
            <v>5.9489603599999982E-3</v>
          </cell>
          <cell r="Q264">
            <v>2.0554325199999995E-3</v>
          </cell>
          <cell r="R264">
            <v>6.3983467142857142E-4</v>
          </cell>
          <cell r="S264">
            <v>7.7842127999999992E-4</v>
          </cell>
          <cell r="T264">
            <v>1.5700095599999995E-3</v>
          </cell>
          <cell r="U264">
            <v>1.3100381199999999E-3</v>
          </cell>
          <cell r="V264">
            <v>6.8162976E-4</v>
          </cell>
          <cell r="W264">
            <v>2.1235552799999998E-3</v>
          </cell>
          <cell r="X264">
            <v>2.0420728999999997E-3</v>
          </cell>
          <cell r="Y264">
            <v>3.4295228799999999E-3</v>
          </cell>
          <cell r="Z264">
            <v>1.6983040199999998E-3</v>
          </cell>
          <cell r="AA264">
            <v>0</v>
          </cell>
          <cell r="AB264">
            <v>2.8300670000000001</v>
          </cell>
          <cell r="AC264">
            <v>2.1826509999999999</v>
          </cell>
          <cell r="AD264">
            <v>2.1757200000000001</v>
          </cell>
          <cell r="AE264">
            <v>2.1360699999999997</v>
          </cell>
          <cell r="AF264">
            <v>2.6924369999999995</v>
          </cell>
          <cell r="AG264">
            <v>3.6207500000000001</v>
          </cell>
          <cell r="AH264">
            <v>3.0188079999999999</v>
          </cell>
          <cell r="AI264">
            <v>5.6412659999999999</v>
          </cell>
          <cell r="AJ264">
            <v>3.0709399999999998</v>
          </cell>
          <cell r="AK264">
            <v>1.8390709999999999</v>
          </cell>
          <cell r="AL264">
            <v>14.393166999999998</v>
          </cell>
          <cell r="AM264">
            <v>3.5574819999999994</v>
          </cell>
          <cell r="AN264">
            <v>1.5142769999999999</v>
          </cell>
          <cell r="AO264">
            <v>1.2045769999999998</v>
          </cell>
          <cell r="AP264">
            <v>1.140908</v>
          </cell>
          <cell r="AQ264">
            <v>0.43917599999999996</v>
          </cell>
          <cell r="AR264">
            <v>0.19457700000000003</v>
          </cell>
          <cell r="AS264">
            <v>0.21012700000000001</v>
          </cell>
          <cell r="AT264">
            <v>0.48146300000000003</v>
          </cell>
          <cell r="AU264">
            <v>0.37031199999999992</v>
          </cell>
          <cell r="AV264">
            <v>0.142681</v>
          </cell>
          <cell r="AW264">
            <v>0.45179999999999992</v>
          </cell>
          <cell r="AX264">
            <v>0.42595498300000001</v>
          </cell>
          <cell r="AY264">
            <v>0.71772505500000006</v>
          </cell>
          <cell r="AZ264">
            <v>0.30469723900000001</v>
          </cell>
          <cell r="BA264">
            <v>0</v>
          </cell>
        </row>
        <row r="266">
          <cell r="B266">
            <v>3.3747419999999996E-5</v>
          </cell>
          <cell r="C266">
            <v>0</v>
          </cell>
          <cell r="D266">
            <v>8.6511179999999984E-5</v>
          </cell>
          <cell r="E266">
            <v>3.428600000000001E-5</v>
          </cell>
          <cell r="F266">
            <v>1.3717774000000002E-4</v>
          </cell>
          <cell r="G266">
            <v>1.1063499999999999E-4</v>
          </cell>
          <cell r="H266">
            <v>5.7260000000000004E-5</v>
          </cell>
          <cell r="I266">
            <v>2.2499399999999998E-4</v>
          </cell>
          <cell r="J266">
            <v>1.7500000000000002E-5</v>
          </cell>
          <cell r="K266">
            <v>2.8E-5</v>
          </cell>
          <cell r="L266">
            <v>8.7499999999999992E-6</v>
          </cell>
          <cell r="M266">
            <v>5.7259999999999997E-5</v>
          </cell>
          <cell r="N266">
            <v>5.8519999999999995E-5</v>
          </cell>
          <cell r="O266">
            <v>0</v>
          </cell>
          <cell r="P266">
            <v>0</v>
          </cell>
          <cell r="Q266">
            <v>0</v>
          </cell>
          <cell r="R266">
            <v>0</v>
          </cell>
          <cell r="S266">
            <v>0</v>
          </cell>
          <cell r="T266">
            <v>1.3670159999999999E-4</v>
          </cell>
          <cell r="U266">
            <v>3.0800000000000001E-4</v>
          </cell>
          <cell r="V266">
            <v>0</v>
          </cell>
          <cell r="W266">
            <v>1.0499999999999999E-6</v>
          </cell>
          <cell r="X266">
            <v>0</v>
          </cell>
          <cell r="Y266">
            <v>0</v>
          </cell>
          <cell r="Z266">
            <v>1.6438099999999996E-4</v>
          </cell>
          <cell r="AA266">
            <v>0</v>
          </cell>
          <cell r="AB266">
            <v>6.5909999999999996E-3</v>
          </cell>
          <cell r="AC266">
            <v>0</v>
          </cell>
          <cell r="AD266">
            <v>1.1584999999999998E-2</v>
          </cell>
          <cell r="AE266">
            <v>1.0945E-2</v>
          </cell>
          <cell r="AF266">
            <v>2.0115000000000001E-2</v>
          </cell>
          <cell r="AG266">
            <v>2.3632999999999998E-2</v>
          </cell>
          <cell r="AH266">
            <v>1.034E-2</v>
          </cell>
          <cell r="AI266">
            <v>8.9203000000000005E-2</v>
          </cell>
          <cell r="AJ266">
            <v>9.0029999999999989E-3</v>
          </cell>
          <cell r="AK266">
            <v>2.6988999999999999E-2</v>
          </cell>
          <cell r="AL266">
            <v>9.018E-3</v>
          </cell>
          <cell r="AM266">
            <v>2.0996000000000001E-2</v>
          </cell>
          <cell r="AN266">
            <v>1.0244999999999999E-2</v>
          </cell>
          <cell r="AO266">
            <v>0</v>
          </cell>
          <cell r="AP266">
            <v>0</v>
          </cell>
          <cell r="AQ266">
            <v>0</v>
          </cell>
          <cell r="AR266">
            <v>0</v>
          </cell>
          <cell r="AS266">
            <v>0</v>
          </cell>
          <cell r="AT266">
            <v>4.4420000000000001E-2</v>
          </cell>
          <cell r="AU266">
            <v>9.1759999999999994E-2</v>
          </cell>
          <cell r="AV266">
            <v>0</v>
          </cell>
          <cell r="AW266">
            <v>5.6990000000000001E-3</v>
          </cell>
          <cell r="AX266">
            <v>0</v>
          </cell>
          <cell r="AY266">
            <v>0</v>
          </cell>
          <cell r="AZ266">
            <v>5.7324965999999998E-2</v>
          </cell>
          <cell r="BA266">
            <v>0</v>
          </cell>
        </row>
        <row r="267">
          <cell r="B267">
            <v>1.0639999999999998E-5</v>
          </cell>
          <cell r="C267">
            <v>3.3122139119999999E-3</v>
          </cell>
          <cell r="D267">
            <v>5.0925274399999994E-3</v>
          </cell>
          <cell r="E267">
            <v>7.896997079999999E-3</v>
          </cell>
          <cell r="F267">
            <v>1.9526368399999995E-3</v>
          </cell>
          <cell r="G267">
            <v>8.2879999999999998E-4</v>
          </cell>
          <cell r="H267">
            <v>2.3270071999999999E-3</v>
          </cell>
          <cell r="I267">
            <v>7.8542804199999983E-3</v>
          </cell>
          <cell r="J267">
            <v>3.7044160999999995E-3</v>
          </cell>
          <cell r="K267">
            <v>0</v>
          </cell>
          <cell r="L267">
            <v>2.1093036999999997E-3</v>
          </cell>
          <cell r="M267">
            <v>1.9082757666666664E-3</v>
          </cell>
          <cell r="N267">
            <v>1.5527138199999998E-3</v>
          </cell>
          <cell r="O267">
            <v>9.0047999999999989E-5</v>
          </cell>
          <cell r="P267">
            <v>1.9506870266666664E-2</v>
          </cell>
          <cell r="Q267">
            <v>7.8767279899999987E-3</v>
          </cell>
          <cell r="R267">
            <v>1.5776766599999999E-2</v>
          </cell>
          <cell r="S267">
            <v>1.8268528039999996E-2</v>
          </cell>
          <cell r="T267">
            <v>2.0405177679999997E-2</v>
          </cell>
          <cell r="U267">
            <v>1.4261244199999999E-2</v>
          </cell>
          <cell r="V267">
            <v>1.7291854439999997E-2</v>
          </cell>
          <cell r="W267">
            <v>1.1758390999999998E-2</v>
          </cell>
          <cell r="X267">
            <v>1.7528788759999997E-2</v>
          </cell>
          <cell r="Y267">
            <v>5.6527099999999992E-3</v>
          </cell>
          <cell r="Z267">
            <v>2.0225379999999994E-2</v>
          </cell>
          <cell r="AA267">
            <v>0</v>
          </cell>
          <cell r="AB267">
            <v>8.3400000000000002E-3</v>
          </cell>
          <cell r="AC267">
            <v>0.204598</v>
          </cell>
          <cell r="AD267">
            <v>0.753247</v>
          </cell>
          <cell r="AE267">
            <v>0.431589</v>
          </cell>
          <cell r="AF267">
            <v>0.12808800000000001</v>
          </cell>
          <cell r="AG267">
            <v>3.5645999999999997E-2</v>
          </cell>
          <cell r="AH267">
            <v>0.44103199999999998</v>
          </cell>
          <cell r="AI267">
            <v>0.78985499999999997</v>
          </cell>
          <cell r="AJ267">
            <v>0.24824299999999999</v>
          </cell>
          <cell r="AK267">
            <v>0</v>
          </cell>
          <cell r="AL267">
            <v>0.65371899999999994</v>
          </cell>
          <cell r="AM267">
            <v>0.30720699999999995</v>
          </cell>
          <cell r="AN267">
            <v>0.107638</v>
          </cell>
          <cell r="AO267">
            <v>7.6777999999999999E-2</v>
          </cell>
          <cell r="AP267">
            <v>2.8989579999999999</v>
          </cell>
          <cell r="AQ267">
            <v>1.5640689999999999</v>
          </cell>
          <cell r="AR267">
            <v>1.6044990000000001</v>
          </cell>
          <cell r="AS267">
            <v>1.4810509999999999</v>
          </cell>
          <cell r="AT267">
            <v>1.295337</v>
          </cell>
          <cell r="AU267">
            <v>0.87030099999999999</v>
          </cell>
          <cell r="AV267">
            <v>0.84625899999999998</v>
          </cell>
          <cell r="AW267">
            <v>1.8796909999999998</v>
          </cell>
          <cell r="AX267">
            <v>1.0415777349999999</v>
          </cell>
          <cell r="AY267">
            <v>0.34772110700000003</v>
          </cell>
          <cell r="AZ267">
            <v>0.88067116299999992</v>
          </cell>
          <cell r="BA267">
            <v>0</v>
          </cell>
        </row>
        <row r="268">
          <cell r="B268">
            <v>6.4941432359999999E-3</v>
          </cell>
          <cell r="C268">
            <v>5.5874068039999999E-3</v>
          </cell>
          <cell r="D268">
            <v>2.5168550483999999E-3</v>
          </cell>
          <cell r="E268">
            <v>4.7296694199999998E-3</v>
          </cell>
          <cell r="F268">
            <v>3.7927124199999994E-3</v>
          </cell>
          <cell r="G268">
            <v>2.0275054799999996E-3</v>
          </cell>
          <cell r="H268">
            <v>5.4753283199999985E-3</v>
          </cell>
          <cell r="I268">
            <v>2.1367588200000005E-3</v>
          </cell>
          <cell r="J268">
            <v>2.5545399600000003E-3</v>
          </cell>
          <cell r="K268">
            <v>2.6794335399999997E-3</v>
          </cell>
          <cell r="L268">
            <v>2.7451437628571427E-3</v>
          </cell>
          <cell r="M268">
            <v>5.2844583400000001E-3</v>
          </cell>
          <cell r="N268">
            <v>4.8343382599999995E-3</v>
          </cell>
          <cell r="O268">
            <v>5.0915110399999998E-3</v>
          </cell>
          <cell r="P268">
            <v>6.1655270600000003E-3</v>
          </cell>
          <cell r="Q268">
            <v>6.8874531599999985E-3</v>
          </cell>
          <cell r="R268">
            <v>5.833282139999999E-3</v>
          </cell>
          <cell r="S268">
            <v>6.9893542599999987E-3</v>
          </cell>
          <cell r="T268">
            <v>9.4528119000000001E-3</v>
          </cell>
          <cell r="U268">
            <v>6.8694319400000002E-3</v>
          </cell>
          <cell r="V268">
            <v>5.9727824799999992E-3</v>
          </cell>
          <cell r="W268">
            <v>2.1648318299999997E-2</v>
          </cell>
          <cell r="X268">
            <v>1.5663652619999999E-2</v>
          </cell>
          <cell r="Y268">
            <v>8.7532491199999989E-3</v>
          </cell>
          <cell r="Z268">
            <v>8.8068643700000004E-3</v>
          </cell>
          <cell r="AA268">
            <v>0</v>
          </cell>
          <cell r="AB268">
            <v>0.51533099999999998</v>
          </cell>
          <cell r="AC268">
            <v>0.5744999999999999</v>
          </cell>
          <cell r="AD268">
            <v>0.66264900000000004</v>
          </cell>
          <cell r="AE268">
            <v>0.43492299999999995</v>
          </cell>
          <cell r="AF268">
            <v>0.8314689999999999</v>
          </cell>
          <cell r="AG268">
            <v>0.51804799999999995</v>
          </cell>
          <cell r="AH268">
            <v>0.62436500000000006</v>
          </cell>
          <cell r="AI268">
            <v>0.54799100000000001</v>
          </cell>
          <cell r="AJ268">
            <v>0.55765100000000001</v>
          </cell>
          <cell r="AK268">
            <v>0.59288099999999999</v>
          </cell>
          <cell r="AL268">
            <v>0.91056400000000004</v>
          </cell>
          <cell r="AM268">
            <v>3.3381339999999997</v>
          </cell>
          <cell r="AN268">
            <v>3.4844049999999998</v>
          </cell>
          <cell r="AO268">
            <v>3.5707809999999998</v>
          </cell>
          <cell r="AP268">
            <v>3.9871719999999997</v>
          </cell>
          <cell r="AQ268">
            <v>4.6351169999999993</v>
          </cell>
          <cell r="AR268">
            <v>3.833148</v>
          </cell>
          <cell r="AS268">
            <v>3.666922</v>
          </cell>
          <cell r="AT268">
            <v>3.8535679999999997</v>
          </cell>
          <cell r="AU268">
            <v>3.0122679999999997</v>
          </cell>
          <cell r="AV268">
            <v>1.520095</v>
          </cell>
          <cell r="AW268">
            <v>5.0098519999999995</v>
          </cell>
          <cell r="AX268">
            <v>4.6496305319999998</v>
          </cell>
          <cell r="AY268">
            <v>3.7105050259999999</v>
          </cell>
          <cell r="AZ268">
            <v>3.1661533839999993</v>
          </cell>
          <cell r="BA268">
            <v>0</v>
          </cell>
        </row>
        <row r="269">
          <cell r="B269">
            <v>1.6212E-4</v>
          </cell>
          <cell r="C269">
            <v>6.8891871999999989E-4</v>
          </cell>
          <cell r="D269">
            <v>3.1095114399999997E-3</v>
          </cell>
          <cell r="E269">
            <v>2.0308357999999999E-4</v>
          </cell>
          <cell r="F269">
            <v>1.0934882E-4</v>
          </cell>
          <cell r="G269">
            <v>0</v>
          </cell>
          <cell r="H269">
            <v>6.9731480000000007E-5</v>
          </cell>
          <cell r="I269">
            <v>1.75E-6</v>
          </cell>
          <cell r="J269">
            <v>4.7039649999999999E-4</v>
          </cell>
          <cell r="K269">
            <v>3.3599999999999994E-7</v>
          </cell>
          <cell r="L269">
            <v>3.0799019999999992E-4</v>
          </cell>
          <cell r="M269">
            <v>8.5549911999999986E-4</v>
          </cell>
          <cell r="N269">
            <v>6.2528180399999992E-3</v>
          </cell>
          <cell r="O269">
            <v>7.5528319999999989E-4</v>
          </cell>
          <cell r="P269">
            <v>2.9484378000000001E-4</v>
          </cell>
          <cell r="Q269">
            <v>3.762185E-4</v>
          </cell>
          <cell r="R269">
            <v>5.6041159999999992E-5</v>
          </cell>
          <cell r="S269">
            <v>2.9609999999999999E-4</v>
          </cell>
          <cell r="T269">
            <v>3.4999999999999998E-7</v>
          </cell>
          <cell r="U269">
            <v>5.0064419999999996E-5</v>
          </cell>
          <cell r="V269">
            <v>0</v>
          </cell>
          <cell r="W269">
            <v>1.854545E-4</v>
          </cell>
          <cell r="X269">
            <v>3.3599999999999998E-4</v>
          </cell>
          <cell r="Y269">
            <v>7.7000000000000001E-5</v>
          </cell>
          <cell r="Z269">
            <v>6.7134900000000012E-4</v>
          </cell>
          <cell r="AA269">
            <v>0</v>
          </cell>
          <cell r="AB269">
            <v>0.137319</v>
          </cell>
          <cell r="AC269">
            <v>0.13117899999999999</v>
          </cell>
          <cell r="AD269">
            <v>0.16874999999999998</v>
          </cell>
          <cell r="AE269">
            <v>1.9174000000000004E-2</v>
          </cell>
          <cell r="AF269">
            <v>1.2253999999999999E-2</v>
          </cell>
          <cell r="AG269">
            <v>0</v>
          </cell>
          <cell r="AH269">
            <v>1.2666E-2</v>
          </cell>
          <cell r="AI269">
            <v>1.849181</v>
          </cell>
          <cell r="AJ269">
            <v>8.5551000000000002E-2</v>
          </cell>
          <cell r="AK269">
            <v>4.5199999999999998E-4</v>
          </cell>
          <cell r="AL269">
            <v>0.16111700000000001</v>
          </cell>
          <cell r="AM269">
            <v>0.17093</v>
          </cell>
          <cell r="AN269">
            <v>1.1516999999999999</v>
          </cell>
          <cell r="AO269">
            <v>0.148169</v>
          </cell>
          <cell r="AP269">
            <v>0.29152699999999998</v>
          </cell>
          <cell r="AQ269">
            <v>0.49355399999999994</v>
          </cell>
          <cell r="AR269">
            <v>6.8873999999999991E-2</v>
          </cell>
          <cell r="AS269">
            <v>4.8146999999999995E-2</v>
          </cell>
          <cell r="AT269">
            <v>1.977E-3</v>
          </cell>
          <cell r="AU269">
            <v>9.6310000000000007E-3</v>
          </cell>
          <cell r="AV269">
            <v>0</v>
          </cell>
          <cell r="AW269">
            <v>5.6439999999999997E-2</v>
          </cell>
          <cell r="AX269">
            <v>9.1999997999999999E-2</v>
          </cell>
          <cell r="AY269">
            <v>2.5934986E-2</v>
          </cell>
          <cell r="AZ269">
            <v>0.21197186399999998</v>
          </cell>
          <cell r="BA269">
            <v>0</v>
          </cell>
        </row>
        <row r="272">
          <cell r="B272">
            <v>6.6126800599999999E-3</v>
          </cell>
          <cell r="C272">
            <v>1.2375936579999998E-2</v>
          </cell>
          <cell r="D272">
            <v>1.1973140416999999E-2</v>
          </cell>
          <cell r="E272">
            <v>1.2651231242999997E-2</v>
          </cell>
          <cell r="F272">
            <v>1.0567171112399999E-2</v>
          </cell>
          <cell r="G272">
            <v>1.120191408E-2</v>
          </cell>
          <cell r="H272">
            <v>1.8242209719999996E-2</v>
          </cell>
          <cell r="I272">
            <v>1.9769380015000001E-2</v>
          </cell>
          <cell r="J272">
            <v>2.1034829200000004E-2</v>
          </cell>
          <cell r="K272">
            <v>1.8929892659999999E-2</v>
          </cell>
          <cell r="L272">
            <v>1.5120127834285712E-2</v>
          </cell>
          <cell r="M272">
            <v>8.7950280599999996E-3</v>
          </cell>
          <cell r="N272">
            <v>1.2551108299999997E-2</v>
          </cell>
          <cell r="O272">
            <v>9.0269796399999984E-3</v>
          </cell>
          <cell r="P272">
            <v>9.5769236599999984E-3</v>
          </cell>
          <cell r="Q272">
            <v>1.0049055939999999E-2</v>
          </cell>
          <cell r="R272">
            <v>1.27068375E-2</v>
          </cell>
          <cell r="S272">
            <v>1.2102950019999999E-2</v>
          </cell>
          <cell r="T272">
            <v>1.8725567280000001E-2</v>
          </cell>
          <cell r="U272">
            <v>9.1347412799999989E-3</v>
          </cell>
          <cell r="V272">
            <v>6.9070814399999998E-3</v>
          </cell>
          <cell r="W272">
            <v>5.4203298799999997E-3</v>
          </cell>
          <cell r="X272">
            <v>8.0476874099999988E-3</v>
          </cell>
          <cell r="Y272">
            <v>1.143247553E-2</v>
          </cell>
          <cell r="Z272">
            <v>1.3541546379999998E-2</v>
          </cell>
          <cell r="AA272">
            <v>0</v>
          </cell>
          <cell r="AB272">
            <v>0.93339700000000003</v>
          </cell>
          <cell r="AC272">
            <v>3.7697439999999998</v>
          </cell>
          <cell r="AD272">
            <v>2.1752029999999998</v>
          </cell>
          <cell r="AE272">
            <v>2.3525270000000003</v>
          </cell>
          <cell r="AF272">
            <v>2.374463</v>
          </cell>
          <cell r="AG272">
            <v>3.0031509999999999</v>
          </cell>
          <cell r="AH272">
            <v>4.1271180000000003</v>
          </cell>
          <cell r="AI272">
            <v>4.682757999999998</v>
          </cell>
          <cell r="AJ272">
            <v>5.7337620000000005</v>
          </cell>
          <cell r="AK272">
            <v>6.1150319999999994</v>
          </cell>
          <cell r="AL272">
            <v>10.113175</v>
          </cell>
          <cell r="AM272">
            <v>8.0425889999999995</v>
          </cell>
          <cell r="AN272">
            <v>4.1850979999999991</v>
          </cell>
          <cell r="AO272">
            <v>3.8690129999999994</v>
          </cell>
          <cell r="AP272">
            <v>3.61416</v>
          </cell>
          <cell r="AQ272">
            <v>4.6600989999999998</v>
          </cell>
          <cell r="AR272">
            <v>4.5818340000000006</v>
          </cell>
          <cell r="AS272">
            <v>7.2648990000000007</v>
          </cell>
          <cell r="AT272">
            <v>5.0398419999999993</v>
          </cell>
          <cell r="AU272">
            <v>3.4666719999999995</v>
          </cell>
          <cell r="AV272">
            <v>2.6287019999999997</v>
          </cell>
          <cell r="AW272">
            <v>1.604554</v>
          </cell>
          <cell r="AX272">
            <v>2.6864232479999997</v>
          </cell>
          <cell r="AY272">
            <v>3.8899259909999993</v>
          </cell>
          <cell r="AZ272">
            <v>4.917566077</v>
          </cell>
          <cell r="BA272">
            <v>0</v>
          </cell>
        </row>
      </sheetData>
      <sheetData sheetId="39"/>
      <sheetData sheetId="40"/>
      <sheetData sheetId="41"/>
      <sheetData sheetId="42"/>
      <sheetData sheetId="43">
        <row r="263">
          <cell r="B263">
            <v>3.3520760000000001E-4</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0.41827699999999995</v>
          </cell>
          <cell r="AC263">
            <v>0.181037</v>
          </cell>
          <cell r="AD263">
            <v>0</v>
          </cell>
          <cell r="AE263">
            <v>0.19495699999999999</v>
          </cell>
          <cell r="AF263">
            <v>0.39403299999999997</v>
          </cell>
          <cell r="AG263">
            <v>0.176009</v>
          </cell>
          <cell r="AH263">
            <v>0.23192599999999999</v>
          </cell>
          <cell r="AI263">
            <v>0.45884799999999998</v>
          </cell>
          <cell r="AJ263">
            <v>1.0471239999999999</v>
          </cell>
          <cell r="AK263">
            <v>0.48008699999999999</v>
          </cell>
          <cell r="AL263">
            <v>0.270708</v>
          </cell>
          <cell r="AM263">
            <v>0.142014</v>
          </cell>
          <cell r="AN263">
            <v>7.4612999999999999E-2</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44"/>
      <sheetData sheetId="45">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0.70522700000000005</v>
          </cell>
          <cell r="AI263">
            <v>5.5809379999999997</v>
          </cell>
          <cell r="AJ263">
            <v>0.78833799999999998</v>
          </cell>
          <cell r="AK263">
            <v>0.85264700000000004</v>
          </cell>
          <cell r="AL263">
            <v>3.4591569999999998</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row>
      </sheetData>
      <sheetData sheetId="46">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47">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1.560648</v>
          </cell>
          <cell r="AI263">
            <v>6.5243450000000003</v>
          </cell>
          <cell r="AJ263">
            <v>3.184898</v>
          </cell>
          <cell r="AK263">
            <v>3.028743</v>
          </cell>
          <cell r="AL263">
            <v>3.8020879999999999</v>
          </cell>
          <cell r="AM263">
            <v>3.770559</v>
          </cell>
          <cell r="AN263">
            <v>3.2618929999999997</v>
          </cell>
          <cell r="AO263">
            <v>3.2618929999999997</v>
          </cell>
          <cell r="AP263">
            <v>3.2618929999999997</v>
          </cell>
          <cell r="AQ263">
            <v>3.2618929999999997</v>
          </cell>
          <cell r="AR263">
            <v>3.2618929999999997</v>
          </cell>
          <cell r="AS263">
            <v>3.2618929999999997</v>
          </cell>
          <cell r="AT263">
            <v>3.2618929999999997</v>
          </cell>
          <cell r="AU263">
            <v>3.2618929999999997</v>
          </cell>
          <cell r="AV263">
            <v>3.2618929999999997</v>
          </cell>
          <cell r="AW263">
            <v>3.2618929999999997</v>
          </cell>
          <cell r="AX263">
            <v>3.2618929999999997</v>
          </cell>
          <cell r="AY263">
            <v>3.2618929999999997</v>
          </cell>
          <cell r="AZ263">
            <v>3.2618929999999997</v>
          </cell>
          <cell r="BA263">
            <v>3.2618929999999997</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48">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ToM3"/>
      <sheetName val="RWE"/>
      <sheetName val="Units"/>
    </sheetNames>
    <sheetDataSet>
      <sheetData sheetId="0"/>
      <sheetData sheetId="1">
        <row r="2">
          <cell r="A2">
            <v>1.4</v>
          </cell>
        </row>
      </sheetData>
      <sheetData sheetId="2">
        <row r="3">
          <cell r="A3">
            <v>1</v>
          </cell>
        </row>
        <row r="7">
          <cell r="A7">
            <v>1.82</v>
          </cell>
        </row>
        <row r="8">
          <cell r="A8">
            <v>1.9</v>
          </cell>
        </row>
        <row r="12">
          <cell r="A12">
            <v>2.2999999999999998</v>
          </cell>
        </row>
        <row r="25">
          <cell r="A25">
            <v>2</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412 32 33 34Exp"/>
      <sheetName val="441231Exp"/>
      <sheetName val="44123210Exp"/>
      <sheetName val="44123290Exp"/>
      <sheetName val="441233Exp"/>
      <sheetName val="44123410Exp"/>
      <sheetName val="44123490Exp"/>
      <sheetName val="441239Exp"/>
      <sheetName val="441294Exp"/>
      <sheetName val="441299Exp"/>
      <sheetName val="440290Imp"/>
      <sheetName val="AllExp"/>
      <sheetName val="AllImp"/>
      <sheetName val="TimberSectorImp"/>
      <sheetName val="Sheet1"/>
      <sheetName val="CoreVPAImp"/>
      <sheetName val="TimberSectorMinusCoreVPAImp"/>
      <sheetName val="44Imp"/>
      <sheetName val="4403Imp"/>
      <sheetName val="4403CImp"/>
      <sheetName val="4403NCImp"/>
      <sheetName val="44034920"/>
      <sheetName val="44039930Imp"/>
      <sheetName val="44079910Imp"/>
      <sheetName val="4407Imp"/>
      <sheetName val="4407CImp"/>
      <sheetName val="4407NCImp"/>
      <sheetName val="4408Imp"/>
      <sheetName val="4408CImp"/>
      <sheetName val="4408NCImp"/>
      <sheetName val="4412Imp"/>
      <sheetName val="4412CImp"/>
      <sheetName val="4412NCImp"/>
      <sheetName val="4410Imp"/>
      <sheetName val="4411Imp"/>
      <sheetName val="44104411Imp"/>
      <sheetName val="44094418Imp"/>
      <sheetName val="4409Imp"/>
      <sheetName val="4409CImp"/>
      <sheetName val="4409NCImp"/>
      <sheetName val="4418Imp"/>
      <sheetName val="442199Imp"/>
      <sheetName val="44OtherImp"/>
      <sheetName val="PowerPointImp"/>
      <sheetName val="94Imp"/>
      <sheetName val="PaperSectorImp"/>
      <sheetName val="PaperSectorMinusCoreVPAImp"/>
      <sheetName val="4701-5Imp"/>
      <sheetName val="48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14Exp"/>
      <sheetName val="4420Exp"/>
      <sheetName val="442199Exp"/>
      <sheetName val="44OtherExp"/>
      <sheetName val="Balance"/>
      <sheetName val="PowerPointExp"/>
      <sheetName val="94Exp"/>
      <sheetName val="PaperSectorExp"/>
      <sheetName val="PaperSectorMinusCoreVPAExp"/>
      <sheetName val="4701-5Exp"/>
      <sheetName val="48Exp"/>
      <sheetName val="PulpLogsExp"/>
      <sheetName val="440123Ex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02">
          <cell r="B102">
            <v>2.0054119999999998E-2</v>
          </cell>
        </row>
      </sheetData>
      <sheetData sheetId="18">
        <row r="102">
          <cell r="B102">
            <v>1.9296999999999998E-2</v>
          </cell>
          <cell r="C102">
            <v>1.396E-2</v>
          </cell>
          <cell r="D102">
            <v>2.4164999999999999E-2</v>
          </cell>
          <cell r="E102">
            <v>6.6799999999999997E-4</v>
          </cell>
          <cell r="F102">
            <v>3.431E-3</v>
          </cell>
          <cell r="G102">
            <v>2.7206999999999999E-2</v>
          </cell>
          <cell r="H102">
            <v>6.4131999999999995E-2</v>
          </cell>
          <cell r="I102">
            <v>6.1832999999999992E-2</v>
          </cell>
          <cell r="J102">
            <v>5.0392999999999993E-2</v>
          </cell>
          <cell r="K102">
            <v>1.9302E-2</v>
          </cell>
          <cell r="L102">
            <v>5.0639000000000003E-2</v>
          </cell>
          <cell r="M102">
            <v>4.9634999999999999E-2</v>
          </cell>
          <cell r="N102">
            <v>3.9997999999999999E-2</v>
          </cell>
          <cell r="O102">
            <v>4.5485000000000005E-2</v>
          </cell>
          <cell r="P102">
            <v>8.8155448306402151E-2</v>
          </cell>
          <cell r="Q102">
            <v>9.8895786616443174E-2</v>
          </cell>
          <cell r="R102">
            <v>4.3852331497211711E-2</v>
          </cell>
          <cell r="S102">
            <v>7.4929292918644169E-2</v>
          </cell>
          <cell r="T102">
            <v>8.0003273771191527E-2</v>
          </cell>
          <cell r="U102">
            <v>4.1769126291325398E-2</v>
          </cell>
          <cell r="V102">
            <v>4.0708000000000001E-2</v>
          </cell>
          <cell r="W102">
            <v>3.9419999999999997E-2</v>
          </cell>
          <cell r="X102">
            <v>4.8131999999999994E-2</v>
          </cell>
          <cell r="Y102">
            <v>1.3791999999999999E-2</v>
          </cell>
          <cell r="Z102">
            <v>1.8622E-2</v>
          </cell>
          <cell r="AA102"/>
          <cell r="AB102">
            <v>2.5124550000000001</v>
          </cell>
          <cell r="AC102">
            <v>2.0979999999999999</v>
          </cell>
          <cell r="AD102">
            <v>3.2808889999999997</v>
          </cell>
          <cell r="AE102">
            <v>0.14199999999999999</v>
          </cell>
          <cell r="AF102">
            <v>0.52700000000000002</v>
          </cell>
          <cell r="AG102">
            <v>5.8470000000000004</v>
          </cell>
          <cell r="AH102">
            <v>16.073718</v>
          </cell>
          <cell r="AI102">
            <v>15.676238</v>
          </cell>
          <cell r="AJ102">
            <v>14.121275000000001</v>
          </cell>
          <cell r="AK102">
            <v>5.5470039999999994</v>
          </cell>
          <cell r="AL102">
            <v>14.158154</v>
          </cell>
          <cell r="AM102">
            <v>13.570758999999999</v>
          </cell>
          <cell r="AN102">
            <v>14.513545999999998</v>
          </cell>
          <cell r="AO102">
            <v>17.435505999999997</v>
          </cell>
          <cell r="AP102">
            <v>36.154738000000002</v>
          </cell>
          <cell r="AQ102">
            <v>45.211516999999986</v>
          </cell>
          <cell r="AR102">
            <v>19.410407999999997</v>
          </cell>
          <cell r="AS102">
            <v>30.042244999999998</v>
          </cell>
          <cell r="AT102">
            <v>33.105437000000002</v>
          </cell>
          <cell r="AU102">
            <v>16.995928999999997</v>
          </cell>
          <cell r="AV102">
            <v>14.667778999999999</v>
          </cell>
          <cell r="AW102">
            <v>14.794671999999998</v>
          </cell>
          <cell r="AX102">
            <v>20.365945999999997</v>
          </cell>
          <cell r="AY102">
            <v>5.1234049999999991</v>
          </cell>
          <cell r="AZ102">
            <v>6.8182969999999985</v>
          </cell>
          <cell r="BA102"/>
        </row>
      </sheetData>
      <sheetData sheetId="19"/>
      <sheetData sheetId="20"/>
      <sheetData sheetId="21"/>
      <sheetData sheetId="22"/>
      <sheetData sheetId="23"/>
      <sheetData sheetId="24">
        <row r="102">
          <cell r="B102">
            <v>7.5712000000000012E-4</v>
          </cell>
          <cell r="C102">
            <v>0</v>
          </cell>
          <cell r="D102">
            <v>3.4398000000000002E-3</v>
          </cell>
          <cell r="E102">
            <v>6.4610000000000004E-4</v>
          </cell>
          <cell r="F102">
            <v>4.459E-4</v>
          </cell>
          <cell r="G102">
            <v>4.96496E-3</v>
          </cell>
          <cell r="H102">
            <v>6.9451200000000008E-3</v>
          </cell>
          <cell r="I102">
            <v>7.8787800000000019E-3</v>
          </cell>
          <cell r="J102">
            <v>1.0909079999999998E-2</v>
          </cell>
          <cell r="K102">
            <v>2.1111017200000002E-2</v>
          </cell>
          <cell r="L102">
            <v>1.0030104933333332E-2</v>
          </cell>
          <cell r="M102">
            <v>2.5825799999999997E-3</v>
          </cell>
          <cell r="N102">
            <v>4.7137999999999998E-4</v>
          </cell>
          <cell r="O102">
            <v>1.6198000000000002E-4</v>
          </cell>
          <cell r="P102">
            <v>8.5944282103386533E-4</v>
          </cell>
          <cell r="Q102">
            <v>1.3980615435740928E-3</v>
          </cell>
          <cell r="R102">
            <v>1.5806365576371494E-3</v>
          </cell>
          <cell r="S102">
            <v>7.6152554047317824E-4</v>
          </cell>
          <cell r="T102">
            <v>1.1788687391175053E-3</v>
          </cell>
          <cell r="U102">
            <v>1.1102E-4</v>
          </cell>
          <cell r="V102">
            <v>0</v>
          </cell>
          <cell r="W102">
            <v>0</v>
          </cell>
          <cell r="X102">
            <v>3.6399999999999997E-5</v>
          </cell>
          <cell r="Y102">
            <v>0</v>
          </cell>
          <cell r="Z102">
            <v>2.8027999999999999E-4</v>
          </cell>
          <cell r="AA102"/>
          <cell r="AB102">
            <v>0.21257799999999999</v>
          </cell>
          <cell r="AC102">
            <v>0</v>
          </cell>
          <cell r="AD102">
            <v>0.69565899999999992</v>
          </cell>
          <cell r="AE102">
            <v>0.113</v>
          </cell>
          <cell r="AF102">
            <v>0.13</v>
          </cell>
          <cell r="AG102">
            <v>1.2670000000000001</v>
          </cell>
          <cell r="AH102">
            <v>1.7629119999999998</v>
          </cell>
          <cell r="AI102">
            <v>2.0409000000000006</v>
          </cell>
          <cell r="AJ102">
            <v>2.9865139999999997</v>
          </cell>
          <cell r="AK102">
            <v>4.5652030000000003</v>
          </cell>
          <cell r="AL102">
            <v>2.022303</v>
          </cell>
          <cell r="AM102">
            <v>0.59045899999999996</v>
          </cell>
          <cell r="AN102">
            <v>0.24795699999999996</v>
          </cell>
          <cell r="AO102">
            <v>6.3735E-2</v>
          </cell>
          <cell r="AP102">
            <v>0.259191</v>
          </cell>
          <cell r="AQ102">
            <v>0.45245400000000002</v>
          </cell>
          <cell r="AR102">
            <v>0.43868599999999996</v>
          </cell>
          <cell r="AS102">
            <v>0.19806399999999999</v>
          </cell>
          <cell r="AT102">
            <v>0.124385</v>
          </cell>
          <cell r="AU102">
            <v>2.9516000000000001E-2</v>
          </cell>
          <cell r="AV102">
            <v>0</v>
          </cell>
          <cell r="AW102">
            <v>0</v>
          </cell>
          <cell r="AX102">
            <v>8.4110000000000001E-3</v>
          </cell>
          <cell r="AY102">
            <v>1.1999999999999999E-4</v>
          </cell>
          <cell r="AZ102">
            <v>6.4020000000000007E-2</v>
          </cell>
          <cell r="BA102"/>
        </row>
      </sheetData>
      <sheetData sheetId="25"/>
      <sheetData sheetId="26"/>
      <sheetData sheetId="27">
        <row r="102">
          <cell r="B102">
            <v>0</v>
          </cell>
        </row>
      </sheetData>
      <sheetData sheetId="28"/>
      <sheetData sheetId="29"/>
      <sheetData sheetId="30">
        <row r="102">
          <cell r="B102">
            <v>0</v>
          </cell>
        </row>
      </sheetData>
      <sheetData sheetId="31"/>
      <sheetData sheetId="32"/>
      <sheetData sheetId="33">
        <row r="102">
          <cell r="B102">
            <v>0</v>
          </cell>
        </row>
      </sheetData>
      <sheetData sheetId="34">
        <row r="102">
          <cell r="B102">
            <v>0</v>
          </cell>
        </row>
      </sheetData>
      <sheetData sheetId="35"/>
      <sheetData sheetId="36"/>
      <sheetData sheetId="37">
        <row r="102">
          <cell r="B102">
            <v>0</v>
          </cell>
        </row>
      </sheetData>
      <sheetData sheetId="38"/>
      <sheetData sheetId="39"/>
      <sheetData sheetId="40">
        <row r="102">
          <cell r="B102">
            <v>0</v>
          </cell>
        </row>
      </sheetData>
      <sheetData sheetId="41"/>
      <sheetData sheetId="42"/>
      <sheetData sheetId="43"/>
      <sheetData sheetId="44">
        <row r="102">
          <cell r="B102">
            <v>0</v>
          </cell>
        </row>
      </sheetData>
      <sheetData sheetId="45"/>
      <sheetData sheetId="46"/>
      <sheetData sheetId="47">
        <row r="102">
          <cell r="B102">
            <v>0</v>
          </cell>
        </row>
      </sheetData>
      <sheetData sheetId="48">
        <row r="102">
          <cell r="B102">
            <v>0</v>
          </cell>
        </row>
      </sheetData>
      <sheetData sheetId="49">
        <row r="102">
          <cell r="B102">
            <v>0</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nkingsIm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23Imp"/>
      <sheetName val="440110Imp"/>
      <sheetName val="PulpLogsImp"/>
      <sheetName val="RankingsExp"/>
      <sheetName val="AllEx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94Exp"/>
      <sheetName val="PaperSectorExp"/>
      <sheetName val="PaperSectorMinusCoreVPAExp"/>
      <sheetName val="4701-5Exp"/>
      <sheetName val="48Exp"/>
      <sheetName val="44013020Exp"/>
      <sheetName val="4401Exp"/>
      <sheetName val="440110Exp"/>
      <sheetName val="440123Exp"/>
      <sheetName val="PulplogsExp"/>
      <sheetName val="4401Imp"/>
    </sheetNames>
    <sheetDataSet>
      <sheetData sheetId="0"/>
      <sheetData sheetId="1"/>
      <sheetData sheetId="2"/>
      <sheetData sheetId="3"/>
      <sheetData sheetId="4"/>
      <sheetData sheetId="5"/>
      <sheetData sheetId="6">
        <row r="102">
          <cell r="B102">
            <v>1.9885399999999996E-3</v>
          </cell>
          <cell r="C102">
            <v>2.1910000000000002E-3</v>
          </cell>
          <cell r="D102">
            <v>2.2007089999999999E-3</v>
          </cell>
          <cell r="E102">
            <v>3.1941399999999998E-3</v>
          </cell>
          <cell r="F102">
            <v>2.5244E-3</v>
          </cell>
          <cell r="G102">
            <v>1.18358E-3</v>
          </cell>
          <cell r="H102">
            <v>9.6900000000000003E-4</v>
          </cell>
          <cell r="I102">
            <v>1.8943799999999998E-3</v>
          </cell>
          <cell r="J102">
            <v>2.3854799999999997E-3</v>
          </cell>
          <cell r="K102">
            <v>5.7959999999999999E-4</v>
          </cell>
          <cell r="L102">
            <v>5.5211999999999991E-4</v>
          </cell>
          <cell r="M102">
            <v>1.46E-4</v>
          </cell>
          <cell r="N102">
            <v>1.4307E-3</v>
          </cell>
          <cell r="O102">
            <v>5.2751999999999996E-4</v>
          </cell>
          <cell r="P102">
            <v>9.2E-5</v>
          </cell>
          <cell r="Q102">
            <v>1.4170000000000001E-3</v>
          </cell>
          <cell r="R102">
            <v>1.07876E-3</v>
          </cell>
          <cell r="S102">
            <v>8.5691999999999995E-4</v>
          </cell>
          <cell r="T102">
            <v>1.3060000000000001E-3</v>
          </cell>
          <cell r="U102">
            <v>1.6865399999999998E-3</v>
          </cell>
          <cell r="V102">
            <v>2.0639999999999999E-3</v>
          </cell>
          <cell r="W102">
            <v>1.0449999999999999E-3</v>
          </cell>
          <cell r="X102">
            <v>1.3060000000000001E-3</v>
          </cell>
          <cell r="Y102">
            <v>1.3060000000000001E-3</v>
          </cell>
          <cell r="Z102">
            <v>1.3060000000000001E-3</v>
          </cell>
          <cell r="AA102">
            <v>1.3060000000000001E-3</v>
          </cell>
          <cell r="AB102">
            <v>0.42703985945399997</v>
          </cell>
          <cell r="AC102">
            <v>0.50393620800000005</v>
          </cell>
          <cell r="AD102">
            <v>0.56161642560000002</v>
          </cell>
          <cell r="AE102">
            <v>0.72634804480000015</v>
          </cell>
          <cell r="AF102">
            <v>0.81748734830000003</v>
          </cell>
          <cell r="AG102">
            <v>0.41355252510000001</v>
          </cell>
          <cell r="AH102">
            <v>0.39944905040000001</v>
          </cell>
          <cell r="AI102">
            <v>1.0488916175</v>
          </cell>
          <cell r="AJ102">
            <v>0.93979560520000005</v>
          </cell>
          <cell r="AK102">
            <v>0.28004097</v>
          </cell>
          <cell r="AL102">
            <v>0.184829094</v>
          </cell>
          <cell r="AM102">
            <v>0.11081711999999999</v>
          </cell>
          <cell r="AN102">
            <v>0.73576641599999992</v>
          </cell>
          <cell r="AO102">
            <v>0.38154320850000001</v>
          </cell>
          <cell r="AP102">
            <v>4.5470569500000002E-2</v>
          </cell>
          <cell r="AQ102">
            <v>1.0729896834999999</v>
          </cell>
          <cell r="AR102">
            <v>0.64000957999999997</v>
          </cell>
          <cell r="AS102">
            <v>0.72815265380000005</v>
          </cell>
          <cell r="AT102">
            <v>0.96916166799999992</v>
          </cell>
          <cell r="AU102">
            <v>1.0499610499999998</v>
          </cell>
          <cell r="AV102">
            <v>1.4036756136142858</v>
          </cell>
          <cell r="AW102">
            <v>0.66924816302857137</v>
          </cell>
          <cell r="AX102">
            <v>0.96916166799999992</v>
          </cell>
          <cell r="AY102">
            <v>0.96916166799999992</v>
          </cell>
          <cell r="AZ102">
            <v>0.96916166799999992</v>
          </cell>
          <cell r="BA102">
            <v>0.96916166799999992</v>
          </cell>
        </row>
      </sheetData>
      <sheetData sheetId="7">
        <row r="102">
          <cell r="B102">
            <v>6.305342680000001E-3</v>
          </cell>
          <cell r="C102">
            <v>2.1248572800000001E-2</v>
          </cell>
          <cell r="D102">
            <v>2.0098442000000001E-2</v>
          </cell>
          <cell r="E102">
            <v>1.4344584799999999E-2</v>
          </cell>
          <cell r="F102">
            <v>1.7969333200000003E-2</v>
          </cell>
          <cell r="G102">
            <v>1.4665632800000002E-2</v>
          </cell>
          <cell r="H102">
            <v>2.6079762800000003E-2</v>
          </cell>
          <cell r="I102">
            <v>2.2155005600000003E-2</v>
          </cell>
          <cell r="J102">
            <v>2.6305370000000002E-2</v>
          </cell>
          <cell r="K102">
            <v>9.9255884000000009E-3</v>
          </cell>
          <cell r="L102">
            <v>9.816534E-3</v>
          </cell>
          <cell r="M102">
            <v>5.9317440000000001E-3</v>
          </cell>
          <cell r="N102">
            <v>4.7479189333333336E-3</v>
          </cell>
          <cell r="O102">
            <v>3.5757540000000004E-3</v>
          </cell>
          <cell r="P102">
            <v>4.4572164000000001E-3</v>
          </cell>
          <cell r="Q102">
            <v>8.5703435999999987E-3</v>
          </cell>
          <cell r="R102">
            <v>2.5747540000000003E-3</v>
          </cell>
          <cell r="S102">
            <v>5.0544698750000002E-3</v>
          </cell>
          <cell r="T102">
            <v>5.7366399999999994E-3</v>
          </cell>
          <cell r="U102">
            <v>6.5099944000000009E-3</v>
          </cell>
          <cell r="V102">
            <v>9.3360540000000003E-4</v>
          </cell>
          <cell r="W102">
            <v>2.563075788E-3</v>
          </cell>
          <cell r="X102">
            <v>5.7366399999999994E-3</v>
          </cell>
          <cell r="Y102">
            <v>5.7366399999999994E-3</v>
          </cell>
          <cell r="Z102">
            <v>5.7366399999999994E-3</v>
          </cell>
          <cell r="AA102">
            <v>5.7366399999999994E-3</v>
          </cell>
          <cell r="AB102">
            <v>1.1431031641589999</v>
          </cell>
          <cell r="AC102">
            <v>3.7266569787999999</v>
          </cell>
          <cell r="AD102">
            <v>3.7113882768000002</v>
          </cell>
          <cell r="AE102">
            <v>2.1319364416000002</v>
          </cell>
          <cell r="AF102">
            <v>3.7128213297000006</v>
          </cell>
          <cell r="AG102">
            <v>3.8828124621000004</v>
          </cell>
          <cell r="AH102">
            <v>5.2196334148000005</v>
          </cell>
          <cell r="AI102">
            <v>6.1349815775000005</v>
          </cell>
          <cell r="AJ102">
            <v>5.6021654192000003</v>
          </cell>
          <cell r="AK102">
            <v>3.4622185883999999</v>
          </cell>
          <cell r="AL102">
            <v>3.5009907534000004</v>
          </cell>
          <cell r="AM102">
            <v>1.723298784</v>
          </cell>
          <cell r="AN102">
            <v>2.0572410319999999</v>
          </cell>
          <cell r="AO102">
            <v>1.8138153882000001</v>
          </cell>
          <cell r="AP102">
            <v>2.3637548810000002</v>
          </cell>
          <cell r="AQ102">
            <v>3.8885312199999995</v>
          </cell>
          <cell r="AR102">
            <v>1.2697825488000001</v>
          </cell>
          <cell r="AS102">
            <v>2.4871057210999998</v>
          </cell>
          <cell r="AT102">
            <v>2.6097993842</v>
          </cell>
          <cell r="AU102">
            <v>2.7368192694999998</v>
          </cell>
          <cell r="AV102">
            <v>0.37498826905000004</v>
          </cell>
          <cell r="AW102">
            <v>1.189127088307143</v>
          </cell>
          <cell r="AX102">
            <v>2.6097993842</v>
          </cell>
          <cell r="AY102">
            <v>2.6097993842</v>
          </cell>
          <cell r="AZ102">
            <v>2.6097993842</v>
          </cell>
          <cell r="BA102">
            <v>2.6097993842</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4403ImpJIM"/>
      <sheetName val="AllExp"/>
      <sheetName val="AllImp"/>
      <sheetName val="4403NCImp"/>
      <sheetName val="4407NCImp"/>
      <sheetName val="4409NCImp"/>
      <sheetName val="4408NCImp"/>
      <sheetName val="4412NC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440131Exp"/>
      <sheetName val="PulpLogsExp"/>
      <sheetName val="India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02">
          <cell r="B102">
            <v>6.6885E-3</v>
          </cell>
        </row>
      </sheetData>
      <sheetData sheetId="13">
        <row r="102">
          <cell r="B102">
            <v>6.6885E-3</v>
          </cell>
          <cell r="C102">
            <v>1.05483E-2</v>
          </cell>
          <cell r="D102">
            <v>1.234275E-2</v>
          </cell>
          <cell r="E102">
            <v>6.0288999999999995E-2</v>
          </cell>
          <cell r="F102">
            <v>2.8268999999999996E-2</v>
          </cell>
          <cell r="G102">
            <v>2.8962000000000002E-2</v>
          </cell>
          <cell r="H102">
            <v>5.3205000000000002E-2</v>
          </cell>
          <cell r="I102">
            <v>5.0652000000000003E-2</v>
          </cell>
          <cell r="J102">
            <v>3.1488999999999996E-2</v>
          </cell>
          <cell r="K102">
            <v>1.8061000000000001E-2</v>
          </cell>
          <cell r="L102">
            <v>3.2715000000000001E-2</v>
          </cell>
          <cell r="M102">
            <v>2.8718999999999998E-2</v>
          </cell>
          <cell r="N102">
            <v>1.4544E-2</v>
          </cell>
          <cell r="O102">
            <v>1.5484999999999999E-2</v>
          </cell>
          <cell r="P102">
            <v>2.1537000000000001E-2</v>
          </cell>
          <cell r="Q102">
            <v>4.2569999999999997E-2</v>
          </cell>
          <cell r="R102">
            <v>4.3087E-2</v>
          </cell>
          <cell r="S102">
            <v>3.2856678666666667E-2</v>
          </cell>
          <cell r="T102">
            <v>1.6466999999999999E-2</v>
          </cell>
          <cell r="U102">
            <v>1.5113E-2</v>
          </cell>
          <cell r="V102">
            <v>7.8469999999999998E-3</v>
          </cell>
          <cell r="W102">
            <v>7.234E-3</v>
          </cell>
          <cell r="X102">
            <v>4.2429999999999994E-3</v>
          </cell>
          <cell r="Y102">
            <v>3.4329999999999999E-3</v>
          </cell>
          <cell r="Z102"/>
          <cell r="AA102"/>
          <cell r="AB102">
            <v>1.2821939999999998</v>
          </cell>
          <cell r="AC102">
            <v>1.8445099999999999</v>
          </cell>
          <cell r="AD102">
            <v>2.1710590000000001</v>
          </cell>
          <cell r="AE102">
            <v>11.788606</v>
          </cell>
          <cell r="AF102">
            <v>6.1053899999999999</v>
          </cell>
          <cell r="AG102">
            <v>7.8682699999999999</v>
          </cell>
          <cell r="AH102">
            <v>13.281566999999999</v>
          </cell>
          <cell r="AI102">
            <v>13.518957</v>
          </cell>
          <cell r="AJ102">
            <v>9.6562009999999994</v>
          </cell>
          <cell r="AK102">
            <v>5.3027379999999997</v>
          </cell>
          <cell r="AL102">
            <v>10.515668999999999</v>
          </cell>
          <cell r="AM102">
            <v>9.0855090000000001</v>
          </cell>
          <cell r="AN102">
            <v>4.4783219999999995</v>
          </cell>
          <cell r="AO102">
            <v>5.980861</v>
          </cell>
          <cell r="AP102">
            <v>7.517906</v>
          </cell>
          <cell r="AQ102">
            <v>14.55242</v>
          </cell>
          <cell r="AR102">
            <v>15.171908</v>
          </cell>
          <cell r="AS102">
            <v>8.275366</v>
          </cell>
          <cell r="AT102">
            <v>5.128177</v>
          </cell>
          <cell r="AU102">
            <v>4.5732029999999995</v>
          </cell>
          <cell r="AV102">
            <v>2.5262789999999997</v>
          </cell>
          <cell r="AW102">
            <v>2.4089649999999998</v>
          </cell>
          <cell r="AX102">
            <v>1.5052187459999999</v>
          </cell>
          <cell r="AY102">
            <v>0.85685082999999995</v>
          </cell>
          <cell r="AZ102"/>
          <cell r="BA102"/>
        </row>
      </sheetData>
      <sheetData sheetId="14">
        <row r="102">
          <cell r="B102">
            <v>0</v>
          </cell>
          <cell r="C102">
            <v>7.1344000000000008E-4</v>
          </cell>
          <cell r="D102">
            <v>0</v>
          </cell>
          <cell r="E102">
            <v>0</v>
          </cell>
          <cell r="F102">
            <v>0</v>
          </cell>
          <cell r="G102">
            <v>0</v>
          </cell>
          <cell r="H102">
            <v>0</v>
          </cell>
          <cell r="I102">
            <v>0</v>
          </cell>
          <cell r="J102">
            <v>6.3700000000000003E-5</v>
          </cell>
          <cell r="K102">
            <v>0</v>
          </cell>
          <cell r="L102">
            <v>1.638E-4</v>
          </cell>
          <cell r="M102">
            <v>0</v>
          </cell>
          <cell r="N102">
            <v>1.6015999999999998E-4</v>
          </cell>
          <cell r="O102">
            <v>3.4579999999999998E-5</v>
          </cell>
          <cell r="P102">
            <v>0</v>
          </cell>
          <cell r="Q102">
            <v>4.7502000000000004E-4</v>
          </cell>
          <cell r="R102">
            <v>7.2799999999999994E-5</v>
          </cell>
          <cell r="S102">
            <v>6.6248000000000001E-4</v>
          </cell>
          <cell r="T102">
            <v>0</v>
          </cell>
          <cell r="U102">
            <v>3.6399999999999997E-5</v>
          </cell>
          <cell r="V102">
            <v>1.1648E-4</v>
          </cell>
          <cell r="W102">
            <v>0</v>
          </cell>
          <cell r="X102">
            <v>0</v>
          </cell>
          <cell r="Y102">
            <v>2.0019999999999998E-5</v>
          </cell>
          <cell r="Z102"/>
          <cell r="AA102"/>
          <cell r="AB102">
            <v>0</v>
          </cell>
          <cell r="AC102">
            <v>8.4212999999999996E-2</v>
          </cell>
          <cell r="AD102">
            <v>0</v>
          </cell>
          <cell r="AE102">
            <v>0</v>
          </cell>
          <cell r="AF102">
            <v>0</v>
          </cell>
          <cell r="AG102">
            <v>0</v>
          </cell>
          <cell r="AH102">
            <v>0</v>
          </cell>
          <cell r="AI102">
            <v>0</v>
          </cell>
          <cell r="AJ102">
            <v>6.6749999999999995E-3</v>
          </cell>
          <cell r="AK102">
            <v>0</v>
          </cell>
          <cell r="AL102">
            <v>3.1938999999999995E-2</v>
          </cell>
          <cell r="AM102">
            <v>0</v>
          </cell>
          <cell r="AN102">
            <v>3.2964E-2</v>
          </cell>
          <cell r="AO102">
            <v>1.9438999999999998E-2</v>
          </cell>
          <cell r="AP102">
            <v>0</v>
          </cell>
          <cell r="AQ102">
            <v>0.15442999999999998</v>
          </cell>
          <cell r="AR102">
            <v>2.2443999999999999E-2</v>
          </cell>
          <cell r="AS102">
            <v>0.18401499999999998</v>
          </cell>
          <cell r="AT102">
            <v>0</v>
          </cell>
          <cell r="AU102">
            <v>1.966E-2</v>
          </cell>
          <cell r="AV102">
            <v>3.2903000000000002E-2</v>
          </cell>
          <cell r="AW102">
            <v>0</v>
          </cell>
          <cell r="AX102">
            <v>0</v>
          </cell>
          <cell r="AY102">
            <v>2.5783075999999999E-2</v>
          </cell>
          <cell r="AZ102"/>
          <cell r="BA102"/>
        </row>
      </sheetData>
      <sheetData sheetId="15">
        <row r="102">
          <cell r="B102">
            <v>0</v>
          </cell>
        </row>
      </sheetData>
      <sheetData sheetId="16">
        <row r="102">
          <cell r="B102">
            <v>0</v>
          </cell>
        </row>
      </sheetData>
      <sheetData sheetId="17">
        <row r="102">
          <cell r="B102">
            <v>0</v>
          </cell>
        </row>
      </sheetData>
      <sheetData sheetId="18">
        <row r="102">
          <cell r="B102">
            <v>0</v>
          </cell>
        </row>
      </sheetData>
      <sheetData sheetId="19"/>
      <sheetData sheetId="20"/>
      <sheetData sheetId="21">
        <row r="102">
          <cell r="B102">
            <v>0</v>
          </cell>
        </row>
      </sheetData>
      <sheetData sheetId="22">
        <row r="102">
          <cell r="B102">
            <v>0</v>
          </cell>
        </row>
      </sheetData>
      <sheetData sheetId="23"/>
      <sheetData sheetId="24"/>
      <sheetData sheetId="25">
        <row r="102">
          <cell r="B102"/>
        </row>
      </sheetData>
      <sheetData sheetId="26"/>
      <sheetData sheetId="27"/>
      <sheetData sheetId="28">
        <row r="102">
          <cell r="B102"/>
        </row>
      </sheetData>
      <sheetData sheetId="29">
        <row r="102">
          <cell r="B102"/>
        </row>
      </sheetData>
      <sheetData sheetId="30">
        <row r="102">
          <cell r="B102"/>
        </row>
      </sheetData>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15Imp"/>
      <sheetName val="44Other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15Exp"/>
      <sheetName val="44OtherExp"/>
      <sheetName val="94Exp"/>
      <sheetName val="PaperSectorExp"/>
      <sheetName val="PaperSectorMinusCoreVPAExp"/>
      <sheetName val="4701-5Exp"/>
      <sheetName val="48Exp"/>
      <sheetName val="PulpLogsExp"/>
      <sheetName val="440123Exp"/>
      <sheetName val="44219098Imp"/>
      <sheetName val="44OtherWoodExp"/>
      <sheetName val="Charts"/>
      <sheetName val="4401Imp"/>
      <sheetName val="440110Imp"/>
      <sheetName val="44ExpImporterDeclaration"/>
      <sheetName val="4403ExpImporterDeclaration"/>
      <sheetName val="4407ExpImporterDeclaration"/>
      <sheetName val="4408ExpImporterDeclaration"/>
      <sheetName val="4412ExpImporterDeclaration"/>
      <sheetName val="4410ExpImporterDeclaration"/>
      <sheetName val="4411ExpImporterDeclaration"/>
      <sheetName val="44104411ExpImporterDeclaration"/>
      <sheetName val="44094418ExpImporterDeclaration"/>
      <sheetName val="4409ExpImporterDeclaration"/>
      <sheetName val="4418ExpImporterDeclaration"/>
      <sheetName val="4420ExpImporterDeclarationSCRAP"/>
      <sheetName val="44OtherExpImporterDeclaration"/>
      <sheetName val="94ExpImporterDeclaration"/>
      <sheetName val="4701-5ExpImpDeclaration"/>
      <sheetName val="48ExpImpDeclaration"/>
      <sheetName val="440123ExpImpDeclaration"/>
      <sheetName val="44219099Exp"/>
    </sheetNames>
    <sheetDataSet>
      <sheetData sheetId="0"/>
      <sheetData sheetId="1"/>
      <sheetData sheetId="2"/>
      <sheetData sheetId="3"/>
      <sheetData sheetId="4"/>
      <sheetData sheetId="5">
        <row r="102">
          <cell r="H102">
            <v>1.4665000000000001E-6</v>
          </cell>
        </row>
      </sheetData>
      <sheetData sheetId="6">
        <row r="102">
          <cell r="H102">
            <v>0</v>
          </cell>
          <cell r="M102">
            <v>0</v>
          </cell>
          <cell r="U102">
            <v>8.9999999999999992E-5</v>
          </cell>
          <cell r="X102">
            <v>0</v>
          </cell>
          <cell r="AH102">
            <v>0</v>
          </cell>
          <cell r="AM102">
            <v>0</v>
          </cell>
          <cell r="AU102">
            <v>0.25001799999999996</v>
          </cell>
          <cell r="AX102">
            <v>0</v>
          </cell>
        </row>
      </sheetData>
      <sheetData sheetId="7">
        <row r="102">
          <cell r="H102">
            <v>0</v>
          </cell>
          <cell r="M102">
            <v>4.0039999999999996E-5</v>
          </cell>
          <cell r="U102">
            <v>0</v>
          </cell>
          <cell r="X102">
            <v>0</v>
          </cell>
          <cell r="AH102">
            <v>0</v>
          </cell>
          <cell r="AM102">
            <v>2.1343999999999998E-2</v>
          </cell>
          <cell r="AU102">
            <v>0</v>
          </cell>
          <cell r="AX102">
            <v>0</v>
          </cell>
        </row>
      </sheetData>
      <sheetData sheetId="8">
        <row r="102">
          <cell r="H102">
            <v>0</v>
          </cell>
        </row>
      </sheetData>
      <sheetData sheetId="9">
        <row r="102">
          <cell r="H102">
            <v>0</v>
          </cell>
        </row>
      </sheetData>
      <sheetData sheetId="10">
        <row r="102">
          <cell r="H102">
            <v>0</v>
          </cell>
        </row>
      </sheetData>
      <sheetData sheetId="11">
        <row r="102">
          <cell r="H102">
            <v>0</v>
          </cell>
        </row>
      </sheetData>
      <sheetData sheetId="12"/>
      <sheetData sheetId="13"/>
      <sheetData sheetId="14">
        <row r="102">
          <cell r="H102">
            <v>0</v>
          </cell>
        </row>
      </sheetData>
      <sheetData sheetId="15">
        <row r="102">
          <cell r="H102">
            <v>0</v>
          </cell>
        </row>
      </sheetData>
      <sheetData sheetId="16"/>
      <sheetData sheetId="17"/>
      <sheetData sheetId="18"/>
      <sheetData sheetId="19"/>
      <sheetData sheetId="20"/>
      <sheetData sheetId="21"/>
      <sheetData sheetId="22"/>
      <sheetData sheetId="23">
        <row r="102">
          <cell r="K102">
            <v>2.9050000000000001E-7</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Exp"/>
      <sheetName val="AllImp"/>
      <sheetName val="4403CImp"/>
      <sheetName val="4407CImp"/>
      <sheetName val="4408CImp"/>
      <sheetName val="4412CImp"/>
      <sheetName val="4409CImp"/>
      <sheetName val="4403NCImp"/>
      <sheetName val="4407NCImp"/>
      <sheetName val="4408NCImp"/>
      <sheetName val="4412NCImp"/>
      <sheetName val="4409NC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TimberSectorImp"/>
      <sheetName val="TimberSectorMinusCoreVPAImp"/>
      <sheetName val="CoreVPAImp"/>
      <sheetName val="PaperSectorImp"/>
      <sheetName val="PaperSectorMinusCoreVPAImp"/>
      <sheetName val="440123Imp"/>
      <sheetName val="440131Imp"/>
      <sheetName val="440290Imp"/>
      <sheetName val="4701-5Imp"/>
      <sheetName val="48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PulpLogsExp"/>
      <sheetName val="Blank"/>
      <sheetName val="4403NC"/>
      <sheetName val="4407NC"/>
      <sheetName val="4408NC"/>
      <sheetName val="4412NC"/>
      <sheetName val="4409NC"/>
      <sheetName val="4421Imp"/>
      <sheetName val="4421Exp"/>
      <sheetName val="Sheet1"/>
      <sheetName val="VPACoreImp"/>
      <sheetName val="OtherTimberImp"/>
      <sheetName val="VPACoreExp"/>
      <sheetName val="OtherTimberExp"/>
      <sheetName val="44219099Exp"/>
      <sheetName val="Taiwan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02">
          <cell r="B102">
            <v>1.1162E-2</v>
          </cell>
        </row>
      </sheetData>
      <sheetData sheetId="13">
        <row r="102">
          <cell r="B102">
            <v>1.1162E-2</v>
          </cell>
          <cell r="C102">
            <v>2.8879999999999999E-3</v>
          </cell>
          <cell r="D102">
            <v>0</v>
          </cell>
          <cell r="E102">
            <v>1.3439999999999999E-3</v>
          </cell>
          <cell r="F102">
            <v>9.672E-3</v>
          </cell>
          <cell r="G102">
            <v>7.899999999999999E-3</v>
          </cell>
          <cell r="H102">
            <v>8.1390000000000004E-3</v>
          </cell>
          <cell r="I102">
            <v>1.1221999999999999E-2</v>
          </cell>
          <cell r="J102">
            <v>1.096E-3</v>
          </cell>
          <cell r="K102">
            <v>1.8059999999999999E-3</v>
          </cell>
          <cell r="L102">
            <v>2.8469999999999997E-3</v>
          </cell>
          <cell r="M102">
            <v>8.7900000000000001E-4</v>
          </cell>
          <cell r="N102">
            <v>9.9500000000000001E-4</v>
          </cell>
          <cell r="O102">
            <v>2.1689999999999999E-3</v>
          </cell>
          <cell r="P102">
            <v>9.8399999999999985E-4</v>
          </cell>
          <cell r="Q102">
            <v>1.1739999999999999E-3</v>
          </cell>
          <cell r="R102">
            <v>9.1799999999999998E-4</v>
          </cell>
          <cell r="S102">
            <v>7.5999999999999991E-5</v>
          </cell>
          <cell r="T102">
            <v>7.0299999999999996E-4</v>
          </cell>
          <cell r="U102">
            <v>3.6619999999999999E-3</v>
          </cell>
          <cell r="V102">
            <v>6.7499999999999993E-4</v>
          </cell>
          <cell r="W102">
            <v>4.1E-5</v>
          </cell>
          <cell r="X102">
            <v>5.8500000000000002E-4</v>
          </cell>
          <cell r="Y102">
            <v>6.182235399999999E-4</v>
          </cell>
          <cell r="Z102">
            <v>0</v>
          </cell>
          <cell r="AB102">
            <v>1.6084534101825168</v>
          </cell>
          <cell r="AC102">
            <v>0.38866863905325449</v>
          </cell>
          <cell r="AD102">
            <v>0</v>
          </cell>
          <cell r="AE102">
            <v>0.26200000000000001</v>
          </cell>
          <cell r="AF102">
            <v>1.6120000000000001</v>
          </cell>
          <cell r="AG102">
            <v>1.4875793691918773</v>
          </cell>
          <cell r="AH102">
            <v>1.9417578595137452</v>
          </cell>
          <cell r="AI102">
            <v>2.9125790962630447</v>
          </cell>
          <cell r="AJ102">
            <v>0.29369212121724708</v>
          </cell>
          <cell r="AK102">
            <v>0.46649289379255521</v>
          </cell>
          <cell r="AL102">
            <v>0.92533957652203502</v>
          </cell>
          <cell r="AM102">
            <v>0.32027861552706788</v>
          </cell>
          <cell r="AN102">
            <v>0.36681660088096518</v>
          </cell>
          <cell r="AO102">
            <v>0.93599999999999994</v>
          </cell>
          <cell r="AP102">
            <v>0.35299999999999998</v>
          </cell>
          <cell r="AQ102">
            <v>0.53100000000000003</v>
          </cell>
          <cell r="AR102">
            <v>0.51834599999999997</v>
          </cell>
          <cell r="AS102">
            <v>3.4999999999999996E-2</v>
          </cell>
          <cell r="AT102">
            <v>0.29099999999999998</v>
          </cell>
          <cell r="AU102">
            <v>1.375289</v>
          </cell>
          <cell r="AV102">
            <v>0.21774299999999999</v>
          </cell>
          <cell r="AW102">
            <v>1.5038999999999999E-2</v>
          </cell>
          <cell r="AX102">
            <v>0.28213157</v>
          </cell>
          <cell r="AY102">
            <v>0.12364470799999998</v>
          </cell>
          <cell r="AZ102">
            <v>0</v>
          </cell>
        </row>
      </sheetData>
      <sheetData sheetId="14">
        <row r="102">
          <cell r="B102">
            <v>0</v>
          </cell>
          <cell r="C102">
            <v>0</v>
          </cell>
          <cell r="D102">
            <v>0</v>
          </cell>
          <cell r="E102">
            <v>2.6208000000000004E-4</v>
          </cell>
          <cell r="F102">
            <v>1.1848200000000001E-3</v>
          </cell>
          <cell r="G102">
            <v>4.5317999999999997E-4</v>
          </cell>
          <cell r="H102">
            <v>8.7359999999999998E-4</v>
          </cell>
          <cell r="I102">
            <v>1.5834000000000001E-4</v>
          </cell>
          <cell r="J102">
            <v>5.8239999999999998E-5</v>
          </cell>
          <cell r="K102">
            <v>1.1102E-4</v>
          </cell>
          <cell r="L102">
            <v>3.1849999999999999E-4</v>
          </cell>
          <cell r="M102">
            <v>0</v>
          </cell>
          <cell r="N102">
            <v>0</v>
          </cell>
          <cell r="O102">
            <v>5.096E-5</v>
          </cell>
          <cell r="P102">
            <v>0</v>
          </cell>
          <cell r="Q102">
            <v>1.3831999999999999E-4</v>
          </cell>
          <cell r="R102">
            <v>2.9666000000000002E-4</v>
          </cell>
          <cell r="S102">
            <v>0</v>
          </cell>
          <cell r="T102">
            <v>0</v>
          </cell>
          <cell r="U102">
            <v>3.2759999999999998E-5</v>
          </cell>
          <cell r="V102">
            <v>0</v>
          </cell>
          <cell r="W102">
            <v>0</v>
          </cell>
          <cell r="X102">
            <v>0</v>
          </cell>
          <cell r="Y102">
            <v>0</v>
          </cell>
          <cell r="Z102">
            <v>0</v>
          </cell>
          <cell r="AB102">
            <v>0</v>
          </cell>
          <cell r="AC102">
            <v>0</v>
          </cell>
          <cell r="AD102">
            <v>0</v>
          </cell>
          <cell r="AE102">
            <v>6.0999999999999999E-2</v>
          </cell>
          <cell r="AF102">
            <v>0.27900000000000003</v>
          </cell>
          <cell r="AG102">
            <v>6.6303395363993448E-2</v>
          </cell>
          <cell r="AH102">
            <v>0.17405853018439024</v>
          </cell>
          <cell r="AI102">
            <v>4.0151881060326251E-2</v>
          </cell>
          <cell r="AJ102">
            <v>1.3384241377287069E-2</v>
          </cell>
          <cell r="AK102">
            <v>3.614018395979178E-2</v>
          </cell>
          <cell r="AL102">
            <v>9.3584361986470091E-2</v>
          </cell>
          <cell r="AM102">
            <v>0</v>
          </cell>
          <cell r="AN102">
            <v>0</v>
          </cell>
          <cell r="AO102">
            <v>1.7999999999999999E-2</v>
          </cell>
          <cell r="AP102">
            <v>0</v>
          </cell>
          <cell r="AQ102">
            <v>5.9000000000000004E-2</v>
          </cell>
          <cell r="AR102">
            <v>3.1945000000000001E-2</v>
          </cell>
          <cell r="AS102">
            <v>0</v>
          </cell>
          <cell r="AT102">
            <v>0</v>
          </cell>
          <cell r="AU102">
            <v>3.5436999999999996E-2</v>
          </cell>
          <cell r="AV102">
            <v>0</v>
          </cell>
          <cell r="AW102">
            <v>0</v>
          </cell>
          <cell r="AX102">
            <v>0</v>
          </cell>
          <cell r="AY102">
            <v>0</v>
          </cell>
          <cell r="AZ102">
            <v>0</v>
          </cell>
        </row>
      </sheetData>
      <sheetData sheetId="15">
        <row r="102">
          <cell r="B102">
            <v>0</v>
          </cell>
        </row>
      </sheetData>
      <sheetData sheetId="16">
        <row r="102">
          <cell r="B102">
            <v>0</v>
          </cell>
        </row>
      </sheetData>
      <sheetData sheetId="17">
        <row r="102">
          <cell r="B102">
            <v>0</v>
          </cell>
        </row>
      </sheetData>
      <sheetData sheetId="18">
        <row r="102">
          <cell r="B102">
            <v>0</v>
          </cell>
        </row>
      </sheetData>
      <sheetData sheetId="19"/>
      <sheetData sheetId="20"/>
      <sheetData sheetId="21">
        <row r="102">
          <cell r="B102">
            <v>0</v>
          </cell>
        </row>
      </sheetData>
      <sheetData sheetId="22">
        <row r="102">
          <cell r="B102">
            <v>0</v>
          </cell>
        </row>
      </sheetData>
      <sheetData sheetId="23"/>
      <sheetData sheetId="24"/>
      <sheetData sheetId="25"/>
      <sheetData sheetId="26"/>
      <sheetData sheetId="27"/>
      <sheetData sheetId="28"/>
      <sheetData sheetId="29"/>
      <sheetData sheetId="30"/>
      <sheetData sheetId="31">
        <row r="102">
          <cell r="B102">
            <v>0</v>
          </cell>
        </row>
      </sheetData>
      <sheetData sheetId="32"/>
      <sheetData sheetId="33"/>
      <sheetData sheetId="34"/>
      <sheetData sheetId="35">
        <row r="102">
          <cell r="M102">
            <v>3.4999999999999999E-9</v>
          </cell>
        </row>
      </sheetData>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Exp"/>
      <sheetName val="AllImp"/>
      <sheetName val="TimberSectorImp"/>
      <sheetName val="CoreVPAImp"/>
      <sheetName val="TimberSectorMinusCoreVPAImp"/>
      <sheetName val="PaperSectorImp"/>
      <sheetName val="PaperSectorMinusCoreVPAImp"/>
      <sheetName val="441231Imp"/>
      <sheetName val="441232Imp"/>
      <sheetName val="441233Imp"/>
      <sheetName val="441234Imp"/>
      <sheetName val="441239Imp"/>
      <sheetName val="441294Imp"/>
      <sheetName val="441299Imp"/>
      <sheetName val="44Imp"/>
      <sheetName val="44ImpNC"/>
      <sheetName val="4403ImpC"/>
      <sheetName val="4407ImpC"/>
      <sheetName val="4408ImpC"/>
      <sheetName val="4412ImpC"/>
      <sheetName val="4409ImpC"/>
      <sheetName val="4403ImpNC"/>
      <sheetName val="4407ImpNC"/>
      <sheetName val="4408ImpNC"/>
      <sheetName val="4412ImpNC"/>
      <sheetName val="4409ImpNC"/>
      <sheetName val="4403Imp"/>
      <sheetName val="4407Imp"/>
      <sheetName val="4408Imp"/>
      <sheetName val="4412Imp"/>
      <sheetName val="4410Imp"/>
      <sheetName val="4411Imp"/>
      <sheetName val="44104411Imp"/>
      <sheetName val="44094418Imp"/>
      <sheetName val="4409Imp"/>
      <sheetName val="4418Imp"/>
      <sheetName val="4414Imp"/>
      <sheetName val="4419imp"/>
      <sheetName val="4420Imp"/>
      <sheetName val="44144420Imp"/>
      <sheetName val="442199Imp"/>
      <sheetName val="44OtherImp"/>
      <sheetName val="94Imp"/>
      <sheetName val="Sheet1"/>
      <sheetName val="4701-5Imp"/>
      <sheetName val="48Imp"/>
      <sheetName val="440123Imp"/>
      <sheetName val="440131Imp"/>
      <sheetName val="PulpLogsImp"/>
      <sheetName val="TimberSectorExp"/>
      <sheetName val="CoreVPAExp"/>
      <sheetName val="TimberSectorMinusCoreVPAExp"/>
      <sheetName val="4403ExpC"/>
      <sheetName val="4407ExpC"/>
      <sheetName val="4408ExpC"/>
      <sheetName val="4409ExpC"/>
      <sheetName val="4412ExpC"/>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440131Exp"/>
      <sheetName val="PulplogsExp"/>
      <sheetName val="44OtherImpDELETE"/>
      <sheetName val="4421Imp"/>
      <sheetName val="4421Exp"/>
      <sheetName val="UnspecifiedImp"/>
      <sheetName val="Charts"/>
      <sheetName val="4403NC"/>
      <sheetName val="4407NC"/>
      <sheetName val="4408NC"/>
      <sheetName val="4412NC"/>
      <sheetName val="4409NC"/>
      <sheetName val="4414Exp"/>
      <sheetName val="4406Exp"/>
      <sheetName val="442190Exp"/>
      <sheetName val="4415Exp"/>
      <sheetName val="4420Exp"/>
      <sheetName val="4401244013Imp"/>
      <sheetName val="4401244013Exp"/>
      <sheetName val="USASummary"/>
      <sheetName val="PelletsImp"/>
      <sheetName val="PelletImp"/>
      <sheetName val="PelleImp"/>
      <sheetName val="PellImp"/>
      <sheetName val="PelImp"/>
      <sheetName val="PeImp"/>
      <sheetName val="PImp"/>
      <sheetName val="Imp"/>
      <sheetName val="4Imp"/>
      <sheetName val="440Imp"/>
      <sheetName val="4401Imp"/>
      <sheetName val="44013Imp"/>
      <sheetName val="44012I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02">
          <cell r="B102">
            <v>0.11195716399999998</v>
          </cell>
        </row>
      </sheetData>
      <sheetData sheetId="15"/>
      <sheetData sheetId="16"/>
      <sheetData sheetId="17"/>
      <sheetData sheetId="18"/>
      <sheetData sheetId="19"/>
      <sheetData sheetId="20"/>
      <sheetData sheetId="21"/>
      <sheetData sheetId="22"/>
      <sheetData sheetId="23"/>
      <sheetData sheetId="24"/>
      <sheetData sheetId="25"/>
      <sheetData sheetId="26">
        <row r="102">
          <cell r="B102">
            <v>1.9364900000000001E-3</v>
          </cell>
          <cell r="C102">
            <v>1.01925E-3</v>
          </cell>
          <cell r="D102">
            <v>1.567E-3</v>
          </cell>
          <cell r="E102">
            <v>2.8199999999999997E-4</v>
          </cell>
          <cell r="F102">
            <v>3.6099999999999999E-3</v>
          </cell>
          <cell r="G102">
            <v>4.8295200000000003E-3</v>
          </cell>
          <cell r="H102">
            <v>4.5386599999999999E-3</v>
          </cell>
          <cell r="I102">
            <v>1.3475579999999999E-2</v>
          </cell>
          <cell r="J102">
            <v>1.2912439999999999E-2</v>
          </cell>
          <cell r="K102">
            <v>1.16114E-3</v>
          </cell>
          <cell r="L102">
            <v>3.4760199999999998E-3</v>
          </cell>
          <cell r="M102">
            <v>2.4025699999999997E-3</v>
          </cell>
          <cell r="N102">
            <v>1.3596889999999999E-2</v>
          </cell>
          <cell r="O102">
            <v>3.3368499999999997E-3</v>
          </cell>
          <cell r="P102">
            <v>5.0938168999999991E-3</v>
          </cell>
          <cell r="Q102">
            <v>3.3183399999999999E-3</v>
          </cell>
          <cell r="R102">
            <v>2.1672699999999998E-3</v>
          </cell>
          <cell r="S102">
            <v>1.4076000000000002E-3</v>
          </cell>
          <cell r="T102">
            <v>1.1658299999999998E-2</v>
          </cell>
          <cell r="U102">
            <v>9.4529999999999996E-3</v>
          </cell>
          <cell r="V102">
            <v>3.4612312E-3</v>
          </cell>
          <cell r="W102">
            <v>6.2626573999999997E-3</v>
          </cell>
          <cell r="X102">
            <v>2.1141400756000002E-3</v>
          </cell>
          <cell r="Y102">
            <v>1.854E-3</v>
          </cell>
          <cell r="AB102">
            <v>0.27681499999999998</v>
          </cell>
          <cell r="AC102">
            <v>0.11201399999999999</v>
          </cell>
          <cell r="AD102">
            <v>0.30600000000000005</v>
          </cell>
          <cell r="AE102">
            <v>0.26900000000000002</v>
          </cell>
          <cell r="AF102">
            <v>0.72199999999999998</v>
          </cell>
          <cell r="AG102">
            <v>0.50548799999999994</v>
          </cell>
          <cell r="AH102">
            <v>0.46060899999999999</v>
          </cell>
          <cell r="AI102">
            <v>1.4019339999999998</v>
          </cell>
          <cell r="AJ102">
            <v>1.4998040000000001</v>
          </cell>
          <cell r="AK102">
            <v>0.194442</v>
          </cell>
          <cell r="AL102">
            <v>0.431286</v>
          </cell>
          <cell r="AM102">
            <v>0.29290300000000002</v>
          </cell>
          <cell r="AN102">
            <v>1.3189579999999999</v>
          </cell>
          <cell r="AO102">
            <v>0.41571599999999997</v>
          </cell>
          <cell r="AP102">
            <v>1.1073599999999999</v>
          </cell>
          <cell r="AQ102">
            <v>0.33183399999999996</v>
          </cell>
          <cell r="AR102">
            <v>0.406582</v>
          </cell>
          <cell r="AS102">
            <v>0.62386699999999995</v>
          </cell>
          <cell r="AT102">
            <v>0.61376199999999992</v>
          </cell>
          <cell r="AU102">
            <v>0.377336</v>
          </cell>
          <cell r="AV102">
            <v>0.943187</v>
          </cell>
          <cell r="AW102">
            <v>1.5676349999999999</v>
          </cell>
          <cell r="AX102">
            <v>0.87288199999999994</v>
          </cell>
          <cell r="AY102">
            <v>1.3543209999999999</v>
          </cell>
        </row>
      </sheetData>
      <sheetData sheetId="27">
        <row r="102">
          <cell r="B102">
            <v>1.0667201999999999E-2</v>
          </cell>
          <cell r="C102">
            <v>7.6349E-3</v>
          </cell>
          <cell r="D102">
            <v>1.6259879999999997E-2</v>
          </cell>
          <cell r="E102">
            <v>5.8203600000000001E-3</v>
          </cell>
          <cell r="F102">
            <v>1.416506E-2</v>
          </cell>
          <cell r="G102">
            <v>9.8170799999999989E-3</v>
          </cell>
          <cell r="H102">
            <v>9.9008000000000013E-3</v>
          </cell>
          <cell r="I102">
            <v>7.3928400000000003E-3</v>
          </cell>
          <cell r="J102">
            <v>8.5430800000000015E-3</v>
          </cell>
          <cell r="K102">
            <v>5.7566600000000002E-3</v>
          </cell>
          <cell r="L102">
            <v>7.3673599999999999E-3</v>
          </cell>
          <cell r="M102">
            <v>1.0115560000000001E-2</v>
          </cell>
          <cell r="N102">
            <v>1.101282E-2</v>
          </cell>
          <cell r="O102">
            <v>1.1626513599999999E-2</v>
          </cell>
          <cell r="P102">
            <v>1.8301919999999996E-2</v>
          </cell>
          <cell r="Q102">
            <v>6.7248999999999989E-3</v>
          </cell>
          <cell r="R102">
            <v>1.3933920000000001E-2</v>
          </cell>
          <cell r="S102">
            <v>9.389380000000001E-3</v>
          </cell>
          <cell r="T102">
            <v>8.60496E-3</v>
          </cell>
          <cell r="U102">
            <v>1.1986520000000001E-2</v>
          </cell>
          <cell r="V102">
            <v>1.1240295612000002E-2</v>
          </cell>
          <cell r="W102">
            <v>6.2881000000000005E-3</v>
          </cell>
          <cell r="X102">
            <v>1.0501993756800001E-2</v>
          </cell>
          <cell r="Y102">
            <v>4.542E-3</v>
          </cell>
          <cell r="AB102">
            <v>0.99503600000000003</v>
          </cell>
          <cell r="AC102">
            <v>1.0556479999999999</v>
          </cell>
          <cell r="AD102">
            <v>2.8239999999999998</v>
          </cell>
          <cell r="AE102">
            <v>0.70799999999999996</v>
          </cell>
          <cell r="AF102">
            <v>2.0649999999999999</v>
          </cell>
          <cell r="AG102">
            <v>1.9292259999999999</v>
          </cell>
          <cell r="AH102">
            <v>2.0759540000000003</v>
          </cell>
          <cell r="AI102">
            <v>1.8034509999999999</v>
          </cell>
          <cell r="AJ102">
            <v>2.1290169999999997</v>
          </cell>
          <cell r="AK102">
            <v>1.966367</v>
          </cell>
          <cell r="AL102">
            <v>2.8991539999999998</v>
          </cell>
          <cell r="AM102">
            <v>6.6015639999999998</v>
          </cell>
          <cell r="AN102">
            <v>6.3104179999999994</v>
          </cell>
          <cell r="AO102">
            <v>5.5776620000000001</v>
          </cell>
          <cell r="AP102">
            <v>7.0056769999999995</v>
          </cell>
          <cell r="AQ102">
            <v>5.0699649999999998</v>
          </cell>
          <cell r="AR102">
            <v>6.2522519999999995</v>
          </cell>
          <cell r="AS102">
            <v>4.132682</v>
          </cell>
          <cell r="AT102">
            <v>4.968515</v>
          </cell>
          <cell r="AU102">
            <v>7.6482109999999999</v>
          </cell>
          <cell r="AV102">
            <v>4.884665</v>
          </cell>
          <cell r="AW102">
            <v>4.0759530000000002</v>
          </cell>
          <cell r="AX102">
            <v>5.4408059999999994</v>
          </cell>
          <cell r="AY102">
            <v>6.0466669999999993</v>
          </cell>
        </row>
      </sheetData>
      <sheetData sheetId="28">
        <row r="102">
          <cell r="B102">
            <v>0</v>
          </cell>
        </row>
      </sheetData>
      <sheetData sheetId="29">
        <row r="102">
          <cell r="B102">
            <v>9.6919699999999998E-2</v>
          </cell>
        </row>
      </sheetData>
      <sheetData sheetId="30">
        <row r="102">
          <cell r="B102">
            <v>0</v>
          </cell>
        </row>
      </sheetData>
      <sheetData sheetId="31">
        <row r="102">
          <cell r="B102">
            <v>0</v>
          </cell>
        </row>
      </sheetData>
      <sheetData sheetId="32"/>
      <sheetData sheetId="33"/>
      <sheetData sheetId="34">
        <row r="102">
          <cell r="B102">
            <v>5.6999999999999996E-5</v>
          </cell>
        </row>
      </sheetData>
      <sheetData sheetId="35">
        <row r="102">
          <cell r="B102">
            <v>1.4045999999999997E-4</v>
          </cell>
        </row>
      </sheetData>
      <sheetData sheetId="36"/>
      <sheetData sheetId="37"/>
      <sheetData sheetId="38"/>
      <sheetData sheetId="39"/>
      <sheetData sheetId="40"/>
      <sheetData sheetId="41"/>
      <sheetData sheetId="42">
        <row r="102">
          <cell r="B102">
            <v>6.4141349900852468E-5</v>
          </cell>
        </row>
      </sheetData>
      <sheetData sheetId="43"/>
      <sheetData sheetId="44">
        <row r="102">
          <cell r="B102">
            <v>0</v>
          </cell>
        </row>
      </sheetData>
      <sheetData sheetId="45">
        <row r="102">
          <cell r="B102">
            <v>0</v>
          </cell>
        </row>
      </sheetData>
      <sheetData sheetId="46">
        <row r="102">
          <cell r="B102">
            <v>0</v>
          </cell>
        </row>
      </sheetData>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ToM3"/>
      <sheetName val="Assumptions2014China"/>
      <sheetName val="RWE"/>
      <sheetName val="Units"/>
      <sheetName val="Sheet1"/>
      <sheetName val="Sheet3"/>
      <sheetName val="ToM3'D"/>
      <sheetName val="RWE'D"/>
      <sheetName val="RWE'E"/>
      <sheetName val="+A32RWE"/>
      <sheetName val="m3tot"/>
    </sheetNames>
    <sheetDataSet>
      <sheetData sheetId="0"/>
      <sheetData sheetId="1">
        <row r="2">
          <cell r="A2">
            <v>1.4</v>
          </cell>
        </row>
      </sheetData>
      <sheetData sheetId="2"/>
      <sheetData sheetId="3">
        <row r="1">
          <cell r="A1">
            <v>1.1499999999999999</v>
          </cell>
        </row>
        <row r="3">
          <cell r="A3">
            <v>1</v>
          </cell>
        </row>
        <row r="7">
          <cell r="A7">
            <v>1.82</v>
          </cell>
        </row>
        <row r="12">
          <cell r="A12">
            <v>2.2999999999999998</v>
          </cell>
        </row>
        <row r="22">
          <cell r="A22">
            <v>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Q27"/>
  <sheetViews>
    <sheetView workbookViewId="0"/>
  </sheetViews>
  <sheetFormatPr defaultColWidth="9" defaultRowHeight="12.5"/>
  <cols>
    <col min="1" max="11" width="9" style="2"/>
    <col min="12" max="19" width="6.7265625" style="2" customWidth="1"/>
    <col min="20" max="16384" width="9" style="2"/>
  </cols>
  <sheetData>
    <row r="1" spans="1:17" s="6" customFormat="1" ht="13">
      <c r="A1" s="6" t="s">
        <v>105</v>
      </c>
    </row>
    <row r="2" spans="1:17" s="6" customFormat="1">
      <c r="A2" s="6" t="s">
        <v>69</v>
      </c>
    </row>
    <row r="4" spans="1:17" ht="13">
      <c r="A4" s="3" t="s">
        <v>34</v>
      </c>
    </row>
    <row r="5" spans="1:17" ht="26.15" customHeight="1">
      <c r="A5" s="259" t="s">
        <v>106</v>
      </c>
      <c r="B5" s="259"/>
      <c r="C5" s="259"/>
      <c r="D5" s="259"/>
      <c r="E5" s="259"/>
      <c r="F5" s="259"/>
      <c r="G5" s="259"/>
      <c r="H5" s="259"/>
      <c r="I5" s="259"/>
      <c r="J5" s="259"/>
      <c r="K5" s="148"/>
      <c r="L5" s="148"/>
      <c r="M5" s="148"/>
      <c r="N5" s="148"/>
      <c r="O5" s="148"/>
    </row>
    <row r="6" spans="1:17">
      <c r="A6" s="263" t="s">
        <v>140</v>
      </c>
      <c r="B6" s="263"/>
      <c r="C6" s="263"/>
      <c r="D6" s="263"/>
      <c r="E6" s="263"/>
      <c r="F6" s="263"/>
      <c r="G6" s="263"/>
      <c r="H6" s="263"/>
      <c r="I6" s="263"/>
      <c r="J6" s="263"/>
      <c r="K6" s="263"/>
      <c r="L6" s="263"/>
      <c r="M6" s="263"/>
    </row>
    <row r="8" spans="1:17" ht="13">
      <c r="A8" s="3" t="s">
        <v>107</v>
      </c>
    </row>
    <row r="9" spans="1:17" ht="13">
      <c r="A9" s="3" t="s">
        <v>108</v>
      </c>
    </row>
    <row r="10" spans="1:17" ht="13">
      <c r="A10" s="3" t="s">
        <v>109</v>
      </c>
      <c r="L10" s="149"/>
      <c r="M10" s="149"/>
      <c r="N10" s="149"/>
    </row>
    <row r="11" spans="1:17" ht="13">
      <c r="A11" s="3" t="s">
        <v>110</v>
      </c>
      <c r="L11" s="149"/>
      <c r="M11" s="149"/>
      <c r="N11" s="149"/>
    </row>
    <row r="12" spans="1:17">
      <c r="L12" s="149"/>
      <c r="M12" s="149"/>
      <c r="N12" s="149"/>
    </row>
    <row r="13" spans="1:17" ht="39.15" customHeight="1">
      <c r="A13" s="260" t="s">
        <v>70</v>
      </c>
      <c r="B13" s="260"/>
      <c r="C13" s="260"/>
      <c r="D13" s="260"/>
      <c r="E13" s="260"/>
      <c r="F13" s="260"/>
      <c r="G13" s="260"/>
      <c r="H13" s="260"/>
      <c r="I13" s="260"/>
      <c r="J13" s="260"/>
      <c r="K13" s="260"/>
      <c r="L13" s="260"/>
      <c r="M13" s="149"/>
      <c r="N13" s="149"/>
    </row>
    <row r="14" spans="1:17" ht="39.15" customHeight="1">
      <c r="A14" s="261" t="s">
        <v>75</v>
      </c>
      <c r="B14" s="261"/>
      <c r="C14" s="261"/>
      <c r="D14" s="261"/>
      <c r="E14" s="261"/>
      <c r="F14" s="261"/>
      <c r="G14" s="261"/>
      <c r="H14" s="261"/>
      <c r="I14" s="261"/>
      <c r="J14" s="261"/>
      <c r="K14" s="261"/>
      <c r="L14" s="261"/>
      <c r="M14" s="261"/>
      <c r="N14" s="261"/>
      <c r="O14" s="261"/>
      <c r="P14" s="261"/>
      <c r="Q14" s="261"/>
    </row>
    <row r="15" spans="1:17">
      <c r="A15" s="150"/>
      <c r="B15" s="150"/>
      <c r="C15" s="150"/>
      <c r="D15" s="150"/>
      <c r="E15" s="150"/>
      <c r="F15" s="150"/>
      <c r="G15" s="150"/>
      <c r="H15" s="150"/>
      <c r="I15" s="150"/>
      <c r="J15" s="150"/>
      <c r="K15" s="150"/>
      <c r="L15" s="150"/>
      <c r="M15" s="149"/>
      <c r="N15" s="149"/>
    </row>
    <row r="16" spans="1:17" ht="26.15" customHeight="1">
      <c r="A16" s="259" t="s">
        <v>111</v>
      </c>
      <c r="B16" s="259"/>
      <c r="C16" s="259"/>
      <c r="D16" s="259"/>
      <c r="E16" s="259"/>
      <c r="F16" s="259"/>
      <c r="G16" s="259"/>
      <c r="H16" s="259"/>
      <c r="I16" s="259"/>
      <c r="J16" s="259"/>
      <c r="K16" s="259"/>
      <c r="L16" s="259"/>
      <c r="M16" s="259"/>
      <c r="N16" s="259"/>
      <c r="O16" s="259"/>
    </row>
    <row r="17" spans="1:16">
      <c r="L17" s="149"/>
      <c r="M17" s="149"/>
      <c r="N17" s="149"/>
    </row>
    <row r="18" spans="1:16" ht="13">
      <c r="A18" s="3" t="s">
        <v>112</v>
      </c>
    </row>
    <row r="19" spans="1:16">
      <c r="A19" s="2" t="s">
        <v>26</v>
      </c>
    </row>
    <row r="20" spans="1:16">
      <c r="A20" s="2" t="s">
        <v>82</v>
      </c>
    </row>
    <row r="21" spans="1:16">
      <c r="A21" s="2" t="s">
        <v>83</v>
      </c>
    </row>
    <row r="23" spans="1:16">
      <c r="A23" s="262" t="s">
        <v>84</v>
      </c>
      <c r="B23" s="262"/>
      <c r="C23" s="262"/>
      <c r="D23" s="262"/>
      <c r="E23" s="262"/>
      <c r="F23" s="262"/>
      <c r="G23" s="262"/>
      <c r="H23" s="262"/>
      <c r="I23" s="262"/>
      <c r="J23" s="262"/>
      <c r="K23" s="262"/>
      <c r="L23" s="262"/>
      <c r="M23" s="262"/>
      <c r="N23" s="262"/>
    </row>
    <row r="25" spans="1:16" ht="27" customHeight="1">
      <c r="A25" s="259" t="s">
        <v>85</v>
      </c>
      <c r="B25" s="259"/>
      <c r="C25" s="259"/>
      <c r="D25" s="259"/>
      <c r="E25" s="259"/>
      <c r="F25" s="259"/>
      <c r="G25" s="259"/>
      <c r="H25" s="259"/>
      <c r="I25" s="259"/>
      <c r="J25" s="259"/>
      <c r="K25" s="259"/>
      <c r="L25" s="259"/>
      <c r="M25" s="259"/>
      <c r="N25" s="259"/>
      <c r="O25" s="259"/>
      <c r="P25" s="259"/>
    </row>
    <row r="27" spans="1:16">
      <c r="A27" s="2" t="s">
        <v>25</v>
      </c>
    </row>
  </sheetData>
  <mergeCells count="7">
    <mergeCell ref="A25:P25"/>
    <mergeCell ref="A5:J5"/>
    <mergeCell ref="A13:L13"/>
    <mergeCell ref="A16:O16"/>
    <mergeCell ref="A14:Q14"/>
    <mergeCell ref="A23:N23"/>
    <mergeCell ref="A6:M6"/>
  </mergeCells>
  <phoneticPr fontId="1" type="noConversion"/>
  <pageMargins left="0.75" right="0.75" top="1" bottom="1" header="0.5" footer="0.5"/>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80"/>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f>[2]RWE!$A$7</f>
        <v>1.82</v>
      </c>
      <c r="B1" s="18"/>
    </row>
    <row r="2" spans="1:56" s="6" customFormat="1" ht="16" thickTop="1">
      <c r="A2" s="2"/>
      <c r="B2" s="284" t="s">
        <v>88</v>
      </c>
      <c r="C2" s="281" t="s">
        <v>120</v>
      </c>
      <c r="D2" s="282"/>
      <c r="E2" s="282"/>
      <c r="F2" s="282"/>
      <c r="G2" s="282"/>
      <c r="H2" s="282"/>
      <c r="I2" s="282"/>
      <c r="J2" s="282"/>
      <c r="K2" s="282"/>
      <c r="L2" s="282"/>
      <c r="M2" s="282"/>
      <c r="N2" s="282"/>
      <c r="O2" s="282"/>
      <c r="P2" s="282"/>
      <c r="Q2" s="282"/>
      <c r="R2" s="282"/>
      <c r="S2" s="282"/>
      <c r="T2" s="282"/>
      <c r="U2" s="282"/>
      <c r="V2" s="282"/>
      <c r="W2" s="282"/>
      <c r="X2" s="282"/>
      <c r="Y2" s="282"/>
      <c r="Z2" s="282"/>
      <c r="AA2" s="282"/>
      <c r="AB2" s="283"/>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208">
        <f>1000/$A$1*'[1]4407Exp'!$B$263</f>
        <v>33.978392072800006</v>
      </c>
      <c r="D5" s="25">
        <f>1000/$A$1*'[1]4407Exp'!$C$263</f>
        <v>58.227235752000013</v>
      </c>
      <c r="E5" s="25">
        <f>1000/$A$1*'[1]4407Exp'!$D$263</f>
        <v>36.85123663200001</v>
      </c>
      <c r="F5" s="25">
        <f>1000/$A$1*'[1]4407Exp'!$E$263</f>
        <v>40.067956194000004</v>
      </c>
      <c r="G5" s="25">
        <f>1000/$A$1*'[1]4407Exp'!$F$263</f>
        <v>69.545034981800001</v>
      </c>
      <c r="H5" s="25">
        <f>1000/$A$1*'[1]4407Exp'!$G$263</f>
        <v>57.964306600000008</v>
      </c>
      <c r="I5" s="25">
        <f>1000/$A$1*'[1]4407Exp'!$H$263</f>
        <v>126.08274410000001</v>
      </c>
      <c r="J5" s="209">
        <f>1000/$A$1*'[1]4407Exp'!$I$263</f>
        <v>92.792318416000001</v>
      </c>
      <c r="K5" s="209">
        <f>1000/$A$1*'[1]4407Exp'!$J$263</f>
        <v>86.938058780000034</v>
      </c>
      <c r="L5" s="209">
        <f>1000/$A$1*'[1]4407Exp'!K$263</f>
        <v>61.854675999999998</v>
      </c>
      <c r="M5" s="209">
        <f>1000/$A$1*'[1]4407Exp'!L$263</f>
        <v>75.571837500000015</v>
      </c>
      <c r="N5" s="25">
        <f>1000/$A$1*'[1]4407Exp'!M$263</f>
        <v>56.159507200000007</v>
      </c>
      <c r="O5" s="25">
        <f>1000/$A$1*'[1]4407Exp'!N$263</f>
        <v>33.810909400000007</v>
      </c>
      <c r="P5" s="25">
        <f>1000/$A$1*'[1]4407Exp'!O$263</f>
        <v>36.827787799999989</v>
      </c>
      <c r="Q5" s="25">
        <f>1000/$A$1*'[1]4407Exp'!P$263</f>
        <v>33.946886566666663</v>
      </c>
      <c r="R5" s="25">
        <f>1000/$A$1*'[1]4407Exp'!Q$263</f>
        <v>28.90137512380953</v>
      </c>
      <c r="S5" s="25">
        <f>1000/$A$1*'[1]4407Exp'!R$263</f>
        <v>24.329920599999994</v>
      </c>
      <c r="T5" s="25">
        <f>1000/$A$1*'[1]4407Exp'!S$263</f>
        <v>21.787782200000009</v>
      </c>
      <c r="U5" s="25">
        <f>1000/$A$1*'[1]4407Exp'!T$263</f>
        <v>36.122561399999995</v>
      </c>
      <c r="V5" s="25">
        <f>1000/$A$1*'[1]4407Exp'!U$263</f>
        <v>19.270175399999999</v>
      </c>
      <c r="W5" s="25">
        <f>1000/$A$1*'[1]4407Exp'!V$263</f>
        <v>19.676902000000002</v>
      </c>
      <c r="X5" s="25">
        <f>1000/$A$1*'[1]4407Exp'!W$263</f>
        <v>19.132739733333334</v>
      </c>
      <c r="Y5" s="25">
        <f>1000/$A$1*'[1]4407Exp'!X$263</f>
        <v>39.231035547599994</v>
      </c>
      <c r="Z5" s="25">
        <f>1000/$A$1*'[1]4407Exp'!Y$263</f>
        <v>17.198395848000001</v>
      </c>
      <c r="AA5" s="25">
        <f>1000/$A$1*'[1]4407Exp'!Z$263</f>
        <v>11.907442999999997</v>
      </c>
      <c r="AB5" s="25">
        <f>1000/$A$1*'[1]4407Exp'!AA$263</f>
        <v>0</v>
      </c>
      <c r="AC5" s="23"/>
      <c r="AD5" s="24">
        <f>'[1]4407Exp'!AB$263</f>
        <v>8.3368919999999989</v>
      </c>
      <c r="AE5" s="25">
        <f>'[1]4407Exp'!AC$263</f>
        <v>9.8543959999999995</v>
      </c>
      <c r="AF5" s="25">
        <f>'[1]4407Exp'!AD$263</f>
        <v>11.810813999999997</v>
      </c>
      <c r="AG5" s="25">
        <f>'[1]4407Exp'!AE$263</f>
        <v>8.7996349999999985</v>
      </c>
      <c r="AH5" s="25">
        <f>'[1]4407Exp'!AF$263</f>
        <v>16.139206999999999</v>
      </c>
      <c r="AI5" s="25">
        <f>'[1]4407Exp'!AG$263</f>
        <v>17.668989000000003</v>
      </c>
      <c r="AJ5" s="25">
        <f>'[1]4407Exp'!AH$263</f>
        <v>39.229259999999989</v>
      </c>
      <c r="AK5" s="25">
        <f>'[1]4407Exp'!AI$263</f>
        <v>30.422429999999999</v>
      </c>
      <c r="AL5" s="25">
        <f>'[1]4407Exp'!AJ$263</f>
        <v>27.783337000000003</v>
      </c>
      <c r="AM5" s="25">
        <f>'[1]4407Exp'!AK$263</f>
        <v>23.322976000000011</v>
      </c>
      <c r="AN5" s="25">
        <f>'[1]4407Exp'!AL$263</f>
        <v>25.456424000000002</v>
      </c>
      <c r="AO5" s="25">
        <f>'[1]4407Exp'!AM$263</f>
        <v>21.786753000000004</v>
      </c>
      <c r="AP5" s="25">
        <f>'[1]4407Exp'!AN$263</f>
        <v>15.525037000000001</v>
      </c>
      <c r="AQ5" s="25">
        <f>'[1]4407Exp'!AO$263</f>
        <v>14.687638</v>
      </c>
      <c r="AR5" s="25">
        <f>'[1]4407Exp'!AP$263</f>
        <v>14.997952999999999</v>
      </c>
      <c r="AS5" s="25">
        <f>'[1]4407Exp'!AQ$263</f>
        <v>12.161592999999998</v>
      </c>
      <c r="AT5" s="25">
        <f>'[1]4407Exp'!AR$263</f>
        <v>12.138016999999998</v>
      </c>
      <c r="AU5" s="25">
        <f>'[1]4407Exp'!AS$263</f>
        <v>9.6821840000000012</v>
      </c>
      <c r="AV5" s="25">
        <f>'[1]4407Exp'!AT$263</f>
        <v>11.261251</v>
      </c>
      <c r="AW5" s="25">
        <f>'[1]4407Exp'!AU$263</f>
        <v>10.766563000000001</v>
      </c>
      <c r="AX5" s="25">
        <f>'[1]4407Exp'!AV$263</f>
        <v>11.438876999999998</v>
      </c>
      <c r="AY5" s="25">
        <f>'[1]4407Exp'!AW$263</f>
        <v>13.553105100000002</v>
      </c>
      <c r="AZ5" s="25">
        <f>'[1]4407Exp'!AX$263</f>
        <v>14.987186825999997</v>
      </c>
      <c r="BA5" s="25">
        <f>'[1]4407Exp'!AY$263</f>
        <v>8.9085722639999982</v>
      </c>
      <c r="BB5" s="25">
        <f>'[1]4407Exp'!AZ$263</f>
        <v>9.465142967000002</v>
      </c>
      <c r="BC5" s="25">
        <f>'[1]4407Exp'!BA$263</f>
        <v>0</v>
      </c>
      <c r="BD5" s="7"/>
    </row>
    <row r="6" spans="1:56" ht="17.149999999999999" customHeight="1" thickTop="1">
      <c r="B6" s="26" t="s">
        <v>56</v>
      </c>
      <c r="C6" s="210">
        <f>1000/$A$1*'[1]4407Exp'!$B$266</f>
        <v>5.3368000000000009E-3</v>
      </c>
      <c r="D6" s="32">
        <f>1000/$A$1*'[1]4407Exp'!$C$266</f>
        <v>0</v>
      </c>
      <c r="E6" s="32">
        <f>1000/$A$1*'[1]4407Exp'!$D$266</f>
        <v>0.13072920000000002</v>
      </c>
      <c r="F6" s="32">
        <f>1000/$A$1*'[1]4407Exp'!$E$266</f>
        <v>0.26551000000000002</v>
      </c>
      <c r="G6" s="32">
        <f>1000/$A$1*'[1]4407Exp'!$F$266</f>
        <v>0.23172100000000004</v>
      </c>
      <c r="H6" s="32">
        <f>1000/$A$1*'[1]4407Exp'!$G$266</f>
        <v>8.3440000000000028E-2</v>
      </c>
      <c r="I6" s="32">
        <f>1000/$A$1*'[1]4407Exp'!$H$266</f>
        <v>1.0000000000000002E-3</v>
      </c>
      <c r="J6" s="211">
        <f>1000/$A$1*'[1]4407Exp'!$I$266</f>
        <v>3.4112400000000008E-2</v>
      </c>
      <c r="K6" s="211">
        <f>1000/$A$1*'[1]4407Exp'!$J$266</f>
        <v>0.16412060000000003</v>
      </c>
      <c r="L6" s="211">
        <f>1000/$A$1*'[1]4407Exp'!K$266</f>
        <v>2.2345E-2</v>
      </c>
      <c r="M6" s="32">
        <f>1000/$A$1*'[1]4407Exp'!L$266</f>
        <v>8.3535000000000012E-2</v>
      </c>
      <c r="N6" s="32">
        <f>1000/$A$1*'[1]4407Exp'!M$266</f>
        <v>0</v>
      </c>
      <c r="O6" s="32">
        <f>1000/$A$1*'[1]4407Exp'!N$266</f>
        <v>0</v>
      </c>
      <c r="P6" s="32">
        <f>1000/$A$1*'[1]4407Exp'!O$266</f>
        <v>0</v>
      </c>
      <c r="Q6" s="32">
        <f>1000/$A$1*'[1]4407Exp'!P$266</f>
        <v>4.3759999999999993E-2</v>
      </c>
      <c r="R6" s="32">
        <f>1000/$A$1*'[1]4407Exp'!Q$266</f>
        <v>0</v>
      </c>
      <c r="S6" s="32">
        <f>1000/$A$1*'[1]4407Exp'!R$266</f>
        <v>0.02</v>
      </c>
      <c r="T6" s="32">
        <f>1000/$A$1*'[1]4407Exp'!S$266</f>
        <v>3.9000000000000007E-2</v>
      </c>
      <c r="U6" s="32">
        <f>1000/$A$1*'[1]4407Exp'!T$266</f>
        <v>3.3000000000000002E-2</v>
      </c>
      <c r="V6" s="32">
        <f>1000/$A$1*'[1]4407Exp'!U$266</f>
        <v>0</v>
      </c>
      <c r="W6" s="32">
        <f>1000/$A$1*'[1]4407Exp'!V$266</f>
        <v>0.11219460000000001</v>
      </c>
      <c r="X6" s="32">
        <f>1000/$A$1*'[1]4407Exp'!W$266</f>
        <v>0</v>
      </c>
      <c r="Y6" s="32">
        <f>1000/$A$1*'[1]4407Exp'!X$266</f>
        <v>0</v>
      </c>
      <c r="Z6" s="32">
        <f>1000/$A$1*'[1]4407Exp'!Y$266</f>
        <v>0</v>
      </c>
      <c r="AA6" s="32">
        <f>1000/$A$1*'[1]4407Exp'!Z$266</f>
        <v>0</v>
      </c>
      <c r="AB6" s="32">
        <f>1000/$A$1*'[1]4407Exp'!AA$266</f>
        <v>0</v>
      </c>
      <c r="AC6" s="23"/>
      <c r="AD6" s="31">
        <f>'[1]4407Exp'!AB$266</f>
        <v>4.8859999999999997E-3</v>
      </c>
      <c r="AE6" s="32">
        <f>'[1]4407Exp'!AC$266</f>
        <v>0</v>
      </c>
      <c r="AF6" s="32">
        <f>'[1]4407Exp'!AD$266</f>
        <v>4.9846000000000001E-2</v>
      </c>
      <c r="AG6" s="32">
        <f>'[1]4407Exp'!AE$266</f>
        <v>7.0057999999999995E-2</v>
      </c>
      <c r="AH6" s="32">
        <f>'[1]4407Exp'!AF$266</f>
        <v>5.5923E-2</v>
      </c>
      <c r="AI6" s="32">
        <f>'[1]4407Exp'!AG$266</f>
        <v>2.5305000000000001E-2</v>
      </c>
      <c r="AJ6" s="32">
        <f>'[1]4407Exp'!AH$266</f>
        <v>6.6599999999999993E-4</v>
      </c>
      <c r="AK6" s="32">
        <f>'[1]4407Exp'!AI$266</f>
        <v>3.0282999999999997E-2</v>
      </c>
      <c r="AL6" s="32">
        <f>'[1]4407Exp'!AJ$266</f>
        <v>4.1145999999999995E-2</v>
      </c>
      <c r="AM6" s="32">
        <f>'[1]4407Exp'!AK$266</f>
        <v>6.025E-3</v>
      </c>
      <c r="AN6" s="32">
        <f>'[1]4407Exp'!AL$266</f>
        <v>3.3413999999999999E-2</v>
      </c>
      <c r="AO6" s="32">
        <f>'[1]4407Exp'!AM$266</f>
        <v>0</v>
      </c>
      <c r="AP6" s="32">
        <f>'[1]4407Exp'!AN$266</f>
        <v>0</v>
      </c>
      <c r="AQ6" s="32">
        <f>'[1]4407Exp'!AO$266</f>
        <v>0</v>
      </c>
      <c r="AR6" s="32">
        <f>'[1]4407Exp'!AP$266</f>
        <v>1.3127999999999999E-2</v>
      </c>
      <c r="AS6" s="32">
        <f>'[1]4407Exp'!AQ$266</f>
        <v>0</v>
      </c>
      <c r="AT6" s="32">
        <f>'[1]4407Exp'!AR$266</f>
        <v>1.3750999999999999E-2</v>
      </c>
      <c r="AU6" s="32">
        <f>'[1]4407Exp'!AS$266</f>
        <v>3.9599999999999996E-2</v>
      </c>
      <c r="AV6" s="32">
        <f>'[1]4407Exp'!AT$266</f>
        <v>3.9402999999999994E-2</v>
      </c>
      <c r="AW6" s="32">
        <f>'[1]4407Exp'!AU$266</f>
        <v>0</v>
      </c>
      <c r="AX6" s="32">
        <f>'[1]4407Exp'!AV$266</f>
        <v>9.3360999999999986E-2</v>
      </c>
      <c r="AY6" s="32">
        <f>'[1]4407Exp'!AW$266</f>
        <v>0</v>
      </c>
      <c r="AZ6" s="32">
        <f>'[1]4407Exp'!AX$266</f>
        <v>0</v>
      </c>
      <c r="BA6" s="32">
        <f>'[1]4407Exp'!AY$266</f>
        <v>0</v>
      </c>
      <c r="BB6" s="32">
        <f>'[1]4407Exp'!AZ$266</f>
        <v>0</v>
      </c>
      <c r="BC6" s="32">
        <f>'[1]4407Exp'!BA$266</f>
        <v>0</v>
      </c>
      <c r="BD6" s="7"/>
    </row>
    <row r="7" spans="1:56" ht="17.149999999999999" customHeight="1">
      <c r="B7" s="33" t="s">
        <v>40</v>
      </c>
      <c r="C7" s="37">
        <f>1000/$A$1*'[1]4407Exp'!$B$268</f>
        <v>4.1967420320000004</v>
      </c>
      <c r="D7" s="38">
        <f>1000/$A$1*'[1]4407Exp'!$C$268</f>
        <v>8.2814545800000019</v>
      </c>
      <c r="E7" s="38">
        <f>1000/$A$1*'[1]4407Exp'!$D$268</f>
        <v>1.4801008320000004</v>
      </c>
      <c r="F7" s="38">
        <f>1000/$A$1*'[1]4407Exp'!$E$268</f>
        <v>2.0445390000000003</v>
      </c>
      <c r="G7" s="38">
        <f>1000/$A$1*'[1]4407Exp'!$F$268</f>
        <v>4.4665670000000004</v>
      </c>
      <c r="H7" s="38">
        <f>1000/$A$1*'[1]4407Exp'!$G$268</f>
        <v>4.2160220000000006</v>
      </c>
      <c r="I7" s="38">
        <f>1000/$A$1*'[1]4407Exp'!$H$268</f>
        <v>3.9542500000000005</v>
      </c>
      <c r="J7" s="212">
        <f>1000/$A$1*'[1]4407Exp'!$I$268</f>
        <v>4.7200071380000015</v>
      </c>
      <c r="K7" s="212">
        <f>1000/$A$1*'[1]4407Exp'!$J$268</f>
        <v>4.2464824000000005</v>
      </c>
      <c r="L7" s="212">
        <f>1000/$A$1*'[1]4407Exp'!K$268</f>
        <v>2.8397390000000002</v>
      </c>
      <c r="M7" s="38">
        <f>1000/$A$1*'[1]4407Exp'!L$268</f>
        <v>5.957865</v>
      </c>
      <c r="N7" s="38">
        <f>1000/$A$1*'[1]4407Exp'!M$268</f>
        <v>5.7210505000000005</v>
      </c>
      <c r="O7" s="38">
        <f>1000/$A$1*'[1]4407Exp'!N$268</f>
        <v>5.7552122000000008</v>
      </c>
      <c r="P7" s="38">
        <f>1000/$A$1*'[1]4407Exp'!O$268</f>
        <v>3.4177174000000003</v>
      </c>
      <c r="Q7" s="38">
        <f>1000/$A$1*'[1]4407Exp'!P$268</f>
        <v>6.373260000000001</v>
      </c>
      <c r="R7" s="38">
        <f>1000/$A$1*'[1]4407Exp'!Q$268</f>
        <v>3.6200414666666672</v>
      </c>
      <c r="S7" s="38">
        <f>1000/$A$1*'[1]4407Exp'!R$268</f>
        <v>6.0206967999999996</v>
      </c>
      <c r="T7" s="38">
        <f>1000/$A$1*'[1]4407Exp'!S$268</f>
        <v>3.1393879999999998</v>
      </c>
      <c r="U7" s="38">
        <f>1000/$A$1*'[1]4407Exp'!T$268</f>
        <v>3.7600720000000001</v>
      </c>
      <c r="V7" s="38">
        <f>1000/$A$1*'[1]4407Exp'!U$268</f>
        <v>4.614274</v>
      </c>
      <c r="W7" s="38">
        <f>1000/$A$1*'[1]4407Exp'!V$268</f>
        <v>3.6130556</v>
      </c>
      <c r="X7" s="38">
        <f>1000/$A$1*'[1]4407Exp'!W$268</f>
        <v>3.5679904000000002</v>
      </c>
      <c r="Y7" s="38">
        <f>1000/$A$1*'[1]4407Exp'!X$268</f>
        <v>3.9334959999999999</v>
      </c>
      <c r="Z7" s="38">
        <f>1000/$A$1*'[1]4407Exp'!Y$268</f>
        <v>3.0972018000000001</v>
      </c>
      <c r="AA7" s="38">
        <f>1000/$A$1*'[1]4407Exp'!Z$268</f>
        <v>2.1074000000000002</v>
      </c>
      <c r="AB7" s="38">
        <f>1000/$A$1*'[1]4407Exp'!AA$268</f>
        <v>0</v>
      </c>
      <c r="AC7" s="23"/>
      <c r="AD7" s="37">
        <f>'[1]4407Exp'!AB$268</f>
        <v>0.90445299999999995</v>
      </c>
      <c r="AE7" s="38">
        <f>'[1]4407Exp'!AC$268</f>
        <v>0.98318899999999987</v>
      </c>
      <c r="AF7" s="38">
        <f>'[1]4407Exp'!AD$268</f>
        <v>1.4461379999999999</v>
      </c>
      <c r="AG7" s="38">
        <f>'[1]4407Exp'!AE$268</f>
        <v>0.48655999999999999</v>
      </c>
      <c r="AH7" s="38">
        <f>'[1]4407Exp'!AF$268</f>
        <v>1.3614010000000001</v>
      </c>
      <c r="AI7" s="38">
        <f>'[1]4407Exp'!AG$268</f>
        <v>1.8496140000000001</v>
      </c>
      <c r="AJ7" s="38">
        <f>'[1]4407Exp'!AH$268</f>
        <v>1.6235390000000001</v>
      </c>
      <c r="AK7" s="38">
        <f>'[1]4407Exp'!AI$268</f>
        <v>1.7121189999999999</v>
      </c>
      <c r="AL7" s="38">
        <f>'[1]4407Exp'!AJ$268</f>
        <v>1.5081760000000002</v>
      </c>
      <c r="AM7" s="38">
        <f>'[1]4407Exp'!AK$268</f>
        <v>1.2552399999999999</v>
      </c>
      <c r="AN7" s="38">
        <f>'[1]4407Exp'!AL$268</f>
        <v>2.2975430000000001</v>
      </c>
      <c r="AO7" s="38">
        <f>'[1]4407Exp'!AM$268</f>
        <v>2.9462489999999999</v>
      </c>
      <c r="AP7" s="38">
        <f>'[1]4407Exp'!AN$268</f>
        <v>2.785733</v>
      </c>
      <c r="AQ7" s="38">
        <f>'[1]4407Exp'!AO$268</f>
        <v>2.0362309999999999</v>
      </c>
      <c r="AR7" s="38">
        <f>'[1]4407Exp'!AP$268</f>
        <v>3.038878</v>
      </c>
      <c r="AS7" s="38">
        <f>'[1]4407Exp'!AQ$268</f>
        <v>1.6918629999999999</v>
      </c>
      <c r="AT7" s="38">
        <f>'[1]4407Exp'!AR$268</f>
        <v>3.2058390000000001</v>
      </c>
      <c r="AU7" s="38">
        <f>'[1]4407Exp'!AS$268</f>
        <v>1.517798</v>
      </c>
      <c r="AV7" s="38">
        <f>'[1]4407Exp'!AT$268</f>
        <v>2.0127679999999999</v>
      </c>
      <c r="AW7" s="38">
        <f>'[1]4407Exp'!AU$268</f>
        <v>2.906412</v>
      </c>
      <c r="AX7" s="38">
        <f>'[1]4407Exp'!AV$268</f>
        <v>2.6868989999999999</v>
      </c>
      <c r="AY7" s="38">
        <f>'[1]4407Exp'!AW$268</f>
        <v>2.9282281000000001</v>
      </c>
      <c r="AZ7" s="38">
        <f>'[1]4407Exp'!AX$268</f>
        <v>1.6861878700000001</v>
      </c>
      <c r="BA7" s="38">
        <f>'[1]4407Exp'!AY$268</f>
        <v>1.6935447059999997</v>
      </c>
      <c r="BB7" s="38">
        <f>'[1]4407Exp'!AZ$268</f>
        <v>1.9829243759999999</v>
      </c>
      <c r="BC7" s="38">
        <f>'[1]4407Exp'!BA$268</f>
        <v>0</v>
      </c>
      <c r="BD7" s="7"/>
    </row>
    <row r="8" spans="1:56">
      <c r="B8" s="39" t="s">
        <v>41</v>
      </c>
      <c r="C8" s="43">
        <f>1000/$A$1*'[1]4407Exp'!$B$247</f>
        <v>4.0931420320000003</v>
      </c>
      <c r="D8" s="44">
        <f>1000/$A$1*'[1]4407Exp'!$C$247</f>
        <v>8.2167759800000013</v>
      </c>
      <c r="E8" s="44">
        <f>1000/$A$1*'[1]4407Exp'!$D$247</f>
        <v>1.3853880320000005</v>
      </c>
      <c r="F8" s="44">
        <f>1000/$A$1*'[1]4407Exp'!$E$247</f>
        <v>1.9371940000000003</v>
      </c>
      <c r="G8" s="44">
        <f>1000/$A$1*'[1]4407Exp'!$F$247</f>
        <v>4.4644670000000009</v>
      </c>
      <c r="H8" s="44">
        <f>1000/$A$1*'[1]4407Exp'!$G$247</f>
        <v>4.047022000000001</v>
      </c>
      <c r="I8" s="44">
        <f>1000/$A$1*'[1]4407Exp'!$H$247</f>
        <v>3.9542500000000005</v>
      </c>
      <c r="J8" s="187">
        <f>1000/$A$1*'[1]4407Exp'!$I$247</f>
        <v>4.6677535380000013</v>
      </c>
      <c r="K8" s="187">
        <f>1000/$A$1*'[1]4407Exp'!$J$247</f>
        <v>4.2364878000000008</v>
      </c>
      <c r="L8" s="187">
        <f>1000/$A$1*'[1]4407Exp'!K$247</f>
        <v>2.7737390000000004</v>
      </c>
      <c r="M8" s="44">
        <f>1000/$A$1*'[1]4407Exp'!L$247</f>
        <v>5.957865</v>
      </c>
      <c r="N8" s="44">
        <f>1000/$A$1*'[1]4407Exp'!M$247</f>
        <v>5.7208480000000002</v>
      </c>
      <c r="O8" s="44">
        <f>1000/$A$1*'[1]4407Exp'!N$247</f>
        <v>5.7552122000000008</v>
      </c>
      <c r="P8" s="44">
        <f>1000/$A$1*'[1]4407Exp'!O$247</f>
        <v>3.4177174000000003</v>
      </c>
      <c r="Q8" s="44">
        <f>1000/$A$1*'[1]4407Exp'!P$247</f>
        <v>6.373260000000001</v>
      </c>
      <c r="R8" s="44">
        <f>1000/$A$1*'[1]4407Exp'!Q$247</f>
        <v>3.5570348000000003</v>
      </c>
      <c r="S8" s="44">
        <f>1000/$A$1*'[1]4407Exp'!R$247</f>
        <v>6.0204967999999992</v>
      </c>
      <c r="T8" s="44">
        <f>1000/$A$1*'[1]4407Exp'!S$247</f>
        <v>3.1393879999999998</v>
      </c>
      <c r="U8" s="44">
        <f>1000/$A$1*'[1]4407Exp'!T$247</f>
        <v>3.7540720000000003</v>
      </c>
      <c r="V8" s="44">
        <f>1000/$A$1*'[1]4407Exp'!U$247</f>
        <v>4.5194295999999996</v>
      </c>
      <c r="W8" s="44">
        <f>1000/$A$1*'[1]4407Exp'!V$247</f>
        <v>3.6130556</v>
      </c>
      <c r="X8" s="44">
        <f>1000/$A$1*'[1]4407Exp'!W$247</f>
        <v>2.5141684</v>
      </c>
      <c r="Y8" s="44">
        <f>1000/$A$1*'[1]4407Exp'!X$247</f>
        <v>3.8859407999999998</v>
      </c>
      <c r="Z8" s="44">
        <f>1000/$A$1*'[1]4407Exp'!Y$247</f>
        <v>3.0972018000000001</v>
      </c>
      <c r="AA8" s="44">
        <f>1000/$A$1*'[1]4407Exp'!Z$247</f>
        <v>2.1074000000000002</v>
      </c>
      <c r="AB8" s="44">
        <f>1000/$A$1*'[1]4407Exp'!AA$247</f>
        <v>0</v>
      </c>
      <c r="AC8" s="23"/>
      <c r="AD8" s="43">
        <f>'[1]4407Exp'!AB$247</f>
        <v>0.85887199999999997</v>
      </c>
      <c r="AE8" s="44">
        <f>'[1]4407Exp'!AC$247</f>
        <v>0.96284799999999993</v>
      </c>
      <c r="AF8" s="44">
        <f>'[1]4407Exp'!AD$247</f>
        <v>1.123707</v>
      </c>
      <c r="AG8" s="44">
        <f>'[1]4407Exp'!AE$247</f>
        <v>0.45881499999999997</v>
      </c>
      <c r="AH8" s="44">
        <f>'[1]4407Exp'!AF$247</f>
        <v>1.360743</v>
      </c>
      <c r="AI8" s="44">
        <f>'[1]4407Exp'!AG$247</f>
        <v>1.779811</v>
      </c>
      <c r="AJ8" s="44">
        <f>'[1]4407Exp'!AH$247</f>
        <v>1.6235390000000001</v>
      </c>
      <c r="AK8" s="44">
        <f>'[1]4407Exp'!AI$247</f>
        <v>1.6876309999999999</v>
      </c>
      <c r="AL8" s="44">
        <f>'[1]4407Exp'!AJ$247</f>
        <v>1.5042150000000001</v>
      </c>
      <c r="AM8" s="44">
        <f>'[1]4407Exp'!AK$247</f>
        <v>1.2190369999999999</v>
      </c>
      <c r="AN8" s="44">
        <f>'[1]4407Exp'!AL$247</f>
        <v>2.2975430000000001</v>
      </c>
      <c r="AO8" s="44">
        <f>'[1]4407Exp'!AM$247</f>
        <v>2.9461679999999997</v>
      </c>
      <c r="AP8" s="44">
        <f>'[1]4407Exp'!AN$247</f>
        <v>2.785733</v>
      </c>
      <c r="AQ8" s="44">
        <f>'[1]4407Exp'!AO$247</f>
        <v>2.0362309999999999</v>
      </c>
      <c r="AR8" s="44">
        <f>'[1]4407Exp'!AP$247</f>
        <v>3.038878</v>
      </c>
      <c r="AS8" s="44">
        <f>'[1]4407Exp'!AQ$247</f>
        <v>1.6729609999999999</v>
      </c>
      <c r="AT8" s="44">
        <f>'[1]4407Exp'!AR$247</f>
        <v>3.205759</v>
      </c>
      <c r="AU8" s="44">
        <f>'[1]4407Exp'!AS$247</f>
        <v>1.517798</v>
      </c>
      <c r="AV8" s="44">
        <f>'[1]4407Exp'!AT$247</f>
        <v>2.006488</v>
      </c>
      <c r="AW8" s="44">
        <f>'[1]4407Exp'!AU$247</f>
        <v>2.82613</v>
      </c>
      <c r="AX8" s="44">
        <f>'[1]4407Exp'!AV$247</f>
        <v>2.6868989999999999</v>
      </c>
      <c r="AY8" s="44">
        <f>'[1]4407Exp'!AW$247</f>
        <v>1.3299589999999999</v>
      </c>
      <c r="AZ8" s="44">
        <f>'[1]4407Exp'!AX$247</f>
        <v>1.6595175390000001</v>
      </c>
      <c r="BA8" s="44">
        <f>'[1]4407Exp'!AY$247</f>
        <v>1.6935447059999997</v>
      </c>
      <c r="BB8" s="44">
        <f>'[1]4407Exp'!AZ$247</f>
        <v>1.9829243759999999</v>
      </c>
      <c r="BC8" s="44">
        <f>'[1]4407Exp'!BA$247</f>
        <v>0</v>
      </c>
      <c r="BD8" s="7"/>
    </row>
    <row r="9" spans="1:56">
      <c r="B9" s="45" t="s">
        <v>15</v>
      </c>
      <c r="C9" s="49">
        <f t="shared" ref="C9:M9" si="2">SUM(C7:C7)-SUM(C8:C8)</f>
        <v>0.10360000000000014</v>
      </c>
      <c r="D9" s="50">
        <f t="shared" si="2"/>
        <v>6.4678600000000586E-2</v>
      </c>
      <c r="E9" s="50">
        <f t="shared" si="2"/>
        <v>9.471279999999993E-2</v>
      </c>
      <c r="F9" s="50">
        <f t="shared" si="2"/>
        <v>0.10734500000000002</v>
      </c>
      <c r="G9" s="50">
        <f t="shared" si="2"/>
        <v>2.0999999999995467E-3</v>
      </c>
      <c r="H9" s="50">
        <f t="shared" si="2"/>
        <v>0.16899999999999959</v>
      </c>
      <c r="I9" s="50">
        <f t="shared" si="2"/>
        <v>0</v>
      </c>
      <c r="J9" s="213">
        <f t="shared" si="2"/>
        <v>5.2253600000000233E-2</v>
      </c>
      <c r="K9" s="213">
        <f t="shared" si="2"/>
        <v>9.9945999999997426E-3</v>
      </c>
      <c r="L9" s="213">
        <f t="shared" si="2"/>
        <v>6.5999999999999837E-2</v>
      </c>
      <c r="M9" s="50">
        <f t="shared" si="2"/>
        <v>0</v>
      </c>
      <c r="N9" s="50">
        <f>SUM(N7:N7)-SUM(N8:N8)</f>
        <v>2.0250000000032742E-4</v>
      </c>
      <c r="O9" s="50">
        <f t="shared" ref="O9:AB9" si="3">SUM(O7:O7)-SUM(O8:O8)</f>
        <v>0</v>
      </c>
      <c r="P9" s="50">
        <f t="shared" si="3"/>
        <v>0</v>
      </c>
      <c r="Q9" s="50">
        <f t="shared" si="3"/>
        <v>0</v>
      </c>
      <c r="R9" s="50">
        <f t="shared" si="3"/>
        <v>6.3006666666666877E-2</v>
      </c>
      <c r="S9" s="50">
        <f t="shared" si="3"/>
        <v>2.0000000000042206E-4</v>
      </c>
      <c r="T9" s="50">
        <f t="shared" si="3"/>
        <v>0</v>
      </c>
      <c r="U9" s="50">
        <f t="shared" si="3"/>
        <v>5.9999999999997833E-3</v>
      </c>
      <c r="V9" s="50">
        <f t="shared" si="3"/>
        <v>9.4844400000000384E-2</v>
      </c>
      <c r="W9" s="50">
        <f t="shared" si="3"/>
        <v>0</v>
      </c>
      <c r="X9" s="50">
        <f t="shared" si="3"/>
        <v>1.0538220000000003</v>
      </c>
      <c r="Y9" s="50">
        <f t="shared" si="3"/>
        <v>4.7555200000000131E-2</v>
      </c>
      <c r="Z9" s="50">
        <f t="shared" si="3"/>
        <v>0</v>
      </c>
      <c r="AA9" s="50">
        <f t="shared" si="3"/>
        <v>0</v>
      </c>
      <c r="AB9" s="50">
        <f t="shared" si="3"/>
        <v>0</v>
      </c>
      <c r="AC9" s="23"/>
      <c r="AD9" s="49">
        <f t="shared" ref="AD9:BC9" si="4">SUM(AD7:AD7)-SUM(AD8:AD8)</f>
        <v>4.5580999999999983E-2</v>
      </c>
      <c r="AE9" s="50">
        <f t="shared" si="4"/>
        <v>2.0340999999999942E-2</v>
      </c>
      <c r="AF9" s="50">
        <f t="shared" si="4"/>
        <v>0.32243099999999991</v>
      </c>
      <c r="AG9" s="50">
        <f t="shared" si="4"/>
        <v>2.774500000000002E-2</v>
      </c>
      <c r="AH9" s="50">
        <f t="shared" si="4"/>
        <v>6.5800000000004744E-4</v>
      </c>
      <c r="AI9" s="50">
        <f t="shared" si="4"/>
        <v>6.9803000000000059E-2</v>
      </c>
      <c r="AJ9" s="50">
        <f t="shared" si="4"/>
        <v>0</v>
      </c>
      <c r="AK9" s="50">
        <f t="shared" si="4"/>
        <v>2.4488000000000065E-2</v>
      </c>
      <c r="AL9" s="50">
        <f t="shared" si="4"/>
        <v>3.9610000000001033E-3</v>
      </c>
      <c r="AM9" s="50">
        <f t="shared" si="4"/>
        <v>3.6202999999999985E-2</v>
      </c>
      <c r="AN9" s="50">
        <f t="shared" si="4"/>
        <v>0</v>
      </c>
      <c r="AO9" s="50">
        <f t="shared" si="4"/>
        <v>8.1000000000219785E-5</v>
      </c>
      <c r="AP9" s="50">
        <f t="shared" si="4"/>
        <v>0</v>
      </c>
      <c r="AQ9" s="50">
        <f t="shared" si="4"/>
        <v>0</v>
      </c>
      <c r="AR9" s="50">
        <f t="shared" si="4"/>
        <v>0</v>
      </c>
      <c r="AS9" s="50">
        <f t="shared" si="4"/>
        <v>1.8901999999999974E-2</v>
      </c>
      <c r="AT9" s="50">
        <f t="shared" si="4"/>
        <v>8.0000000000080007E-5</v>
      </c>
      <c r="AU9" s="50">
        <f t="shared" si="4"/>
        <v>0</v>
      </c>
      <c r="AV9" s="50">
        <f t="shared" si="4"/>
        <v>6.2799999999998413E-3</v>
      </c>
      <c r="AW9" s="50">
        <f t="shared" si="4"/>
        <v>8.0281999999999965E-2</v>
      </c>
      <c r="AX9" s="50">
        <f t="shared" si="4"/>
        <v>0</v>
      </c>
      <c r="AY9" s="50">
        <f t="shared" si="4"/>
        <v>1.5982691000000002</v>
      </c>
      <c r="AZ9" s="50">
        <f t="shared" si="4"/>
        <v>2.6670331000000047E-2</v>
      </c>
      <c r="BA9" s="50">
        <f t="shared" si="4"/>
        <v>0</v>
      </c>
      <c r="BB9" s="50">
        <f t="shared" si="4"/>
        <v>0</v>
      </c>
      <c r="BC9" s="50">
        <f t="shared" si="4"/>
        <v>0</v>
      </c>
      <c r="BD9" s="7"/>
    </row>
    <row r="10" spans="1:56" ht="17.149999999999999" customHeight="1">
      <c r="B10" s="51" t="s">
        <v>55</v>
      </c>
      <c r="C10" s="55">
        <f>1000/$A$1*'[1]4407Exp'!$B$269</f>
        <v>0.4361000000000001</v>
      </c>
      <c r="D10" s="56">
        <f>1000/$A$1*'[1]4407Exp'!$C$269</f>
        <v>0.44852500000000006</v>
      </c>
      <c r="E10" s="56">
        <f>1000/$A$1*'[1]4407Exp'!$D$269</f>
        <v>0</v>
      </c>
      <c r="F10" s="56">
        <f>1000/$A$1*'[1]4407Exp'!$E$269</f>
        <v>0.23201920000000001</v>
      </c>
      <c r="G10" s="56">
        <f>1000/$A$1*'[1]4407Exp'!$F$269</f>
        <v>0.50742440000000011</v>
      </c>
      <c r="H10" s="56">
        <f>1000/$A$1*'[1]4407Exp'!$G$269</f>
        <v>0.23500000000000004</v>
      </c>
      <c r="I10" s="56">
        <f>1000/$A$1*'[1]4407Exp'!$H$269</f>
        <v>0.67500000000000004</v>
      </c>
      <c r="J10" s="214">
        <f>1000/$A$1*'[1]4407Exp'!$I$269</f>
        <v>0.86817220000000006</v>
      </c>
      <c r="K10" s="214">
        <f>1000/$A$1*'[1]4407Exp'!$J$269</f>
        <v>0.65689120000000001</v>
      </c>
      <c r="L10" s="214">
        <f>1000/$A$1*'[1]4407Exp'!K$269</f>
        <v>1.3120000000000001</v>
      </c>
      <c r="M10" s="56">
        <f>1000/$A$1*'[1]4407Exp'!L$269</f>
        <v>0.46499999999999997</v>
      </c>
      <c r="N10" s="56">
        <f>1000/$A$1*'[1]4407Exp'!M$269</f>
        <v>8.8000000000000009E-2</v>
      </c>
      <c r="O10" s="56">
        <f>1000/$A$1*'[1]4407Exp'!N$269</f>
        <v>0</v>
      </c>
      <c r="P10" s="56">
        <f>1000/$A$1*'[1]4407Exp'!O$269</f>
        <v>9.3000000000000013E-2</v>
      </c>
      <c r="Q10" s="56">
        <f>1000/$A$1*'[1]4407Exp'!P$269</f>
        <v>2.4E-2</v>
      </c>
      <c r="R10" s="56">
        <f>1000/$A$1*'[1]4407Exp'!Q$269</f>
        <v>0</v>
      </c>
      <c r="S10" s="56">
        <f>1000/$A$1*'[1]4407Exp'!R$269</f>
        <v>0</v>
      </c>
      <c r="T10" s="56">
        <f>1000/$A$1*'[1]4407Exp'!S$269</f>
        <v>0</v>
      </c>
      <c r="U10" s="56">
        <f>1000/$A$1*'[1]4407Exp'!T$269</f>
        <v>1E-3</v>
      </c>
      <c r="V10" s="56">
        <f>1000/$A$1*'[1]4407Exp'!U$269</f>
        <v>6.1243000000000006E-2</v>
      </c>
      <c r="W10" s="56">
        <f>1000/$A$1*'[1]4407Exp'!V$269</f>
        <v>3.5946400000000003E-2</v>
      </c>
      <c r="X10" s="56">
        <f>1000/$A$1*'[1]4407Exp'!W$269</f>
        <v>6.3835800000000012E-2</v>
      </c>
      <c r="Y10" s="56">
        <f>1000/$A$1*'[1]4407Exp'!X$269</f>
        <v>4.4867200000000003E-2</v>
      </c>
      <c r="Z10" s="56">
        <f>1000/$A$1*'[1]4407Exp'!Y$269</f>
        <v>3.6750000000000005E-2</v>
      </c>
      <c r="AA10" s="56">
        <f>1000/$A$1*'[1]4407Exp'!Z$269</f>
        <v>0</v>
      </c>
      <c r="AB10" s="56">
        <f>1000/$A$1*'[1]4407Exp'!AA$269</f>
        <v>0</v>
      </c>
      <c r="AC10" s="23"/>
      <c r="AD10" s="55">
        <f>'[1]4407Exp'!AB$269</f>
        <v>0.10889199999999999</v>
      </c>
      <c r="AE10" s="56">
        <f>'[1]4407Exp'!AC$269</f>
        <v>0.119824</v>
      </c>
      <c r="AF10" s="56">
        <f>'[1]4407Exp'!AD$269</f>
        <v>0</v>
      </c>
      <c r="AG10" s="56">
        <f>'[1]4407Exp'!AE$269</f>
        <v>6.1752999999999995E-2</v>
      </c>
      <c r="AH10" s="56">
        <f>'[1]4407Exp'!AF$269</f>
        <v>0.127301</v>
      </c>
      <c r="AI10" s="56">
        <f>'[1]4407Exp'!AG$269</f>
        <v>4.5228999999999998E-2</v>
      </c>
      <c r="AJ10" s="56">
        <f>'[1]4407Exp'!AH$269</f>
        <v>0.52385999999999999</v>
      </c>
      <c r="AK10" s="56">
        <f>'[1]4407Exp'!AI$269</f>
        <v>0.50626300000000002</v>
      </c>
      <c r="AL10" s="56">
        <f>'[1]4407Exp'!AJ$269</f>
        <v>0.63542499999999991</v>
      </c>
      <c r="AM10" s="56">
        <f>'[1]4407Exp'!AK$269</f>
        <v>0.392009</v>
      </c>
      <c r="AN10" s="56">
        <f>'[1]4407Exp'!AL$269</f>
        <v>0.22524499999999997</v>
      </c>
      <c r="AO10" s="56">
        <f>'[1]4407Exp'!AM$269</f>
        <v>5.0942000000000001E-2</v>
      </c>
      <c r="AP10" s="56">
        <f>'[1]4407Exp'!AN$269</f>
        <v>0</v>
      </c>
      <c r="AQ10" s="56">
        <f>'[1]4407Exp'!AO$269</f>
        <v>8.344399999999999E-2</v>
      </c>
      <c r="AR10" s="56">
        <f>'[1]4407Exp'!AP$269</f>
        <v>3.7383E-2</v>
      </c>
      <c r="AS10" s="56">
        <f>'[1]4407Exp'!AQ$269</f>
        <v>0</v>
      </c>
      <c r="AT10" s="56">
        <f>'[1]4407Exp'!AR$269</f>
        <v>0</v>
      </c>
      <c r="AU10" s="56">
        <f>'[1]4407Exp'!AS$269</f>
        <v>0</v>
      </c>
      <c r="AV10" s="56">
        <f>'[1]4407Exp'!AT$269</f>
        <v>7.3499999999999998E-4</v>
      </c>
      <c r="AW10" s="56">
        <f>'[1]4407Exp'!AU$269</f>
        <v>6.3644999999999993E-2</v>
      </c>
      <c r="AX10" s="56">
        <f>'[1]4407Exp'!AV$269</f>
        <v>3.1997999999999999E-2</v>
      </c>
      <c r="AY10" s="56">
        <f>'[1]4407Exp'!AW$269</f>
        <v>4.2171E-2</v>
      </c>
      <c r="AZ10" s="56">
        <f>'[1]4407Exp'!AX$269</f>
        <v>8.8167499999999996E-2</v>
      </c>
      <c r="BA10" s="56">
        <f>'[1]4407Exp'!AY$269</f>
        <v>5.4299969999999996E-2</v>
      </c>
      <c r="BB10" s="56">
        <f>'[1]4407Exp'!AZ$269</f>
        <v>0</v>
      </c>
      <c r="BC10" s="56">
        <f>'[1]4407Exp'!BA$269</f>
        <v>0</v>
      </c>
      <c r="BD10" s="7"/>
    </row>
    <row r="11" spans="1:56" ht="17.149999999999999" customHeight="1">
      <c r="B11" s="33" t="s">
        <v>48</v>
      </c>
      <c r="C11" s="37">
        <f>1000/$A$1*'[1]4407Exp'!$B$267</f>
        <v>4.7834054800000008</v>
      </c>
      <c r="D11" s="38">
        <f>1000/$A$1*'[1]4407Exp'!$C$267</f>
        <v>1.2692400000000001</v>
      </c>
      <c r="E11" s="38">
        <f>1000/$A$1*'[1]4407Exp'!$D$267</f>
        <v>0.29115940000000001</v>
      </c>
      <c r="F11" s="38">
        <f>1000/$A$1*'[1]4407Exp'!$E$267</f>
        <v>0.29702260000000008</v>
      </c>
      <c r="G11" s="38">
        <f>1000/$A$1*'[1]4407Exp'!$F$267</f>
        <v>2.1660940000000002</v>
      </c>
      <c r="H11" s="38">
        <f>1000/$A$1*'[1]4407Exp'!$G$267</f>
        <v>5.046075000000001</v>
      </c>
      <c r="I11" s="38">
        <f>1000/$A$1*'[1]4407Exp'!$H$267</f>
        <v>24.8577841</v>
      </c>
      <c r="J11" s="212">
        <f>1000/$A$1*'[1]4407Exp'!$I$267</f>
        <v>37.473820300000007</v>
      </c>
      <c r="K11" s="212">
        <f>1000/$A$1*'[1]4407Exp'!$J$267</f>
        <v>25.367477659999999</v>
      </c>
      <c r="L11" s="212">
        <f>1000/$A$1*'[1]4407Exp'!K$267</f>
        <v>27.067576000000003</v>
      </c>
      <c r="M11" s="38">
        <f>1000/$A$1*'[1]4407Exp'!L$267</f>
        <v>37.715164999999999</v>
      </c>
      <c r="N11" s="38">
        <f>1000/$A$1*'[1]4407Exp'!M$267</f>
        <v>24.548419100000004</v>
      </c>
      <c r="O11" s="38">
        <f>1000/$A$1*'[1]4407Exp'!N$267</f>
        <v>18.4264425</v>
      </c>
      <c r="P11" s="38">
        <f>1000/$A$1*'[1]4407Exp'!O$267</f>
        <v>11.693457500000001</v>
      </c>
      <c r="Q11" s="38">
        <f>1000/$A$1*'[1]4407Exp'!P$267</f>
        <v>9.4289841333333317</v>
      </c>
      <c r="R11" s="38">
        <f>1000/$A$1*'[1]4407Exp'!Q$267</f>
        <v>11.790736666666668</v>
      </c>
      <c r="S11" s="38">
        <f>1000/$A$1*'[1]4407Exp'!R$267</f>
        <v>6.0488974999999998</v>
      </c>
      <c r="T11" s="38">
        <f>1000/$A$1*'[1]4407Exp'!S$267</f>
        <v>5.9750264000000008</v>
      </c>
      <c r="U11" s="38">
        <f>1000/$A$1*'[1]4407Exp'!T$267</f>
        <v>5.3892834000000009</v>
      </c>
      <c r="V11" s="38">
        <f>1000/$A$1*'[1]4407Exp'!U$267</f>
        <v>2.4975579999999997</v>
      </c>
      <c r="W11" s="38">
        <f>1000/$A$1*'[1]4407Exp'!V$267</f>
        <v>1.5790240000000002</v>
      </c>
      <c r="X11" s="38">
        <f>1000/$A$1*'[1]4407Exp'!W$267</f>
        <v>4.5449033333333331</v>
      </c>
      <c r="Y11" s="38">
        <f>1000/$A$1*'[1]4407Exp'!X$267</f>
        <v>21.037101400000005</v>
      </c>
      <c r="Z11" s="38">
        <f>1000/$A$1*'[1]4407Exp'!Y$267</f>
        <v>4.8608000000000002</v>
      </c>
      <c r="AA11" s="38">
        <f>1000/$A$1*'[1]4407Exp'!Z$267</f>
        <v>2.1868970000000001</v>
      </c>
      <c r="AB11" s="38">
        <f>1000/$A$1*'[1]4407Exp'!AA$267</f>
        <v>0</v>
      </c>
      <c r="AC11" s="23"/>
      <c r="AD11" s="37">
        <f>'[1]4407Exp'!AB$267</f>
        <v>0.49156799999999995</v>
      </c>
      <c r="AE11" s="38">
        <f>'[1]4407Exp'!AC$267</f>
        <v>0.15646299999999999</v>
      </c>
      <c r="AF11" s="38">
        <f>'[1]4407Exp'!AD$267</f>
        <v>0.25826499999999997</v>
      </c>
      <c r="AG11" s="38">
        <f>'[1]4407Exp'!AE$267</f>
        <v>5.3438999999999993E-2</v>
      </c>
      <c r="AH11" s="38">
        <f>'[1]4407Exp'!AF$267</f>
        <v>0.517544</v>
      </c>
      <c r="AI11" s="38">
        <f>'[1]4407Exp'!AG$267</f>
        <v>1.8762189999999999</v>
      </c>
      <c r="AJ11" s="38">
        <f>'[1]4407Exp'!AH$267</f>
        <v>9.857231999999998</v>
      </c>
      <c r="AK11" s="38">
        <f>'[1]4407Exp'!AI$267</f>
        <v>10.294617000000001</v>
      </c>
      <c r="AL11" s="38">
        <f>'[1]4407Exp'!AJ$267</f>
        <v>7.4150559999999999</v>
      </c>
      <c r="AM11" s="38">
        <f>'[1]4407Exp'!AK$267</f>
        <v>8.7463820000000005</v>
      </c>
      <c r="AN11" s="38">
        <f>'[1]4407Exp'!AL$267</f>
        <v>11.212068</v>
      </c>
      <c r="AO11" s="38">
        <f>'[1]4407Exp'!AM$267</f>
        <v>9.1447639999999986</v>
      </c>
      <c r="AP11" s="38">
        <f>'[1]4407Exp'!AN$267</f>
        <v>7.1309630000000004</v>
      </c>
      <c r="AQ11" s="38">
        <f>'[1]4407Exp'!AO$267</f>
        <v>3.6316119999999996</v>
      </c>
      <c r="AR11" s="38">
        <f>'[1]4407Exp'!AP$267</f>
        <v>2.834174</v>
      </c>
      <c r="AS11" s="38">
        <f>'[1]4407Exp'!AQ$267</f>
        <v>3.6806429999999999</v>
      </c>
      <c r="AT11" s="38">
        <f>'[1]4407Exp'!AR$267</f>
        <v>1.4931369999999999</v>
      </c>
      <c r="AU11" s="38">
        <f>'[1]4407Exp'!AS$267</f>
        <v>1.2190649999999998</v>
      </c>
      <c r="AV11" s="38">
        <f>'[1]4407Exp'!AT$267</f>
        <v>0.94600499999999998</v>
      </c>
      <c r="AW11" s="38">
        <f>'[1]4407Exp'!AU$267</f>
        <v>0.40132099999999998</v>
      </c>
      <c r="AX11" s="38">
        <f>'[1]4407Exp'!AV$267</f>
        <v>0.297153</v>
      </c>
      <c r="AY11" s="38">
        <f>'[1]4407Exp'!AW$267</f>
        <v>1.3634709999999999</v>
      </c>
      <c r="AZ11" s="38">
        <f>'[1]4407Exp'!AX$267</f>
        <v>2.2942692130000002</v>
      </c>
      <c r="BA11" s="38">
        <f>'[1]4407Exp'!AY$267</f>
        <v>0.65374518400000003</v>
      </c>
      <c r="BB11" s="38">
        <f>'[1]4407Exp'!AZ$267</f>
        <v>0.78511349699999999</v>
      </c>
      <c r="BC11" s="38">
        <f>'[1]4407Exp'!BA$267</f>
        <v>0</v>
      </c>
      <c r="BD11" s="7"/>
    </row>
    <row r="12" spans="1:56">
      <c r="B12" s="39" t="s">
        <v>21</v>
      </c>
      <c r="C12" s="74">
        <f>1000/$A$1*(SUM('[1]4407Exp'!$B$47:$B$47)+SUM('[1]4407Exp'!$B$105:$B$105))</f>
        <v>3.9494196000000006</v>
      </c>
      <c r="D12" s="44">
        <f>1000/$A$1*(SUM('[1]4407Exp'!$C$47:$C$47)+SUM('[1]4407Exp'!$C$105:$C$105))</f>
        <v>1.1266220000000002</v>
      </c>
      <c r="E12" s="44">
        <f>1000/$A$1*(SUM('[1]4407Exp'!$D$47:$D$47)+SUM('[1]4407Exp'!$D$105:$D$105))</f>
        <v>0.15127560000000001</v>
      </c>
      <c r="F12" s="44">
        <f>1000/$A$1*(SUM('[1]4407Exp'!$E$47:$E$47)+SUM('[1]4407Exp'!$E$105:$E$105))</f>
        <v>0.13777820000000005</v>
      </c>
      <c r="G12" s="44">
        <f>1000/$A$1*(SUM('[1]4407Exp'!$F$47:$F$47)+SUM('[1]4407Exp'!$F$105:$F$105))</f>
        <v>1.3901118000000001</v>
      </c>
      <c r="H12" s="44">
        <f>1000/$A$1*(SUM('[1]4407Exp'!$G$47:$G$47)+SUM('[1]4407Exp'!$G$105:$G$105))</f>
        <v>4.1237000000000013</v>
      </c>
      <c r="I12" s="44">
        <f>1000/$A$1*(SUM('[1]4407Exp'!$H$47:$H$47)+SUM('[1]4407Exp'!$H$105:$H$105))</f>
        <v>17.595248099999996</v>
      </c>
      <c r="J12" s="187">
        <f>1000/$A$1*(SUM('[1]4407Exp'!$I$47:$I$47)+SUM('[1]4407Exp'!$I$105:$I$105))</f>
        <v>14.772114</v>
      </c>
      <c r="K12" s="187">
        <f>1000/$A$1*(SUM('[1]4407Exp'!$J$47:$J$47)+SUM('[1]4407Exp'!$J$105:$J$105))</f>
        <v>22.504787900000004</v>
      </c>
      <c r="L12" s="187">
        <f>1000/$A$1*(SUM('[1]4407Exp'!K$47:K$47)+SUM('[1]4407Exp'!K$105:K$105))</f>
        <v>15.678576000000001</v>
      </c>
      <c r="M12" s="44">
        <f>1000/$A$1*(SUM('[1]4407Exp'!L$47:L$47)+SUM('[1]4407Exp'!L$105:L$105))</f>
        <v>22.091000000000001</v>
      </c>
      <c r="N12" s="44">
        <f>1000/$A$1*(SUM('[1]4407Exp'!M$47:M$47)+SUM('[1]4407Exp'!M$105:M$105))</f>
        <v>9.3908391000000009</v>
      </c>
      <c r="O12" s="44">
        <f>1000/$A$1*(SUM('[1]4407Exp'!N$47:N$47)+SUM('[1]4407Exp'!N$105:N$105))</f>
        <v>4.4273199999999999</v>
      </c>
      <c r="P12" s="44">
        <f>1000/$A$1*(SUM('[1]4407Exp'!O$47:O$47)+SUM('[1]4407Exp'!O$105:O$105))</f>
        <v>3.4944575000000007</v>
      </c>
      <c r="Q12" s="44">
        <f>1000/$A$1*(SUM('[1]4407Exp'!P$47:P$47)+SUM('[1]4407Exp'!P$105:P$105))</f>
        <v>6.6707041333333335</v>
      </c>
      <c r="R12" s="44">
        <f>1000/$A$1*(SUM('[1]4407Exp'!Q$47:Q$47)+SUM('[1]4407Exp'!Q$105:Q$105))</f>
        <v>6.2537299999999991</v>
      </c>
      <c r="S12" s="44">
        <f>1000/$A$1*(SUM('[1]4407Exp'!R$47:R$47)+SUM('[1]4407Exp'!R$105:R$105))</f>
        <v>1.411</v>
      </c>
      <c r="T12" s="44">
        <f>1000/$A$1*(SUM('[1]4407Exp'!S$47:S$47)+SUM('[1]4407Exp'!S$105:S$105))</f>
        <v>2.7500564000000001</v>
      </c>
      <c r="U12" s="44">
        <f>1000/$A$1*(SUM('[1]4407Exp'!T$47:T$47)+SUM('[1]4407Exp'!T$105:T$105))</f>
        <v>3.6332834000000003</v>
      </c>
      <c r="V12" s="44">
        <f>1000/$A$1*(SUM('[1]4407Exp'!U$47:U$47)+SUM('[1]4407Exp'!U$105:U$105))</f>
        <v>1.2705</v>
      </c>
      <c r="W12" s="44">
        <f>1000/$A$1*(SUM('[1]4407Exp'!V$47:V$47)+SUM('[1]4407Exp'!V$105:V$105))</f>
        <v>0.63302400000000003</v>
      </c>
      <c r="X12" s="44">
        <f>1000/$A$1*(SUM('[1]4407Exp'!W$47:W$47)+SUM('[1]4407Exp'!W$105:W$105))</f>
        <v>4.2930033333333331</v>
      </c>
      <c r="Y12" s="44">
        <f>1000/$A$1*(SUM('[1]4407Exp'!X$47:X$47)+SUM('[1]4407Exp'!X$105:X$105))</f>
        <v>18.270000000000003</v>
      </c>
      <c r="Z12" s="44">
        <f>1000/$A$1*(SUM('[1]4407Exp'!Y$47:Y$47)+SUM('[1]4407Exp'!Y$105:Y$105))</f>
        <v>3.9927999999999999</v>
      </c>
      <c r="AA12" s="44">
        <f>1000/$A$1*(SUM('[1]4407Exp'!Z$47:Z$47)+SUM('[1]4407Exp'!Z$105:Z$105))</f>
        <v>2.0367639999999998</v>
      </c>
      <c r="AB12" s="44">
        <f>1000/$A$1*(SUM('[1]4407Exp'!AA$47:AA$47)+SUM('[1]4407Exp'!AA$105:AA$105))</f>
        <v>0</v>
      </c>
      <c r="AC12" s="23"/>
      <c r="AD12" s="74">
        <f>(SUM('[1]4407Exp'!AB$47:AB$47)+SUM('[1]4407Exp'!AB$105:AB$105))</f>
        <v>0.30695399999999995</v>
      </c>
      <c r="AE12" s="44">
        <f>(SUM('[1]4407Exp'!AC$47:AC$47)+SUM('[1]4407Exp'!AC$105:AC$105))</f>
        <v>0.11794199999999999</v>
      </c>
      <c r="AF12" s="44">
        <f>(SUM('[1]4407Exp'!AD$47:AD$47)+SUM('[1]4407Exp'!AD$105:AD$105))</f>
        <v>0.22389899999999999</v>
      </c>
      <c r="AG12" s="44">
        <f>(SUM('[1]4407Exp'!AE$47:AE$47)+SUM('[1]4407Exp'!AE$105:AE$105))</f>
        <v>2.4843999999999998E-2</v>
      </c>
      <c r="AH12" s="44">
        <f>(SUM('[1]4407Exp'!AF$47:AF$47)+SUM('[1]4407Exp'!AF$105:AF$105))</f>
        <v>0.29463299999999998</v>
      </c>
      <c r="AI12" s="44">
        <f>(SUM('[1]4407Exp'!AG$47:AG$47)+SUM('[1]4407Exp'!AG$105:AG$105))</f>
        <v>1.6345099999999999</v>
      </c>
      <c r="AJ12" s="44">
        <f>(SUM('[1]4407Exp'!AH$47:AH$47)+SUM('[1]4407Exp'!AH$105:AH$105))</f>
        <v>8.0513259999999995</v>
      </c>
      <c r="AK12" s="44">
        <f>(SUM('[1]4407Exp'!AI$47:AI$47)+SUM('[1]4407Exp'!AI$105:AI$105))</f>
        <v>4.6216590000000002</v>
      </c>
      <c r="AL12" s="44">
        <f>(SUM('[1]4407Exp'!AJ$47:AJ$47)+SUM('[1]4407Exp'!AJ$105:AJ$105))</f>
        <v>6.5694119999999998</v>
      </c>
      <c r="AM12" s="44">
        <f>(SUM('[1]4407Exp'!AK$47:AK$47)+SUM('[1]4407Exp'!AK$105:AK$105))</f>
        <v>6.6204210000000003</v>
      </c>
      <c r="AN12" s="44">
        <f>(SUM('[1]4407Exp'!AL$47:AL$47)+SUM('[1]4407Exp'!AL$105:AL$105))</f>
        <v>5.1456809999999997</v>
      </c>
      <c r="AO12" s="44">
        <f>(SUM('[1]4407Exp'!AM$47:AM$47)+SUM('[1]4407Exp'!AM$105:AM$105))</f>
        <v>3.2105809999999995</v>
      </c>
      <c r="AP12" s="44">
        <f>(SUM('[1]4407Exp'!AN$47:AN$47)+SUM('[1]4407Exp'!AN$105:AN$105))</f>
        <v>1.5038659999999999</v>
      </c>
      <c r="AQ12" s="44">
        <f>(SUM('[1]4407Exp'!AO$47:AO$47)+SUM('[1]4407Exp'!AO$105:AO$105))</f>
        <v>1.3538409999999999</v>
      </c>
      <c r="AR12" s="44">
        <f>(SUM('[1]4407Exp'!AP$47:AP$47)+SUM('[1]4407Exp'!AP$105:AP$105))</f>
        <v>2.0020449999999999</v>
      </c>
      <c r="AS12" s="44">
        <f>(SUM('[1]4407Exp'!AQ$47:AQ$47)+SUM('[1]4407Exp'!AQ$105:AQ$105))</f>
        <v>1.9096939999999998</v>
      </c>
      <c r="AT12" s="44">
        <f>(SUM('[1]4407Exp'!AR$47:AR$47)+SUM('[1]4407Exp'!AR$105:AR$105))</f>
        <v>0.23494899999999999</v>
      </c>
      <c r="AU12" s="44">
        <f>(SUM('[1]4407Exp'!AS$47:AS$47)+SUM('[1]4407Exp'!AS$105:AS$105))</f>
        <v>0.30973899999999999</v>
      </c>
      <c r="AV12" s="44">
        <f>(SUM('[1]4407Exp'!AT$47:AT$47)+SUM('[1]4407Exp'!AT$105:AT$105))</f>
        <v>0.60052399999999995</v>
      </c>
      <c r="AW12" s="44">
        <f>(SUM('[1]4407Exp'!AU$47:AU$47)+SUM('[1]4407Exp'!AU$105:AU$105))</f>
        <v>0.174674</v>
      </c>
      <c r="AX12" s="44">
        <f>(SUM('[1]4407Exp'!AV$47:AV$47)+SUM('[1]4407Exp'!AV$105:AV$105))</f>
        <v>7.209299999999999E-2</v>
      </c>
      <c r="AY12" s="44">
        <f>(SUM('[1]4407Exp'!AW$47:AW$47)+SUM('[1]4407Exp'!AW$105:AW$105))</f>
        <v>1.287901</v>
      </c>
      <c r="AZ12" s="44">
        <f>(SUM('[1]4407Exp'!AX$47:AX$47)+SUM('[1]4407Exp'!AX$105:AX$105))</f>
        <v>1.973622513</v>
      </c>
      <c r="BA12" s="44">
        <f>(SUM('[1]4407Exp'!AY$47:AY$47)+SUM('[1]4407Exp'!AY$105:AY$105))</f>
        <v>0.54006985600000001</v>
      </c>
      <c r="BB12" s="44">
        <f>(SUM('[1]4407Exp'!AZ$47:AZ$47)+SUM('[1]4407Exp'!AZ$105:AZ$105))</f>
        <v>0.67886491800000004</v>
      </c>
      <c r="BC12" s="44">
        <f>(SUM('[1]4407Exp'!BA$47:BA$47)+SUM('[1]4407Exp'!BA$105:BA$105))</f>
        <v>0</v>
      </c>
      <c r="BD12" s="7"/>
    </row>
    <row r="13" spans="1:56">
      <c r="B13" s="39" t="s">
        <v>20</v>
      </c>
      <c r="C13" s="43">
        <f>1000/$A$1*'[1]4407Exp'!$B$206</f>
        <v>0.25118380000000001</v>
      </c>
      <c r="D13" s="44">
        <f>1000/$A$1*'[1]4407Exp'!$C$206</f>
        <v>0</v>
      </c>
      <c r="E13" s="44">
        <f>1000/$A$1*'[1]4407Exp'!$D$206</f>
        <v>0</v>
      </c>
      <c r="F13" s="44">
        <f>1000/$A$1*'[1]4407Exp'!$E$206</f>
        <v>0</v>
      </c>
      <c r="G13" s="44">
        <f>1000/$A$1*'[1]4407Exp'!$F$206</f>
        <v>0</v>
      </c>
      <c r="H13" s="44">
        <f>1000/$A$1*'[1]4407Exp'!$G$206</f>
        <v>0</v>
      </c>
      <c r="I13" s="44">
        <f>1000/$A$1*'[1]4407Exp'!$H$206</f>
        <v>0</v>
      </c>
      <c r="J13" s="187">
        <f>1000/$A$1*'[1]4407Exp'!$I$206</f>
        <v>20.617969680000005</v>
      </c>
      <c r="K13" s="187">
        <f>1000/$A$1*'[1]4407Exp'!$J$206</f>
        <v>0.74090100000000014</v>
      </c>
      <c r="L13" s="187">
        <f>1000/$A$1*'[1]4407Exp'!K$206</f>
        <v>11.061999999999999</v>
      </c>
      <c r="M13" s="44">
        <f>1000/$A$1*'[1]4407Exp'!L$206</f>
        <v>14.490165000000001</v>
      </c>
      <c r="N13" s="44">
        <f>1000/$A$1*'[1]4407Exp'!M$206</f>
        <v>14.523745000000002</v>
      </c>
      <c r="O13" s="44">
        <f>1000/$A$1*'[1]4407Exp'!N$206</f>
        <v>13.045682500000003</v>
      </c>
      <c r="P13" s="44">
        <f>1000/$A$1*'[1]4407Exp'!O$206</f>
        <v>7.72</v>
      </c>
      <c r="Q13" s="44">
        <f>1000/$A$1*'[1]4407Exp'!P$206</f>
        <v>0.82438999999999996</v>
      </c>
      <c r="R13" s="44">
        <f>1000/$A$1*'[1]4407Exp'!Q$206</f>
        <v>2.9363700000000001</v>
      </c>
      <c r="S13" s="44">
        <f>1000/$A$1*'[1]4407Exp'!R$206</f>
        <v>2.9939999999999998</v>
      </c>
      <c r="T13" s="44">
        <f>1000/$A$1*'[1]4407Exp'!S$206</f>
        <v>2.6110966000000002</v>
      </c>
      <c r="U13" s="44">
        <f>1000/$A$1*'[1]4407Exp'!T$206</f>
        <v>1.7000000000000002</v>
      </c>
      <c r="V13" s="44">
        <f>1000/$A$1*'[1]4407Exp'!U$206</f>
        <v>0.53200000000000003</v>
      </c>
      <c r="W13" s="44">
        <f>1000/$A$1*'[1]4407Exp'!V$206</f>
        <v>0.84</v>
      </c>
      <c r="X13" s="44">
        <f>1000/$A$1*'[1]4407Exp'!W$206</f>
        <v>0</v>
      </c>
      <c r="Y13" s="44">
        <f>1000/$A$1*'[1]4407Exp'!X$206</f>
        <v>0</v>
      </c>
      <c r="Z13" s="44">
        <f>1000/$A$1*'[1]4407Exp'!Y$206</f>
        <v>0</v>
      </c>
      <c r="AA13" s="44">
        <f>1000/$A$1*'[1]4407Exp'!Z$206</f>
        <v>0</v>
      </c>
      <c r="AB13" s="44">
        <f>1000/$A$1*'[1]4407Exp'!AA$206</f>
        <v>0</v>
      </c>
      <c r="AC13" s="23"/>
      <c r="AD13" s="43">
        <f>'[1]4407Exp'!AB$206</f>
        <v>1.8536999999999998E-2</v>
      </c>
      <c r="AE13" s="44">
        <f>'[1]4407Exp'!AC$206</f>
        <v>0</v>
      </c>
      <c r="AF13" s="44">
        <f>'[1]4407Exp'!AD$206</f>
        <v>0</v>
      </c>
      <c r="AG13" s="44">
        <f>'[1]4407Exp'!AE$206</f>
        <v>0</v>
      </c>
      <c r="AH13" s="44">
        <f>'[1]4407Exp'!AF$206</f>
        <v>0</v>
      </c>
      <c r="AI13" s="44">
        <f>'[1]4407Exp'!AG$206</f>
        <v>0</v>
      </c>
      <c r="AJ13" s="44">
        <f>'[1]4407Exp'!AH$206</f>
        <v>0</v>
      </c>
      <c r="AK13" s="44">
        <f>'[1]4407Exp'!AI$206</f>
        <v>5.0512090000000001</v>
      </c>
      <c r="AL13" s="44">
        <f>'[1]4407Exp'!AJ$206</f>
        <v>0.14716699999999999</v>
      </c>
      <c r="AM13" s="44">
        <f>'[1]4407Exp'!AK$206</f>
        <v>1.9932329999999998</v>
      </c>
      <c r="AN13" s="44">
        <f>'[1]4407Exp'!AL$206</f>
        <v>5.7960659999999997</v>
      </c>
      <c r="AO13" s="44">
        <f>'[1]4407Exp'!AM$206</f>
        <v>5.7479829999999996</v>
      </c>
      <c r="AP13" s="44">
        <f>'[1]4407Exp'!AN$206</f>
        <v>5.2182729999999999</v>
      </c>
      <c r="AQ13" s="44">
        <f>'[1]4407Exp'!AO$206</f>
        <v>2.0296780000000001</v>
      </c>
      <c r="AR13" s="44">
        <f>'[1]4407Exp'!AP$206</f>
        <v>0.24731699999999998</v>
      </c>
      <c r="AS13" s="44">
        <f>'[1]4407Exp'!AQ$206</f>
        <v>0.85107199999999994</v>
      </c>
      <c r="AT13" s="44">
        <f>'[1]4407Exp'!AR$206</f>
        <v>0.56212600000000001</v>
      </c>
      <c r="AU13" s="44">
        <f>'[1]4407Exp'!AS$206</f>
        <v>0.48491199999999995</v>
      </c>
      <c r="AV13" s="44">
        <f>'[1]4407Exp'!AT$206</f>
        <v>0.32308899999999996</v>
      </c>
      <c r="AW13" s="44">
        <f>'[1]4407Exp'!AU$206</f>
        <v>0.10616199999999999</v>
      </c>
      <c r="AX13" s="44">
        <f>'[1]4407Exp'!AV$206</f>
        <v>0.11104499999999999</v>
      </c>
      <c r="AY13" s="44">
        <f>'[1]4407Exp'!AW$206</f>
        <v>0</v>
      </c>
      <c r="AZ13" s="44">
        <f>'[1]4407Exp'!AX$206</f>
        <v>0</v>
      </c>
      <c r="BA13" s="44">
        <f>'[1]4407Exp'!AY$206</f>
        <v>0</v>
      </c>
      <c r="BB13" s="44">
        <f>'[1]4407Exp'!AZ$206</f>
        <v>0</v>
      </c>
      <c r="BC13" s="44">
        <f>'[1]4407Exp'!BA$206</f>
        <v>0</v>
      </c>
      <c r="BD13" s="7"/>
    </row>
    <row r="14" spans="1:56">
      <c r="B14" s="39" t="s">
        <v>17</v>
      </c>
      <c r="C14" s="43">
        <f>1000/$A$1*'[1]4407Exp'!$B$253</f>
        <v>2.0980400000000003E-2</v>
      </c>
      <c r="D14" s="44">
        <f>1000/$A$1*'[1]4407Exp'!$C$253</f>
        <v>0</v>
      </c>
      <c r="E14" s="44">
        <f>1000/$A$1*'[1]4407Exp'!$D$253</f>
        <v>0</v>
      </c>
      <c r="F14" s="44">
        <f>1000/$A$1*'[1]4407Exp'!$E$253</f>
        <v>0</v>
      </c>
      <c r="G14" s="44">
        <f>1000/$A$1*'[1]4407Exp'!$F$253</f>
        <v>5.1438800000000007E-2</v>
      </c>
      <c r="H14" s="44">
        <f>1000/$A$1*'[1]4407Exp'!$G$253</f>
        <v>0</v>
      </c>
      <c r="I14" s="44">
        <f>1000/$A$1*'[1]4407Exp'!$H$253</f>
        <v>4.1625360000000011</v>
      </c>
      <c r="J14" s="187">
        <f>1000/$A$1*'[1]4407Exp'!$I$253</f>
        <v>0.91971992000000014</v>
      </c>
      <c r="K14" s="187">
        <f>1000/$A$1*'[1]4407Exp'!$J$253</f>
        <v>1.5605889600000005</v>
      </c>
      <c r="L14" s="187">
        <f>1000/$A$1*'[1]4407Exp'!K$253</f>
        <v>0</v>
      </c>
      <c r="M14" s="44">
        <f>1000/$A$1*'[1]4407Exp'!L$253</f>
        <v>0.34400000000000003</v>
      </c>
      <c r="N14" s="44">
        <f>1000/$A$1*'[1]4407Exp'!M$253</f>
        <v>4.5999999999999999E-2</v>
      </c>
      <c r="O14" s="44">
        <f>1000/$A$1*'[1]4407Exp'!N$253</f>
        <v>0</v>
      </c>
      <c r="P14" s="44">
        <f>1000/$A$1*'[1]4407Exp'!O$253</f>
        <v>0</v>
      </c>
      <c r="Q14" s="44">
        <f>1000/$A$1*'[1]4407Exp'!P$253</f>
        <v>0</v>
      </c>
      <c r="R14" s="44">
        <f>1000/$A$1*'[1]4407Exp'!Q$253</f>
        <v>0</v>
      </c>
      <c r="S14" s="44">
        <f>1000/$A$1*'[1]4407Exp'!R$253</f>
        <v>0</v>
      </c>
      <c r="T14" s="44">
        <f>1000/$A$1*'[1]4407Exp'!S$253</f>
        <v>0</v>
      </c>
      <c r="U14" s="44">
        <f>1000/$A$1*'[1]4407Exp'!T$253</f>
        <v>0</v>
      </c>
      <c r="V14" s="44">
        <f>1000/$A$1*'[1]4407Exp'!U$253</f>
        <v>0.63349999999999995</v>
      </c>
      <c r="W14" s="44">
        <f>1000/$A$1*'[1]4407Exp'!V$253</f>
        <v>0</v>
      </c>
      <c r="X14" s="44">
        <f>1000/$A$1*'[1]4407Exp'!W$253</f>
        <v>0.25190000000000001</v>
      </c>
      <c r="Y14" s="44">
        <f>1000/$A$1*'[1]4407Exp'!X$253</f>
        <v>2.7671014</v>
      </c>
      <c r="Z14" s="44">
        <f>1000/$A$1*'[1]4407Exp'!Y$253</f>
        <v>0.86799999999999999</v>
      </c>
      <c r="AA14" s="44">
        <f>1000/$A$1*'[1]4407Exp'!Z$253</f>
        <v>0.10008300000000001</v>
      </c>
      <c r="AB14" s="44">
        <f>1000/$A$1*'[1]4407Exp'!AA$253</f>
        <v>0</v>
      </c>
      <c r="AC14" s="23"/>
      <c r="AD14" s="43">
        <f>'[1]4407Exp'!AB$253</f>
        <v>6.4900000000000001E-3</v>
      </c>
      <c r="AE14" s="44">
        <f>'[1]4407Exp'!AC$253</f>
        <v>0</v>
      </c>
      <c r="AF14" s="44">
        <f>'[1]4407Exp'!AD$253</f>
        <v>0</v>
      </c>
      <c r="AG14" s="44">
        <f>'[1]4407Exp'!AE$253</f>
        <v>0</v>
      </c>
      <c r="AH14" s="44">
        <f>'[1]4407Exp'!AF$253</f>
        <v>1.9222E-2</v>
      </c>
      <c r="AI14" s="44">
        <f>'[1]4407Exp'!AG$253</f>
        <v>0</v>
      </c>
      <c r="AJ14" s="44">
        <f>'[1]4407Exp'!AH$253</f>
        <v>1.2878159999999998</v>
      </c>
      <c r="AK14" s="44">
        <f>'[1]4407Exp'!AI$253</f>
        <v>0.28954799999999997</v>
      </c>
      <c r="AL14" s="44">
        <f>'[1]4407Exp'!AJ$253</f>
        <v>0.516988</v>
      </c>
      <c r="AM14" s="44">
        <f>'[1]4407Exp'!AK$253</f>
        <v>0</v>
      </c>
      <c r="AN14" s="44">
        <f>'[1]4407Exp'!AL$253</f>
        <v>0.11129499999999999</v>
      </c>
      <c r="AO14" s="44">
        <f>'[1]4407Exp'!AM$253</f>
        <v>1.9559E-2</v>
      </c>
      <c r="AP14" s="44">
        <f>'[1]4407Exp'!AN$253</f>
        <v>0</v>
      </c>
      <c r="AQ14" s="44">
        <f>'[1]4407Exp'!AO$253</f>
        <v>0</v>
      </c>
      <c r="AR14" s="44">
        <f>'[1]4407Exp'!AP$253</f>
        <v>0</v>
      </c>
      <c r="AS14" s="44">
        <f>'[1]4407Exp'!AQ$253</f>
        <v>0</v>
      </c>
      <c r="AT14" s="44">
        <f>'[1]4407Exp'!AR$253</f>
        <v>0</v>
      </c>
      <c r="AU14" s="44">
        <f>'[1]4407Exp'!AS$253</f>
        <v>0</v>
      </c>
      <c r="AV14" s="44">
        <f>'[1]4407Exp'!AT$253</f>
        <v>0</v>
      </c>
      <c r="AW14" s="44">
        <f>'[1]4407Exp'!AU$253</f>
        <v>7.1530999999999997E-2</v>
      </c>
      <c r="AX14" s="44">
        <f>'[1]4407Exp'!AV$253</f>
        <v>0</v>
      </c>
      <c r="AY14" s="44">
        <f>'[1]4407Exp'!AW$253</f>
        <v>7.5569999999999998E-2</v>
      </c>
      <c r="AZ14" s="44">
        <f>'[1]4407Exp'!AX$253</f>
        <v>0.32064670000000001</v>
      </c>
      <c r="BA14" s="44">
        <f>'[1]4407Exp'!AY$253</f>
        <v>0.11367532799999999</v>
      </c>
      <c r="BB14" s="44">
        <f>'[1]4407Exp'!AZ$253</f>
        <v>8.7386342000000006E-2</v>
      </c>
      <c r="BC14" s="44">
        <f>'[1]4407Exp'!BA$253</f>
        <v>0</v>
      </c>
      <c r="BD14" s="7"/>
    </row>
    <row r="15" spans="1:56">
      <c r="B15" s="45" t="s">
        <v>15</v>
      </c>
      <c r="C15" s="72">
        <f t="shared" ref="C15:M15" si="5">SUM(C11:C11)-SUM(C12:C14)</f>
        <v>0.56182168000000043</v>
      </c>
      <c r="D15" s="50">
        <f t="shared" si="5"/>
        <v>0.14261799999999991</v>
      </c>
      <c r="E15" s="50">
        <f t="shared" si="5"/>
        <v>0.1398838</v>
      </c>
      <c r="F15" s="50">
        <f t="shared" si="5"/>
        <v>0.15924440000000004</v>
      </c>
      <c r="G15" s="50">
        <f t="shared" si="5"/>
        <v>0.72454339999999995</v>
      </c>
      <c r="H15" s="50">
        <f t="shared" si="5"/>
        <v>0.92237499999999972</v>
      </c>
      <c r="I15" s="50">
        <f t="shared" si="5"/>
        <v>3.100000000000005</v>
      </c>
      <c r="J15" s="213">
        <f t="shared" si="5"/>
        <v>1.1640167000000048</v>
      </c>
      <c r="K15" s="213">
        <f t="shared" si="5"/>
        <v>0.56119979999999359</v>
      </c>
      <c r="L15" s="213">
        <f t="shared" si="5"/>
        <v>0.32700000000000173</v>
      </c>
      <c r="M15" s="50">
        <f t="shared" si="5"/>
        <v>0.78999999999999915</v>
      </c>
      <c r="N15" s="50">
        <f>SUM(N11:N11)-SUM(N12:N14)</f>
        <v>0.58783500000000188</v>
      </c>
      <c r="O15" s="50">
        <f t="shared" ref="O15:AB15" si="6">SUM(O11:O11)-SUM(O12:O14)</f>
        <v>0.95343999999999696</v>
      </c>
      <c r="P15" s="50">
        <f t="shared" si="6"/>
        <v>0.47900000000000098</v>
      </c>
      <c r="Q15" s="50">
        <f t="shared" si="6"/>
        <v>1.9338899999999981</v>
      </c>
      <c r="R15" s="50">
        <f t="shared" si="6"/>
        <v>2.6006366666666683</v>
      </c>
      <c r="S15" s="50">
        <f t="shared" si="6"/>
        <v>1.6438975000000005</v>
      </c>
      <c r="T15" s="50">
        <f t="shared" si="6"/>
        <v>0.61387340000000101</v>
      </c>
      <c r="U15" s="50">
        <f t="shared" si="6"/>
        <v>5.600000000000005E-2</v>
      </c>
      <c r="V15" s="50">
        <f t="shared" si="6"/>
        <v>6.155799999999978E-2</v>
      </c>
      <c r="W15" s="50">
        <f t="shared" si="6"/>
        <v>0.10600000000000009</v>
      </c>
      <c r="X15" s="50">
        <f t="shared" si="6"/>
        <v>0</v>
      </c>
      <c r="Y15" s="50">
        <f t="shared" si="6"/>
        <v>0</v>
      </c>
      <c r="Z15" s="50">
        <f t="shared" si="6"/>
        <v>0</v>
      </c>
      <c r="AA15" s="50">
        <f t="shared" si="6"/>
        <v>5.005000000000015E-2</v>
      </c>
      <c r="AB15" s="50">
        <f t="shared" si="6"/>
        <v>0</v>
      </c>
      <c r="AC15" s="23"/>
      <c r="AD15" s="72">
        <f t="shared" ref="AD15:BC15" si="7">SUM(AD11:AD11)-SUM(AD12:AD14)</f>
        <v>0.15958699999999998</v>
      </c>
      <c r="AE15" s="50">
        <f t="shared" si="7"/>
        <v>3.8521E-2</v>
      </c>
      <c r="AF15" s="50">
        <f t="shared" si="7"/>
        <v>3.436599999999998E-2</v>
      </c>
      <c r="AG15" s="50">
        <f t="shared" si="7"/>
        <v>2.8594999999999995E-2</v>
      </c>
      <c r="AH15" s="50">
        <f t="shared" si="7"/>
        <v>0.20368900000000001</v>
      </c>
      <c r="AI15" s="50">
        <f t="shared" si="7"/>
        <v>0.24170899999999995</v>
      </c>
      <c r="AJ15" s="50">
        <f t="shared" si="7"/>
        <v>0.51808999999999905</v>
      </c>
      <c r="AK15" s="50">
        <f t="shared" si="7"/>
        <v>0.33220099999999952</v>
      </c>
      <c r="AL15" s="50">
        <f t="shared" si="7"/>
        <v>0.1814890000000009</v>
      </c>
      <c r="AM15" s="50">
        <f t="shared" si="7"/>
        <v>0.13272800000000018</v>
      </c>
      <c r="AN15" s="50">
        <f t="shared" si="7"/>
        <v>0.15902600000000078</v>
      </c>
      <c r="AO15" s="50">
        <f t="shared" si="7"/>
        <v>0.16664100000000026</v>
      </c>
      <c r="AP15" s="50">
        <f t="shared" si="7"/>
        <v>0.40882400000000008</v>
      </c>
      <c r="AQ15" s="50">
        <f t="shared" si="7"/>
        <v>0.2480929999999999</v>
      </c>
      <c r="AR15" s="50">
        <f t="shared" si="7"/>
        <v>0.58481200000000033</v>
      </c>
      <c r="AS15" s="50">
        <f t="shared" si="7"/>
        <v>0.91987700000000006</v>
      </c>
      <c r="AT15" s="50">
        <f t="shared" si="7"/>
        <v>0.69606199999999996</v>
      </c>
      <c r="AU15" s="50">
        <f t="shared" si="7"/>
        <v>0.42441399999999985</v>
      </c>
      <c r="AV15" s="50">
        <f t="shared" si="7"/>
        <v>2.2392000000000079E-2</v>
      </c>
      <c r="AW15" s="50">
        <f t="shared" si="7"/>
        <v>4.8953999999999998E-2</v>
      </c>
      <c r="AX15" s="50">
        <f t="shared" si="7"/>
        <v>0.11401500000000003</v>
      </c>
      <c r="AY15" s="50">
        <f t="shared" si="7"/>
        <v>0</v>
      </c>
      <c r="AZ15" s="50">
        <f t="shared" si="7"/>
        <v>0</v>
      </c>
      <c r="BA15" s="50">
        <f t="shared" si="7"/>
        <v>0</v>
      </c>
      <c r="BB15" s="50">
        <f t="shared" si="7"/>
        <v>1.8862237000000004E-2</v>
      </c>
      <c r="BC15" s="50">
        <f t="shared" si="7"/>
        <v>0</v>
      </c>
      <c r="BD15" s="7"/>
    </row>
    <row r="16" spans="1:56" ht="17.149999999999999" customHeight="1">
      <c r="B16" s="33" t="s">
        <v>128</v>
      </c>
      <c r="C16" s="37">
        <f>1000/$A$1*'[1]4407Exp'!$B$264</f>
        <v>3.2538346400000009</v>
      </c>
      <c r="D16" s="38">
        <f>1000/$A$1*'[1]4407Exp'!$C$264</f>
        <v>6.4261235360000013</v>
      </c>
      <c r="E16" s="38">
        <f>1000/$A$1*'[1]4407Exp'!$D$264</f>
        <v>8.213074520000001</v>
      </c>
      <c r="F16" s="38">
        <f>1000/$A$1*'[1]4407Exp'!$E$264</f>
        <v>7.0670012000000009</v>
      </c>
      <c r="G16" s="38">
        <f>1000/$A$1*'[1]4407Exp'!$F$264</f>
        <v>15.166692431800005</v>
      </c>
      <c r="H16" s="38">
        <f>1000/$A$1*'[1]4407Exp'!$G$264</f>
        <v>6.9349000000000016</v>
      </c>
      <c r="I16" s="38">
        <f>1000/$A$1*'[1]4407Exp'!$H$264</f>
        <v>13.946600000000004</v>
      </c>
      <c r="J16" s="212">
        <f>1000/$A$1*'[1]4407Exp'!$I$264</f>
        <v>7.9285671780000015</v>
      </c>
      <c r="K16" s="212">
        <f>1000/$A$1*'[1]4407Exp'!$J$264</f>
        <v>6.4580446</v>
      </c>
      <c r="L16" s="212">
        <f>1000/$A$1*'[1]4407Exp'!K$264</f>
        <v>5.0498199999999995</v>
      </c>
      <c r="M16" s="38">
        <f>1000/$A$1*'[1]4407Exp'!L$264</f>
        <v>9.6497625000000014</v>
      </c>
      <c r="N16" s="38">
        <f>1000/$A$1*'[1]4407Exp'!M$264</f>
        <v>6.1341606000000004</v>
      </c>
      <c r="O16" s="38">
        <f>1000/$A$1*'[1]4407Exp'!N$264</f>
        <v>2.1975725000000006</v>
      </c>
      <c r="P16" s="38">
        <f>1000/$A$1*'[1]4407Exp'!O$264</f>
        <v>2.4169999999999998</v>
      </c>
      <c r="Q16" s="38">
        <f>1000/$A$1*'[1]4407Exp'!P$264</f>
        <v>7.4713542000000004</v>
      </c>
      <c r="R16" s="38">
        <f>1000/$A$1*'[1]4407Exp'!Q$264</f>
        <v>3.7300582000000007</v>
      </c>
      <c r="S16" s="38">
        <f>1000/$A$1*'[1]4407Exp'!R$264</f>
        <v>3.3092923000000001</v>
      </c>
      <c r="T16" s="38">
        <f>1000/$A$1*'[1]4407Exp'!S$264</f>
        <v>4.3203861999999997</v>
      </c>
      <c r="U16" s="38">
        <f>1000/$A$1*'[1]4407Exp'!T$264</f>
        <v>4.3251878000000001</v>
      </c>
      <c r="V16" s="38">
        <f>1000/$A$1*'[1]4407Exp'!U$264</f>
        <v>5.7210734000000008</v>
      </c>
      <c r="W16" s="38">
        <f>1000/$A$1*'[1]4407Exp'!V$264</f>
        <v>8.7279146000000001</v>
      </c>
      <c r="X16" s="38">
        <f>1000/$A$1*'[1]4407Exp'!W$264</f>
        <v>6.0952642000000008</v>
      </c>
      <c r="Y16" s="38">
        <f>1000/$A$1*'[1]4407Exp'!X$264</f>
        <v>6.5957042000000001</v>
      </c>
      <c r="Z16" s="38">
        <f>1000/$A$1*'[1]4407Exp'!Y$264</f>
        <v>3.4389355999999998</v>
      </c>
      <c r="AA16" s="38">
        <f>1000/$A$1*'[1]4407Exp'!Z$264</f>
        <v>1.8509589999999998</v>
      </c>
      <c r="AB16" s="38">
        <f>1000/$A$1*'[1]4407Exp'!AA$264</f>
        <v>0</v>
      </c>
      <c r="AC16" s="23"/>
      <c r="AD16" s="37">
        <f>'[1]4407Exp'!AB$264</f>
        <v>1.076967</v>
      </c>
      <c r="AE16" s="38">
        <f>'[1]4407Exp'!AC$264</f>
        <v>2.7531509999999999</v>
      </c>
      <c r="AF16" s="38">
        <f>'[1]4407Exp'!AD$264</f>
        <v>2.375302</v>
      </c>
      <c r="AG16" s="38">
        <f>'[1]4407Exp'!AE$264</f>
        <v>1.6823799999999998</v>
      </c>
      <c r="AH16" s="38">
        <f>'[1]4407Exp'!AF$264</f>
        <v>3.7980369999999999</v>
      </c>
      <c r="AI16" s="38">
        <f>'[1]4407Exp'!AG$264</f>
        <v>2.7255519999999995</v>
      </c>
      <c r="AJ16" s="38">
        <f>'[1]4407Exp'!AH$264</f>
        <v>3.8320419999999999</v>
      </c>
      <c r="AK16" s="38">
        <f>'[1]4407Exp'!AI$264</f>
        <v>3.0226159999999997</v>
      </c>
      <c r="AL16" s="38">
        <f>'[1]4407Exp'!AJ$264</f>
        <v>2.411321</v>
      </c>
      <c r="AM16" s="38">
        <f>'[1]4407Exp'!AK$264</f>
        <v>2.7833420000000002</v>
      </c>
      <c r="AN16" s="38">
        <f>'[1]4407Exp'!AL$264</f>
        <v>3.804033</v>
      </c>
      <c r="AO16" s="38">
        <f>'[1]4407Exp'!AM$264</f>
        <v>3.1021939999999999</v>
      </c>
      <c r="AP16" s="38">
        <f>'[1]4407Exp'!AN$264</f>
        <v>1.0687530000000001</v>
      </c>
      <c r="AQ16" s="38">
        <f>'[1]4407Exp'!AO$264</f>
        <v>1.8093659999999998</v>
      </c>
      <c r="AR16" s="38">
        <f>'[1]4407Exp'!AP$264</f>
        <v>3.8978130000000002</v>
      </c>
      <c r="AS16" s="38">
        <f>'[1]4407Exp'!AQ$264</f>
        <v>2.0089860000000002</v>
      </c>
      <c r="AT16" s="38">
        <f>'[1]4407Exp'!AR$264</f>
        <v>1.4820989999999998</v>
      </c>
      <c r="AU16" s="38">
        <f>'[1]4407Exp'!AS$264</f>
        <v>2.3230309999999998</v>
      </c>
      <c r="AV16" s="38">
        <f>'[1]4407Exp'!AT$264</f>
        <v>2.9982690000000001</v>
      </c>
      <c r="AW16" s="38">
        <f>'[1]4407Exp'!AU$264</f>
        <v>3.0366849999999999</v>
      </c>
      <c r="AX16" s="38">
        <f>'[1]4407Exp'!AV$264</f>
        <v>4.6477339999999998</v>
      </c>
      <c r="AY16" s="38">
        <f>'[1]4407Exp'!AW$264</f>
        <v>3.1210109999999998</v>
      </c>
      <c r="AZ16" s="38">
        <f>'[1]4407Exp'!AX$264</f>
        <v>3.5938992569999995</v>
      </c>
      <c r="BA16" s="38">
        <f>'[1]4407Exp'!AY$264</f>
        <v>2.4587338259999996</v>
      </c>
      <c r="BB16" s="38">
        <f>'[1]4407Exp'!AZ$264</f>
        <v>1.5473140839999999</v>
      </c>
      <c r="BC16" s="38">
        <f>'[1]4407Exp'!BA$264</f>
        <v>0</v>
      </c>
      <c r="BD16" s="7"/>
    </row>
    <row r="17" spans="1:56">
      <c r="B17" s="39" t="s">
        <v>30</v>
      </c>
      <c r="C17" s="43">
        <f>1000/$A$1*'[1]4407Exp'!$B$160</f>
        <v>1.0876740000000003</v>
      </c>
      <c r="D17" s="44">
        <f>1000/$A$1*'[1]4407Exp'!$C$160</f>
        <v>1.016092</v>
      </c>
      <c r="E17" s="44">
        <f>1000/$A$1*'[1]4407Exp'!$D$160</f>
        <v>1.9047868000000003</v>
      </c>
      <c r="F17" s="44">
        <f>1000/$A$1*'[1]4407Exp'!$E$160</f>
        <v>1.4805000000000001</v>
      </c>
      <c r="G17" s="44">
        <f>1000/$A$1*'[1]4407Exp'!$F$160</f>
        <v>3.7527809200000011</v>
      </c>
      <c r="H17" s="44">
        <f>1000/$A$1*'[1]4407Exp'!$G$160</f>
        <v>1.6570000000000003</v>
      </c>
      <c r="I17" s="44">
        <f>1000/$A$1*'[1]4407Exp'!$H$160</f>
        <v>3.5780000000000007</v>
      </c>
      <c r="J17" s="187">
        <f>1000/$A$1*'[1]4407Exp'!$I$160</f>
        <v>3.3505501540000009</v>
      </c>
      <c r="K17" s="187">
        <f>1000/$A$1*'[1]4407Exp'!$J$160</f>
        <v>2.5138204000000006</v>
      </c>
      <c r="L17" s="187">
        <f>1000/$A$1*'[1]4407Exp'!K$160</f>
        <v>1.1680000000000001</v>
      </c>
      <c r="M17" s="44">
        <f>1000/$A$1*'[1]4407Exp'!L$160</f>
        <v>1.9735425</v>
      </c>
      <c r="N17" s="44">
        <f>1000/$A$1*'[1]4407Exp'!M$160</f>
        <v>2.6774550000000001</v>
      </c>
      <c r="O17" s="44">
        <f>1000/$A$1*'[1]4407Exp'!N$160</f>
        <v>1.5695725000000003</v>
      </c>
      <c r="P17" s="44">
        <f>1000/$A$1*'[1]4407Exp'!O$160</f>
        <v>0.45900000000000002</v>
      </c>
      <c r="Q17" s="44">
        <f>1000/$A$1*'[1]4407Exp'!P$160</f>
        <v>1.074808</v>
      </c>
      <c r="R17" s="44">
        <f>1000/$A$1*'[1]4407Exp'!Q$160</f>
        <v>1.0895964</v>
      </c>
      <c r="S17" s="44">
        <f>1000/$A$1*'[1]4407Exp'!R$160</f>
        <v>1.1383024999999998</v>
      </c>
      <c r="T17" s="44">
        <f>1000/$A$1*'[1]4407Exp'!S$160</f>
        <v>1.4152222000000001</v>
      </c>
      <c r="U17" s="44">
        <f>1000/$A$1*'[1]4407Exp'!T$160</f>
        <v>2.4181878000000006</v>
      </c>
      <c r="V17" s="44">
        <f>1000/$A$1*'[1]4407Exp'!U$160</f>
        <v>3.1132401999999999</v>
      </c>
      <c r="W17" s="44">
        <f>1000/$A$1*'[1]4407Exp'!V$160</f>
        <v>2.2424486000000003</v>
      </c>
      <c r="X17" s="44">
        <f>1000/$A$1*'[1]4407Exp'!W$160</f>
        <v>1.9447918000000002</v>
      </c>
      <c r="Y17" s="44">
        <f>1000/$A$1*'[1]4407Exp'!X$160</f>
        <v>2.4106627999999999</v>
      </c>
      <c r="Z17" s="44">
        <f>1000/$A$1*'[1]4407Exp'!Y$160</f>
        <v>1.4136556</v>
      </c>
      <c r="AA17" s="44">
        <f>1000/$A$1*'[1]4407Exp'!Z$160</f>
        <v>0.72325000000000006</v>
      </c>
      <c r="AB17" s="44">
        <f>1000/$A$1*'[1]4407Exp'!AA$160</f>
        <v>0</v>
      </c>
      <c r="AC17" s="23"/>
      <c r="AD17" s="43">
        <f>'[1]4407Exp'!AB$160</f>
        <v>0.32036900000000001</v>
      </c>
      <c r="AE17" s="44">
        <f>'[1]4407Exp'!AC$160</f>
        <v>0.22622899999999999</v>
      </c>
      <c r="AF17" s="44">
        <f>'[1]4407Exp'!AD$160</f>
        <v>0.36633699999999997</v>
      </c>
      <c r="AG17" s="44">
        <f>'[1]4407Exp'!AE$160</f>
        <v>0.26699600000000001</v>
      </c>
      <c r="AH17" s="44">
        <f>'[1]4407Exp'!AF$160</f>
        <v>0.424564</v>
      </c>
      <c r="AI17" s="44">
        <f>'[1]4407Exp'!AG$160</f>
        <v>0.54351899999999997</v>
      </c>
      <c r="AJ17" s="44">
        <f>'[1]4407Exp'!AH$160</f>
        <v>1.53789</v>
      </c>
      <c r="AK17" s="44">
        <f>'[1]4407Exp'!AI$160</f>
        <v>1.3237499999999998</v>
      </c>
      <c r="AL17" s="44">
        <f>'[1]4407Exp'!AJ$160</f>
        <v>0.89425499999999991</v>
      </c>
      <c r="AM17" s="44">
        <f>'[1]4407Exp'!AK$160</f>
        <v>0.65000199999999997</v>
      </c>
      <c r="AN17" s="44">
        <f>'[1]4407Exp'!AL$160</f>
        <v>0.78941699999999992</v>
      </c>
      <c r="AO17" s="44">
        <f>'[1]4407Exp'!AM$160</f>
        <v>1.0709819999999999</v>
      </c>
      <c r="AP17" s="44">
        <f>'[1]4407Exp'!AN$160</f>
        <v>0.62782899999999997</v>
      </c>
      <c r="AQ17" s="44">
        <f>'[1]4407Exp'!AO$160</f>
        <v>0.37029399999999996</v>
      </c>
      <c r="AR17" s="44">
        <f>'[1]4407Exp'!AP$160</f>
        <v>0.53737400000000002</v>
      </c>
      <c r="AS17" s="44">
        <f>'[1]4407Exp'!AQ$160</f>
        <v>0.55056700000000003</v>
      </c>
      <c r="AT17" s="44">
        <f>'[1]4407Exp'!AR$160</f>
        <v>0.47470399999999996</v>
      </c>
      <c r="AU17" s="44">
        <f>'[1]4407Exp'!AS$160</f>
        <v>0.75389099999999998</v>
      </c>
      <c r="AV17" s="44">
        <f>'[1]4407Exp'!AT$160</f>
        <v>1.19879</v>
      </c>
      <c r="AW17" s="44">
        <f>'[1]4407Exp'!AU$160</f>
        <v>1.6429389999999999</v>
      </c>
      <c r="AX17" s="44">
        <f>'[1]4407Exp'!AV$160</f>
        <v>1.066322</v>
      </c>
      <c r="AY17" s="44">
        <f>'[1]4407Exp'!AW$160</f>
        <v>0.89473499999999995</v>
      </c>
      <c r="AZ17" s="44">
        <f>'[1]4407Exp'!AX$160</f>
        <v>1.0917791929999998</v>
      </c>
      <c r="BA17" s="44">
        <f>'[1]4407Exp'!AY$160</f>
        <v>0.61090790599999989</v>
      </c>
      <c r="BB17" s="44">
        <f>'[1]4407Exp'!AZ$160</f>
        <v>0.60580289799999998</v>
      </c>
      <c r="BC17" s="44">
        <f>'[1]4407Exp'!BA$160</f>
        <v>0</v>
      </c>
      <c r="BD17" s="7"/>
    </row>
    <row r="18" spans="1:56">
      <c r="B18" s="39" t="s">
        <v>36</v>
      </c>
      <c r="C18" s="43">
        <f>1000/$A$1*'[1]4407Exp'!$B$246</f>
        <v>1.6416202320000006</v>
      </c>
      <c r="D18" s="44">
        <f>1000/$A$1*'[1]4407Exp'!$C$246</f>
        <v>4.2438703440000003</v>
      </c>
      <c r="E18" s="44">
        <f>1000/$A$1*'[1]4407Exp'!$D$246</f>
        <v>5.9714594240000007</v>
      </c>
      <c r="F18" s="44">
        <f>1000/$A$1*'[1]4407Exp'!$E$246</f>
        <v>3.8300710000000002</v>
      </c>
      <c r="G18" s="44">
        <f>1000/$A$1*'[1]4407Exp'!$F$246</f>
        <v>8.2757961118000019</v>
      </c>
      <c r="H18" s="44">
        <f>1000/$A$1*'[1]4407Exp'!$G$246</f>
        <v>3.7929000000000008</v>
      </c>
      <c r="I18" s="44">
        <f>1000/$A$1*'[1]4407Exp'!$H$246</f>
        <v>10.004600000000003</v>
      </c>
      <c r="J18" s="187">
        <f>1000/$A$1*'[1]4407Exp'!$I$246</f>
        <v>3.7245140240000003</v>
      </c>
      <c r="K18" s="187">
        <f>1000/$A$1*'[1]4407Exp'!$J$246</f>
        <v>2.9438668000000003</v>
      </c>
      <c r="L18" s="187">
        <f>1000/$A$1*'[1]4407Exp'!K$246</f>
        <v>3.4240000000000004</v>
      </c>
      <c r="M18" s="44">
        <f>1000/$A$1*'[1]4407Exp'!L$246</f>
        <v>4.9690900000000005</v>
      </c>
      <c r="N18" s="44">
        <f>1000/$A$1*'[1]4407Exp'!M$246</f>
        <v>2.2350000000000003</v>
      </c>
      <c r="O18" s="44">
        <f>1000/$A$1*'[1]4407Exp'!N$246</f>
        <v>0.46600000000000003</v>
      </c>
      <c r="P18" s="44">
        <f>1000/$A$1*'[1]4407Exp'!O$246</f>
        <v>1.647</v>
      </c>
      <c r="Q18" s="44">
        <f>1000/$A$1*'[1]4407Exp'!P$246</f>
        <v>6.1280408</v>
      </c>
      <c r="R18" s="44">
        <f>1000/$A$1*'[1]4407Exp'!Q$246</f>
        <v>2.3004618000000003</v>
      </c>
      <c r="S18" s="44">
        <f>1000/$A$1*'[1]4407Exp'!R$246</f>
        <v>1.7086120000000002</v>
      </c>
      <c r="T18" s="44">
        <f>1000/$A$1*'[1]4407Exp'!S$246</f>
        <v>2.6211639999999998</v>
      </c>
      <c r="U18" s="44">
        <f>1000/$A$1*'[1]4407Exp'!T$246</f>
        <v>1.5350000000000001</v>
      </c>
      <c r="V18" s="44">
        <f>1000/$A$1*'[1]4407Exp'!U$246</f>
        <v>1.7772790000000003</v>
      </c>
      <c r="W18" s="44">
        <f>1000/$A$1*'[1]4407Exp'!V$246</f>
        <v>5.4573470000000004</v>
      </c>
      <c r="X18" s="44">
        <f>1000/$A$1*'[1]4407Exp'!W$246</f>
        <v>3.7752582000000001</v>
      </c>
      <c r="Y18" s="44">
        <f>1000/$A$1*'[1]4407Exp'!X$246</f>
        <v>3.8956414000000006</v>
      </c>
      <c r="Z18" s="44">
        <f>1000/$A$1*'[1]4407Exp'!Y$246</f>
        <v>1.44512</v>
      </c>
      <c r="AA18" s="44">
        <f>1000/$A$1*'[1]4407Exp'!Z$246</f>
        <v>0.67127999999999988</v>
      </c>
      <c r="AB18" s="44">
        <f>1000/$A$1*'[1]4407Exp'!AA$246</f>
        <v>0</v>
      </c>
      <c r="AC18" s="23"/>
      <c r="AD18" s="43">
        <f>'[1]4407Exp'!AB$246</f>
        <v>0.63971999999999996</v>
      </c>
      <c r="AE18" s="44">
        <f>'[1]4407Exp'!AC$246</f>
        <v>2.4144489999999998</v>
      </c>
      <c r="AF18" s="44">
        <f>'[1]4407Exp'!AD$246</f>
        <v>1.9229499999999999</v>
      </c>
      <c r="AG18" s="44">
        <f>'[1]4407Exp'!AE$246</f>
        <v>0.92832999999999999</v>
      </c>
      <c r="AH18" s="44">
        <f>'[1]4407Exp'!AF$246</f>
        <v>2.594176</v>
      </c>
      <c r="AI18" s="44">
        <f>'[1]4407Exp'!AG$246</f>
        <v>1.5491029999999999</v>
      </c>
      <c r="AJ18" s="44">
        <f>'[1]4407Exp'!AH$246</f>
        <v>2.142935</v>
      </c>
      <c r="AK18" s="44">
        <f>'[1]4407Exp'!AI$246</f>
        <v>1.427216</v>
      </c>
      <c r="AL18" s="44">
        <f>'[1]4407Exp'!AJ$246</f>
        <v>1.0881129999999999</v>
      </c>
      <c r="AM18" s="44">
        <f>'[1]4407Exp'!AK$246</f>
        <v>1.932145</v>
      </c>
      <c r="AN18" s="44">
        <f>'[1]4407Exp'!AL$246</f>
        <v>1.989598</v>
      </c>
      <c r="AO18" s="44">
        <f>'[1]4407Exp'!AM$246</f>
        <v>1.4809779999999999</v>
      </c>
      <c r="AP18" s="44">
        <f>'[1]4407Exp'!AN$246</f>
        <v>0.35203499999999999</v>
      </c>
      <c r="AQ18" s="44">
        <f>'[1]4407Exp'!AO$246</f>
        <v>1.2760529999999999</v>
      </c>
      <c r="AR18" s="44">
        <f>'[1]4407Exp'!AP$246</f>
        <v>3.1722939999999999</v>
      </c>
      <c r="AS18" s="44">
        <f>'[1]4407Exp'!AQ$246</f>
        <v>1.2697579999999999</v>
      </c>
      <c r="AT18" s="44">
        <f>'[1]4407Exp'!AR$246</f>
        <v>0.82882099999999992</v>
      </c>
      <c r="AU18" s="44">
        <f>'[1]4407Exp'!AS$246</f>
        <v>1.32637</v>
      </c>
      <c r="AV18" s="44">
        <f>'[1]4407Exp'!AT$246</f>
        <v>1.5049779999999999</v>
      </c>
      <c r="AW18" s="44">
        <f>'[1]4407Exp'!AU$246</f>
        <v>0.96967199999999998</v>
      </c>
      <c r="AX18" s="44">
        <f>'[1]4407Exp'!AV$246</f>
        <v>2.9344679999999999</v>
      </c>
      <c r="AY18" s="44">
        <f>'[1]4407Exp'!AW$246</f>
        <v>1.9842499999999998</v>
      </c>
      <c r="AZ18" s="44">
        <f>'[1]4407Exp'!AX$246</f>
        <v>2.3929852119999997</v>
      </c>
      <c r="BA18" s="44">
        <f>'[1]4407Exp'!AY$246</f>
        <v>1.629956966</v>
      </c>
      <c r="BB18" s="44">
        <f>'[1]4407Exp'!AZ$246</f>
        <v>0.76940000600000003</v>
      </c>
      <c r="BC18" s="44">
        <f>'[1]4407Exp'!BA$246</f>
        <v>0</v>
      </c>
      <c r="BD18" s="7"/>
    </row>
    <row r="19" spans="1:56">
      <c r="B19" s="39" t="s">
        <v>15</v>
      </c>
      <c r="C19" s="43">
        <f t="shared" ref="C19:M19" si="8">SUM(C16:C16)-SUM(C17:C18)</f>
        <v>0.52454040800000001</v>
      </c>
      <c r="D19" s="44">
        <f t="shared" si="8"/>
        <v>1.1661611920000015</v>
      </c>
      <c r="E19" s="44">
        <f t="shared" si="8"/>
        <v>0.33682829600000019</v>
      </c>
      <c r="F19" s="44">
        <f t="shared" si="8"/>
        <v>1.7564302000000005</v>
      </c>
      <c r="G19" s="44">
        <f t="shared" si="8"/>
        <v>3.138115400000002</v>
      </c>
      <c r="H19" s="44">
        <f t="shared" si="8"/>
        <v>1.4850000000000003</v>
      </c>
      <c r="I19" s="44">
        <f t="shared" si="8"/>
        <v>0.36399999999999899</v>
      </c>
      <c r="J19" s="187">
        <f t="shared" si="8"/>
        <v>0.8535029999999999</v>
      </c>
      <c r="K19" s="187">
        <f t="shared" si="8"/>
        <v>1.0003573999999995</v>
      </c>
      <c r="L19" s="187">
        <f t="shared" si="8"/>
        <v>0.45781999999999901</v>
      </c>
      <c r="M19" s="44">
        <f t="shared" si="8"/>
        <v>2.7071300000000011</v>
      </c>
      <c r="N19" s="44">
        <f>SUM(N16:N16)-SUM(N17:N18)</f>
        <v>1.2217055999999999</v>
      </c>
      <c r="O19" s="44">
        <f t="shared" ref="O19:AB19" si="9">SUM(O16:O16)-SUM(O17:O18)</f>
        <v>0.16200000000000037</v>
      </c>
      <c r="P19" s="44">
        <f t="shared" si="9"/>
        <v>0.31099999999999994</v>
      </c>
      <c r="Q19" s="44">
        <f t="shared" si="9"/>
        <v>0.26850540000000045</v>
      </c>
      <c r="R19" s="44">
        <f t="shared" si="9"/>
        <v>0.3400000000000003</v>
      </c>
      <c r="S19" s="44">
        <f t="shared" si="9"/>
        <v>0.46237780000000006</v>
      </c>
      <c r="T19" s="44">
        <f t="shared" si="9"/>
        <v>0.28399999999999981</v>
      </c>
      <c r="U19" s="44">
        <f t="shared" si="9"/>
        <v>0.37199999999999944</v>
      </c>
      <c r="V19" s="44">
        <f t="shared" si="9"/>
        <v>0.8305542000000008</v>
      </c>
      <c r="W19" s="44">
        <f t="shared" si="9"/>
        <v>1.0281189999999993</v>
      </c>
      <c r="X19" s="44">
        <f t="shared" si="9"/>
        <v>0.37521420000000028</v>
      </c>
      <c r="Y19" s="44">
        <f t="shared" si="9"/>
        <v>0.28939999999999966</v>
      </c>
      <c r="Z19" s="44">
        <f t="shared" si="9"/>
        <v>0.58015999999999979</v>
      </c>
      <c r="AA19" s="44">
        <f t="shared" si="9"/>
        <v>0.45642899999999975</v>
      </c>
      <c r="AB19" s="44">
        <f t="shared" si="9"/>
        <v>0</v>
      </c>
      <c r="AC19" s="23"/>
      <c r="AD19" s="43">
        <f t="shared" ref="AD19:BC19" si="10">SUM(AD16:AD16)-SUM(AD17:AD18)</f>
        <v>0.11687800000000004</v>
      </c>
      <c r="AE19" s="44">
        <f t="shared" si="10"/>
        <v>0.11247300000000005</v>
      </c>
      <c r="AF19" s="44">
        <f t="shared" si="10"/>
        <v>8.6015000000000175E-2</v>
      </c>
      <c r="AG19" s="44">
        <f t="shared" si="10"/>
        <v>0.48705399999999965</v>
      </c>
      <c r="AH19" s="44">
        <f t="shared" si="10"/>
        <v>0.77929699999999968</v>
      </c>
      <c r="AI19" s="44">
        <f t="shared" si="10"/>
        <v>0.63292999999999955</v>
      </c>
      <c r="AJ19" s="44">
        <f t="shared" si="10"/>
        <v>0.15121699999999993</v>
      </c>
      <c r="AK19" s="44">
        <f t="shared" si="10"/>
        <v>0.27164999999999973</v>
      </c>
      <c r="AL19" s="44">
        <f t="shared" si="10"/>
        <v>0.42895300000000036</v>
      </c>
      <c r="AM19" s="44">
        <f t="shared" si="10"/>
        <v>0.20119500000000023</v>
      </c>
      <c r="AN19" s="44">
        <f t="shared" si="10"/>
        <v>1.0250180000000002</v>
      </c>
      <c r="AO19" s="44">
        <f t="shared" si="10"/>
        <v>0.55023400000000011</v>
      </c>
      <c r="AP19" s="44">
        <f t="shared" si="10"/>
        <v>8.8889000000000107E-2</v>
      </c>
      <c r="AQ19" s="44">
        <f t="shared" si="10"/>
        <v>0.16301900000000002</v>
      </c>
      <c r="AR19" s="44">
        <f t="shared" si="10"/>
        <v>0.18814500000000045</v>
      </c>
      <c r="AS19" s="44">
        <f t="shared" si="10"/>
        <v>0.18866100000000019</v>
      </c>
      <c r="AT19" s="44">
        <f t="shared" si="10"/>
        <v>0.17857400000000001</v>
      </c>
      <c r="AU19" s="44">
        <f t="shared" si="10"/>
        <v>0.24276999999999971</v>
      </c>
      <c r="AV19" s="44">
        <f t="shared" si="10"/>
        <v>0.2945009999999999</v>
      </c>
      <c r="AW19" s="44">
        <f t="shared" si="10"/>
        <v>0.42407400000000006</v>
      </c>
      <c r="AX19" s="44">
        <f t="shared" si="10"/>
        <v>0.64694399999999952</v>
      </c>
      <c r="AY19" s="44">
        <f t="shared" si="10"/>
        <v>0.24202600000000007</v>
      </c>
      <c r="AZ19" s="44">
        <f t="shared" si="10"/>
        <v>0.10913485199999995</v>
      </c>
      <c r="BA19" s="44">
        <f t="shared" si="10"/>
        <v>0.21786895399999961</v>
      </c>
      <c r="BB19" s="44">
        <f t="shared" si="10"/>
        <v>0.17211117999999992</v>
      </c>
      <c r="BC19" s="44">
        <f t="shared" si="10"/>
        <v>0</v>
      </c>
      <c r="BD19" s="7"/>
    </row>
    <row r="20" spans="1:56" ht="17.149999999999999" customHeight="1">
      <c r="B20" s="60" t="s">
        <v>49</v>
      </c>
      <c r="C20" s="65">
        <f>1000/$A$1*'[1]4407Exp'!$B$272</f>
        <v>20.479540429600007</v>
      </c>
      <c r="D20" s="66">
        <f>1000/$A$1*'[1]4407Exp'!$C$272</f>
        <v>41.43095003600002</v>
      </c>
      <c r="E20" s="66">
        <f>1000/$A$1*'[1]4407Exp'!$D$272</f>
        <v>25.848546080000006</v>
      </c>
      <c r="F20" s="66">
        <f>1000/$A$1*'[1]4407Exp'!$E$272</f>
        <v>29.201766958</v>
      </c>
      <c r="G20" s="66">
        <f>1000/$A$1*'[1]4407Exp'!$F$272</f>
        <v>44.210104610000016</v>
      </c>
      <c r="H20" s="66">
        <f>1000/$A$1*'[1]4407Exp'!$G$272</f>
        <v>39.418633600000014</v>
      </c>
      <c r="I20" s="66">
        <f>1000/$A$1*'[1]4407Exp'!$H$272</f>
        <v>62.44551000000002</v>
      </c>
      <c r="J20" s="215">
        <f>1000/$A$1*'[1]4407Exp'!$I$272</f>
        <v>28.248897039999999</v>
      </c>
      <c r="K20" s="215">
        <f>1000/$A$1*'[1]4407Exp'!$J$272</f>
        <v>23.893057720000005</v>
      </c>
      <c r="L20" s="215">
        <f>1000/$A$1*'[1]4407Exp'!K$272</f>
        <v>13.6022725</v>
      </c>
      <c r="M20" s="66">
        <f>1000/$A$1*'[1]4407Exp'!L$272</f>
        <v>15.003509999999999</v>
      </c>
      <c r="N20" s="66">
        <f>1000/$A$1*'[1]4407Exp'!M$272</f>
        <v>10.742267600000002</v>
      </c>
      <c r="O20" s="66">
        <f>1000/$A$1*'[1]4407Exp'!N$272</f>
        <v>5.8949842000000015</v>
      </c>
      <c r="P20" s="66">
        <f>1000/$A$1*'[1]4407Exp'!O$272</f>
        <v>6.1079729000000009</v>
      </c>
      <c r="Q20" s="66">
        <f>1000/$A$1*'[1]4407Exp'!P$272</f>
        <v>6.0449892333333333</v>
      </c>
      <c r="R20" s="66">
        <f>1000/$A$1*'[1]4407Exp'!Q$272</f>
        <v>5.1231555238095234</v>
      </c>
      <c r="S20" s="66">
        <f>1000/$A$1*'[1]4407Exp'!R$272</f>
        <v>6.2690340000000013</v>
      </c>
      <c r="T20" s="66">
        <f>1000/$A$1*'[1]4407Exp'!S$272</f>
        <v>7.0599816000000004</v>
      </c>
      <c r="U20" s="66">
        <f>1000/$A$1*'[1]4407Exp'!T$272</f>
        <v>19.317018200000003</v>
      </c>
      <c r="V20" s="66">
        <f>1000/$A$1*'[1]4407Exp'!U$272</f>
        <v>3.5966153999999997</v>
      </c>
      <c r="W20" s="66">
        <f>1000/$A$1*'[1]4407Exp'!V$272</f>
        <v>3.4318888000000003</v>
      </c>
      <c r="X20" s="66">
        <f>1000/$A$1*'[1]4407Exp'!W$272</f>
        <v>1.9956094</v>
      </c>
      <c r="Y20" s="66">
        <f>1000/$A$1*'[1]4407Exp'!X$272</f>
        <v>5.5842469426000001</v>
      </c>
      <c r="Z20" s="66">
        <f>1000/$A$1*'[1]4407Exp'!Y$272</f>
        <v>4.1235682480000007</v>
      </c>
      <c r="AA20" s="66">
        <f>1000/$A$1*'[1]4407Exp'!Z$272</f>
        <v>4.0836490000000003</v>
      </c>
      <c r="AB20" s="66">
        <f>1000/$A$1*'[1]4407Exp'!AA$272</f>
        <v>0</v>
      </c>
      <c r="AC20" s="216"/>
      <c r="AD20" s="65">
        <f>'[1]4407Exp'!AB$272</f>
        <v>5.5523289999999994</v>
      </c>
      <c r="AE20" s="66">
        <f>'[1]4407Exp'!AC$272</f>
        <v>5.7498569999999996</v>
      </c>
      <c r="AF20" s="66">
        <f>'[1]4407Exp'!AD$272</f>
        <v>6.2778689999999999</v>
      </c>
      <c r="AG20" s="66">
        <f>'[1]4407Exp'!AE$272</f>
        <v>6.2904779999999993</v>
      </c>
      <c r="AH20" s="66">
        <f>'[1]4407Exp'!AF$272</f>
        <v>9.3998889999999982</v>
      </c>
      <c r="AI20" s="66">
        <f>'[1]4407Exp'!AG$272</f>
        <v>10.645488000000004</v>
      </c>
      <c r="AJ20" s="66">
        <f>'[1]4407Exp'!AH$272</f>
        <v>14.699365999999999</v>
      </c>
      <c r="AK20" s="66">
        <f>'[1]4407Exp'!AI$272</f>
        <v>9.8264800000000001</v>
      </c>
      <c r="AL20" s="66">
        <f>'[1]4407Exp'!AJ$272</f>
        <v>8.7751619999999999</v>
      </c>
      <c r="AM20" s="66">
        <f>'[1]4407Exp'!AK$272</f>
        <v>6.9508099999999988</v>
      </c>
      <c r="AN20" s="66">
        <f>'[1]4407Exp'!AL$272</f>
        <v>6.092566999999999</v>
      </c>
      <c r="AO20" s="66">
        <f>'[1]4407Exp'!AM$272</f>
        <v>4.7586130000000004</v>
      </c>
      <c r="AP20" s="66">
        <f>'[1]4407Exp'!AN$272</f>
        <v>3.5016160000000003</v>
      </c>
      <c r="AQ20" s="66">
        <f>'[1]4407Exp'!AO$272</f>
        <v>3.7983469999999993</v>
      </c>
      <c r="AR20" s="66">
        <f>'[1]4407Exp'!AP$272</f>
        <v>3.0204689999999998</v>
      </c>
      <c r="AS20" s="66">
        <f>'[1]4407Exp'!AQ$272</f>
        <v>2.7383059999999997</v>
      </c>
      <c r="AT20" s="66">
        <f>'[1]4407Exp'!AR$272</f>
        <v>3.9176310000000001</v>
      </c>
      <c r="AU20" s="66">
        <f>'[1]4407Exp'!AS$272</f>
        <v>3.5854319999999991</v>
      </c>
      <c r="AV20" s="66">
        <f>'[1]4407Exp'!AT$272</f>
        <v>4.4236609999999992</v>
      </c>
      <c r="AW20" s="66">
        <f>'[1]4407Exp'!AU$272</f>
        <v>2.6841179999999998</v>
      </c>
      <c r="AX20" s="66">
        <f>'[1]4407Exp'!AV$272</f>
        <v>2.2619789999999997</v>
      </c>
      <c r="AY20" s="66">
        <f>'[1]4407Exp'!AW$272</f>
        <v>4.2353339999999999</v>
      </c>
      <c r="AZ20" s="66">
        <f>'[1]4407Exp'!AX$272</f>
        <v>5.8107787769999986</v>
      </c>
      <c r="BA20" s="66">
        <f>'[1]4407Exp'!AY$272</f>
        <v>2.8300301169999993</v>
      </c>
      <c r="BB20" s="66">
        <f>'[1]4407Exp'!AZ$272</f>
        <v>3.62458956</v>
      </c>
      <c r="BC20" s="66">
        <f>'[1]4407Exp'!BA$272</f>
        <v>0</v>
      </c>
      <c r="BD20" s="7"/>
    </row>
    <row r="21" spans="1:56">
      <c r="B21" s="39" t="s">
        <v>44</v>
      </c>
      <c r="C21" s="43">
        <f>1000/$A$1*'[1]4407Exp'!$B$21</f>
        <v>5.5119304240000009</v>
      </c>
      <c r="D21" s="44">
        <f>1000/$A$1*'[1]4407Exp'!$C$21</f>
        <v>31.023703200000007</v>
      </c>
      <c r="E21" s="44">
        <f>1000/$A$1*'[1]4407Exp'!$D$21</f>
        <v>17.476620056000002</v>
      </c>
      <c r="F21" s="44">
        <f>1000/$A$1*'[1]4407Exp'!$E$21</f>
        <v>12.927013400000002</v>
      </c>
      <c r="G21" s="44">
        <f>1000/$A$1*'[1]4407Exp'!$F$21</f>
        <v>23.113340600000008</v>
      </c>
      <c r="H21" s="44">
        <f>1000/$A$1*'[1]4407Exp'!$G$21</f>
        <v>22.506410000000006</v>
      </c>
      <c r="I21" s="44">
        <f>1000/$A$1*'[1]4407Exp'!$H$21</f>
        <v>43.869010000000003</v>
      </c>
      <c r="J21" s="187">
        <f>1000/$A$1*'[1]4407Exp'!$I$21</f>
        <v>15.258476660000003</v>
      </c>
      <c r="K21" s="187">
        <f>1000/$A$1*'[1]4407Exp'!$J$21</f>
        <v>12.084734900000003</v>
      </c>
      <c r="L21" s="187">
        <f>1000/$A$1*'[1]4407Exp'!K$21</f>
        <v>5.7954568000000002</v>
      </c>
      <c r="M21" s="44">
        <f>1000/$A$1*'[1]4407Exp'!L$21</f>
        <v>4.3970799999999999</v>
      </c>
      <c r="N21" s="44">
        <f>1000/$A$1*'[1]4407Exp'!M$21</f>
        <v>3.8557575000000002</v>
      </c>
      <c r="O21" s="44">
        <f>1000/$A$1*'[1]4407Exp'!N$21</f>
        <v>1.4214250000000002</v>
      </c>
      <c r="P21" s="44">
        <f>1000/$A$1*'[1]4407Exp'!O$21</f>
        <v>1.5105761999999998</v>
      </c>
      <c r="Q21" s="44">
        <f>1000/$A$1*'[1]4407Exp'!P$21</f>
        <v>1.2234866666666666</v>
      </c>
      <c r="R21" s="44">
        <f>1000/$A$1*'[1]4407Exp'!Q$21</f>
        <v>0.65638600000000002</v>
      </c>
      <c r="S21" s="44">
        <f>1000/$A$1*'[1]4407Exp'!R$21</f>
        <v>0.63280370000000019</v>
      </c>
      <c r="T21" s="44">
        <f>1000/$A$1*'[1]4407Exp'!S$21</f>
        <v>0.38600000000000001</v>
      </c>
      <c r="U21" s="44">
        <f>1000/$A$1*'[1]4407Exp'!T$21</f>
        <v>0.32400000000000007</v>
      </c>
      <c r="V21" s="44">
        <f>1000/$A$1*'[1]4407Exp'!U$21</f>
        <v>0.40313280000000001</v>
      </c>
      <c r="W21" s="44">
        <f>1000/$A$1*'[1]4407Exp'!V$21</f>
        <v>0.56284060000000002</v>
      </c>
      <c r="X21" s="44">
        <f>1000/$A$1*'[1]4407Exp'!W$21</f>
        <v>0.39238720000000005</v>
      </c>
      <c r="Y21" s="44">
        <f>1000/$A$1*'[1]4407Exp'!X$21</f>
        <v>0.49167652200000006</v>
      </c>
      <c r="Z21" s="44">
        <f>1000/$A$1*'[1]4407Exp'!Y$21</f>
        <v>0.29047200000000006</v>
      </c>
      <c r="AA21" s="44">
        <f>1000/$A$1*'[1]4407Exp'!Z$21</f>
        <v>0.38294900000000009</v>
      </c>
      <c r="AB21" s="44">
        <f>1000/$A$1*'[1]4407Exp'!AA$21</f>
        <v>0</v>
      </c>
      <c r="AC21" s="23"/>
      <c r="AD21" s="43">
        <f>'[1]4407Exp'!AB$21</f>
        <v>2.6537019999999996</v>
      </c>
      <c r="AE21" s="44">
        <f>'[1]4407Exp'!AC$21</f>
        <v>3.504181</v>
      </c>
      <c r="AF21" s="44">
        <f>'[1]4407Exp'!AD$21</f>
        <v>4.2072620000000001</v>
      </c>
      <c r="AG21" s="44">
        <f>'[1]4407Exp'!AE$21</f>
        <v>3.6820620000000002</v>
      </c>
      <c r="AH21" s="44">
        <f>'[1]4407Exp'!AF$21</f>
        <v>5.3957750000000004</v>
      </c>
      <c r="AI21" s="44">
        <f>'[1]4407Exp'!AG$21</f>
        <v>6.7243560000000002</v>
      </c>
      <c r="AJ21" s="44">
        <f>'[1]4407Exp'!AH$21</f>
        <v>10.574014999999999</v>
      </c>
      <c r="AK21" s="44">
        <f>'[1]4407Exp'!AI$21</f>
        <v>5.2246730000000001</v>
      </c>
      <c r="AL21" s="44">
        <f>'[1]4407Exp'!AJ$21</f>
        <v>4.2389710000000003</v>
      </c>
      <c r="AM21" s="44">
        <f>'[1]4407Exp'!AK$21</f>
        <v>3.4055339999999998</v>
      </c>
      <c r="AN21" s="44">
        <f>'[1]4407Exp'!AL$21</f>
        <v>1.765369</v>
      </c>
      <c r="AO21" s="44">
        <f>'[1]4407Exp'!AM$21</f>
        <v>1.543876</v>
      </c>
      <c r="AP21" s="44">
        <f>'[1]4407Exp'!AN$21</f>
        <v>0.85204799999999992</v>
      </c>
      <c r="AQ21" s="44">
        <f>'[1]4407Exp'!AO$21</f>
        <v>1.205587</v>
      </c>
      <c r="AR21" s="44">
        <f>'[1]4407Exp'!AP$21</f>
        <v>0.38677899999999998</v>
      </c>
      <c r="AS21" s="44">
        <f>'[1]4407Exp'!AQ$21</f>
        <v>0.359649</v>
      </c>
      <c r="AT21" s="44">
        <f>'[1]4407Exp'!AR$21</f>
        <v>0.44937099999999996</v>
      </c>
      <c r="AU21" s="44">
        <f>'[1]4407Exp'!AS$21</f>
        <v>0.35903999999999997</v>
      </c>
      <c r="AV21" s="44">
        <f>'[1]4407Exp'!AT$21</f>
        <v>0.32136799999999999</v>
      </c>
      <c r="AW21" s="44">
        <f>'[1]4407Exp'!AU$21</f>
        <v>0.39760099999999998</v>
      </c>
      <c r="AX21" s="44">
        <f>'[1]4407Exp'!AV$21</f>
        <v>0.36602399999999996</v>
      </c>
      <c r="AY21" s="44">
        <f>'[1]4407Exp'!AW$21</f>
        <v>0.214533</v>
      </c>
      <c r="AZ21" s="44">
        <f>'[1]4407Exp'!AX$21</f>
        <v>0.284596087</v>
      </c>
      <c r="BA21" s="44">
        <f>'[1]4407Exp'!AY$21</f>
        <v>0.199203508</v>
      </c>
      <c r="BB21" s="44">
        <f>'[1]4407Exp'!AZ$21</f>
        <v>0.38197460899999996</v>
      </c>
      <c r="BC21" s="44">
        <f>'[1]4407Exp'!BA$21</f>
        <v>0</v>
      </c>
      <c r="BD21" s="7"/>
    </row>
    <row r="22" spans="1:56">
      <c r="B22" s="39" t="s">
        <v>43</v>
      </c>
      <c r="C22" s="43">
        <f>1000/$A$1*'[1]4407Exp'!$B$236</f>
        <v>7.9199822296000022</v>
      </c>
      <c r="D22" s="44">
        <f>1000/$A$1*'[1]4407Exp'!$C$236</f>
        <v>3.8921408120000001</v>
      </c>
      <c r="E22" s="44">
        <f>1000/$A$1*'[1]4407Exp'!$D$236</f>
        <v>4.1002080560000005</v>
      </c>
      <c r="F22" s="44">
        <f>1000/$A$1*'[1]4407Exp'!$E$236</f>
        <v>3.550141</v>
      </c>
      <c r="G22" s="44">
        <f>1000/$A$1*'[1]4407Exp'!$F$236</f>
        <v>7.6123119100000016</v>
      </c>
      <c r="H22" s="44">
        <f>1000/$A$1*'[1]4407Exp'!$G$236</f>
        <v>0.97337000000000018</v>
      </c>
      <c r="I22" s="44">
        <f>1000/$A$1*'[1]4407Exp'!$H$236</f>
        <v>5.1156000000000015</v>
      </c>
      <c r="J22" s="187">
        <f>1000/$A$1*'[1]4407Exp'!$I$236</f>
        <v>3.4948559800000005</v>
      </c>
      <c r="K22" s="187">
        <f>1000/$A$1*'[1]4407Exp'!$J$236</f>
        <v>3.467545620000001</v>
      </c>
      <c r="L22" s="187">
        <f>1000/$A$1*'[1]4407Exp'!K$236</f>
        <v>2.0289735000000002</v>
      </c>
      <c r="M22" s="44">
        <f>1000/$A$1*'[1]4407Exp'!L$236</f>
        <v>2.6339524999999995</v>
      </c>
      <c r="N22" s="44">
        <f>1000/$A$1*'[1]4407Exp'!M$236</f>
        <v>2.2746425000000006</v>
      </c>
      <c r="O22" s="44">
        <f>1000/$A$1*'[1]4407Exp'!N$236</f>
        <v>2.2164960000000002</v>
      </c>
      <c r="P22" s="44">
        <f>1000/$A$1*'[1]4407Exp'!O$236</f>
        <v>1.3443653999999998</v>
      </c>
      <c r="Q22" s="44">
        <f>1000/$A$1*'[1]4407Exp'!P$236</f>
        <v>1.422113</v>
      </c>
      <c r="R22" s="44">
        <f>1000/$A$1*'[1]4407Exp'!Q$236</f>
        <v>1.4195734</v>
      </c>
      <c r="S22" s="44">
        <f>1000/$A$1*'[1]4407Exp'!R$236</f>
        <v>0.90687050000000002</v>
      </c>
      <c r="T22" s="44">
        <f>1000/$A$1*'[1]4407Exp'!S$236</f>
        <v>0.657165</v>
      </c>
      <c r="U22" s="44">
        <f>1000/$A$1*'[1]4407Exp'!T$236</f>
        <v>1.0100384</v>
      </c>
      <c r="V22" s="44">
        <f>1000/$A$1*'[1]4407Exp'!U$236</f>
        <v>0.62774459999999999</v>
      </c>
      <c r="W22" s="44">
        <f>1000/$A$1*'[1]4407Exp'!V$236</f>
        <v>0.18412519999999999</v>
      </c>
      <c r="X22" s="44">
        <f>1000/$A$1*'[1]4407Exp'!W$236</f>
        <v>0.127106</v>
      </c>
      <c r="Y22" s="44">
        <f>1000/$A$1*'[1]4407Exp'!X$236</f>
        <v>0.51954560000000005</v>
      </c>
      <c r="Z22" s="44">
        <f>1000/$A$1*'[1]4407Exp'!Y$236</f>
        <v>0.51225302800000005</v>
      </c>
      <c r="AA22" s="44">
        <f>1000/$A$1*'[1]4407Exp'!Z$236</f>
        <v>0.86202200000000007</v>
      </c>
      <c r="AB22" s="44">
        <f>1000/$A$1*'[1]4407Exp'!AA$236</f>
        <v>0</v>
      </c>
      <c r="AC22" s="23"/>
      <c r="AD22" s="43">
        <f>'[1]4407Exp'!AB$236</f>
        <v>1.1126639999999999</v>
      </c>
      <c r="AE22" s="44">
        <f>'[1]4407Exp'!AC$236</f>
        <v>0.68138100000000001</v>
      </c>
      <c r="AF22" s="44">
        <f>'[1]4407Exp'!AD$236</f>
        <v>0.79685000000000006</v>
      </c>
      <c r="AG22" s="44">
        <f>'[1]4407Exp'!AE$236</f>
        <v>0.67449599999999998</v>
      </c>
      <c r="AH22" s="44">
        <f>'[1]4407Exp'!AF$236</f>
        <v>1.0764369999999999</v>
      </c>
      <c r="AI22" s="44">
        <f>'[1]4407Exp'!AG$236</f>
        <v>0.69043599999999994</v>
      </c>
      <c r="AJ22" s="44">
        <f>'[1]4407Exp'!AH$236</f>
        <v>1.0970679999999999</v>
      </c>
      <c r="AK22" s="44">
        <f>'[1]4407Exp'!AI$236</f>
        <v>1.4172859999999998</v>
      </c>
      <c r="AL22" s="44">
        <f>'[1]4407Exp'!AJ$236</f>
        <v>1.0172650000000001</v>
      </c>
      <c r="AM22" s="44">
        <f>'[1]4407Exp'!AK$236</f>
        <v>0.94855</v>
      </c>
      <c r="AN22" s="44">
        <f>'[1]4407Exp'!AL$236</f>
        <v>1.0564149999999999</v>
      </c>
      <c r="AO22" s="44">
        <f>'[1]4407Exp'!AM$236</f>
        <v>0.92787500000000001</v>
      </c>
      <c r="AP22" s="44">
        <f>'[1]4407Exp'!AN$236</f>
        <v>0.79942399999999991</v>
      </c>
      <c r="AQ22" s="44">
        <f>'[1]4407Exp'!AO$236</f>
        <v>0.80767099999999992</v>
      </c>
      <c r="AR22" s="44">
        <f>'[1]4407Exp'!AP$236</f>
        <v>0.907219</v>
      </c>
      <c r="AS22" s="44">
        <f>'[1]4407Exp'!AQ$236</f>
        <v>0.87392799999999993</v>
      </c>
      <c r="AT22" s="44">
        <f>'[1]4407Exp'!AR$236</f>
        <v>0.36275599999999997</v>
      </c>
      <c r="AU22" s="44">
        <f>'[1]4407Exp'!AS$236</f>
        <v>0.31662000000000001</v>
      </c>
      <c r="AV22" s="44">
        <f>'[1]4407Exp'!AT$236</f>
        <v>0.55421399999999998</v>
      </c>
      <c r="AW22" s="44">
        <f>'[1]4407Exp'!AU$236</f>
        <v>0.47849700000000001</v>
      </c>
      <c r="AX22" s="44">
        <f>'[1]4407Exp'!AV$236</f>
        <v>0.10562099999999999</v>
      </c>
      <c r="AY22" s="44">
        <f>'[1]4407Exp'!AW$236</f>
        <v>7.8384999999999996E-2</v>
      </c>
      <c r="AZ22" s="44">
        <f>'[1]4407Exp'!AX$236</f>
        <v>0.35486770699999998</v>
      </c>
      <c r="BA22" s="44">
        <f>'[1]4407Exp'!AY$236</f>
        <v>0.219034704</v>
      </c>
      <c r="BB22" s="44">
        <f>'[1]4407Exp'!AZ$236</f>
        <v>0.34155274999999996</v>
      </c>
      <c r="BC22" s="44">
        <f>'[1]4407Exp'!BA$236</f>
        <v>0</v>
      </c>
      <c r="BD22" s="7"/>
    </row>
    <row r="23" spans="1:56">
      <c r="B23" s="39" t="s">
        <v>51</v>
      </c>
      <c r="C23" s="43">
        <f t="shared" ref="C23:M23" si="11">SUM(C20:C20)-SUM(C21:C22)</f>
        <v>7.0476277760000041</v>
      </c>
      <c r="D23" s="44">
        <f t="shared" si="11"/>
        <v>6.515106024000012</v>
      </c>
      <c r="E23" s="44">
        <f t="shared" si="11"/>
        <v>4.2717179680000044</v>
      </c>
      <c r="F23" s="44">
        <f t="shared" si="11"/>
        <v>12.724612557999997</v>
      </c>
      <c r="G23" s="44">
        <f t="shared" si="11"/>
        <v>13.484452100000006</v>
      </c>
      <c r="H23" s="44">
        <f t="shared" si="11"/>
        <v>15.938853600000009</v>
      </c>
      <c r="I23" s="44">
        <f t="shared" si="11"/>
        <v>13.460900000000017</v>
      </c>
      <c r="J23" s="187">
        <f t="shared" si="11"/>
        <v>9.4955643999999957</v>
      </c>
      <c r="K23" s="187">
        <f t="shared" si="11"/>
        <v>8.3407772000000016</v>
      </c>
      <c r="L23" s="187">
        <f t="shared" si="11"/>
        <v>5.7778421999999994</v>
      </c>
      <c r="M23" s="44">
        <f t="shared" si="11"/>
        <v>7.9724774999999992</v>
      </c>
      <c r="N23" s="44">
        <f>SUM(N20:N20)-SUM(N21:N22)</f>
        <v>4.611867600000001</v>
      </c>
      <c r="O23" s="44">
        <f t="shared" ref="O23:AB23" si="12">SUM(O20:O20)-SUM(O21:O22)</f>
        <v>2.257063200000001</v>
      </c>
      <c r="P23" s="44">
        <f t="shared" si="12"/>
        <v>3.2530313000000013</v>
      </c>
      <c r="Q23" s="44">
        <f t="shared" si="12"/>
        <v>3.3993895666666667</v>
      </c>
      <c r="R23" s="44">
        <f t="shared" si="12"/>
        <v>3.0471961238095235</v>
      </c>
      <c r="S23" s="44">
        <f t="shared" si="12"/>
        <v>4.729359800000001</v>
      </c>
      <c r="T23" s="44">
        <f t="shared" si="12"/>
        <v>6.0168166000000003</v>
      </c>
      <c r="U23" s="44">
        <f t="shared" si="12"/>
        <v>17.982979800000003</v>
      </c>
      <c r="V23" s="44">
        <f t="shared" si="12"/>
        <v>2.5657379999999996</v>
      </c>
      <c r="W23" s="44">
        <f t="shared" si="12"/>
        <v>2.6849230000000004</v>
      </c>
      <c r="X23" s="44">
        <f t="shared" si="12"/>
        <v>1.4761161999999999</v>
      </c>
      <c r="Y23" s="44">
        <f t="shared" si="12"/>
        <v>4.5730248205999997</v>
      </c>
      <c r="Z23" s="44">
        <f t="shared" si="12"/>
        <v>3.3208432200000004</v>
      </c>
      <c r="AA23" s="44">
        <f t="shared" si="12"/>
        <v>2.8386780000000003</v>
      </c>
      <c r="AB23" s="44">
        <f t="shared" si="12"/>
        <v>0</v>
      </c>
      <c r="AC23" s="23"/>
      <c r="AD23" s="43">
        <f t="shared" ref="AD23:BC23" si="13">SUM(AD20:AD20)-SUM(AD21:AD22)</f>
        <v>1.7859629999999997</v>
      </c>
      <c r="AE23" s="44">
        <f t="shared" si="13"/>
        <v>1.5642949999999995</v>
      </c>
      <c r="AF23" s="44">
        <f t="shared" si="13"/>
        <v>1.2737569999999998</v>
      </c>
      <c r="AG23" s="44">
        <f t="shared" si="13"/>
        <v>1.9339199999999996</v>
      </c>
      <c r="AH23" s="44">
        <f t="shared" si="13"/>
        <v>2.9276769999999974</v>
      </c>
      <c r="AI23" s="44">
        <f t="shared" si="13"/>
        <v>3.2306960000000036</v>
      </c>
      <c r="AJ23" s="44">
        <f t="shared" si="13"/>
        <v>3.0282830000000001</v>
      </c>
      <c r="AK23" s="44">
        <f t="shared" si="13"/>
        <v>3.1845210000000002</v>
      </c>
      <c r="AL23" s="44">
        <f t="shared" si="13"/>
        <v>3.5189259999999996</v>
      </c>
      <c r="AM23" s="44">
        <f t="shared" si="13"/>
        <v>2.5967259999999985</v>
      </c>
      <c r="AN23" s="44">
        <f t="shared" si="13"/>
        <v>3.2707829999999989</v>
      </c>
      <c r="AO23" s="44">
        <f t="shared" si="13"/>
        <v>2.2868620000000002</v>
      </c>
      <c r="AP23" s="44">
        <f t="shared" si="13"/>
        <v>1.8501440000000005</v>
      </c>
      <c r="AQ23" s="44">
        <f t="shared" si="13"/>
        <v>1.7850889999999993</v>
      </c>
      <c r="AR23" s="44">
        <f t="shared" si="13"/>
        <v>1.7264709999999999</v>
      </c>
      <c r="AS23" s="44">
        <f t="shared" si="13"/>
        <v>1.5047289999999998</v>
      </c>
      <c r="AT23" s="44">
        <f t="shared" si="13"/>
        <v>3.1055040000000003</v>
      </c>
      <c r="AU23" s="44">
        <f t="shared" si="13"/>
        <v>2.9097719999999994</v>
      </c>
      <c r="AV23" s="44">
        <f t="shared" si="13"/>
        <v>3.5480789999999991</v>
      </c>
      <c r="AW23" s="44">
        <f t="shared" si="13"/>
        <v>1.8080199999999997</v>
      </c>
      <c r="AX23" s="44">
        <f t="shared" si="13"/>
        <v>1.7903339999999996</v>
      </c>
      <c r="AY23" s="44">
        <f t="shared" si="13"/>
        <v>3.9424159999999997</v>
      </c>
      <c r="AZ23" s="44">
        <f t="shared" si="13"/>
        <v>5.1713149829999985</v>
      </c>
      <c r="BA23" s="44">
        <f t="shared" si="13"/>
        <v>2.4117919049999994</v>
      </c>
      <c r="BB23" s="44">
        <f t="shared" si="13"/>
        <v>2.9010622010000002</v>
      </c>
      <c r="BC23" s="44">
        <f t="shared" si="13"/>
        <v>0</v>
      </c>
      <c r="BD23" s="7"/>
    </row>
    <row r="24" spans="1:56" ht="17.149999999999999" customHeight="1">
      <c r="B24" s="60" t="s">
        <v>50</v>
      </c>
      <c r="C24" s="77">
        <f t="shared" ref="C24:K24" si="14">C5-SUM(C6,C7,C10,C11,C16,C20)</f>
        <v>0.82343269119999718</v>
      </c>
      <c r="D24" s="66">
        <f t="shared" si="14"/>
        <v>0.37094259999999224</v>
      </c>
      <c r="E24" s="66">
        <f t="shared" si="14"/>
        <v>0.88762660000000437</v>
      </c>
      <c r="F24" s="66">
        <f t="shared" si="14"/>
        <v>0.96009723600000285</v>
      </c>
      <c r="G24" s="66">
        <f t="shared" si="14"/>
        <v>2.7964315399999862</v>
      </c>
      <c r="H24" s="66">
        <f t="shared" si="14"/>
        <v>2.0302359999999879</v>
      </c>
      <c r="I24" s="66">
        <f t="shared" si="14"/>
        <v>20.20259999999999</v>
      </c>
      <c r="J24" s="215">
        <f t="shared" si="14"/>
        <v>13.518742159999988</v>
      </c>
      <c r="K24" s="215">
        <f t="shared" si="14"/>
        <v>26.151984600000034</v>
      </c>
      <c r="L24" s="215">
        <f>L5-SUM(L6,L7,L10,L11,L16,L20)</f>
        <v>11.9609235</v>
      </c>
      <c r="M24" s="66">
        <f>M5-SUM(M6,M7,M10,M11,M16,M20)</f>
        <v>6.6970000000000169</v>
      </c>
      <c r="N24" s="66">
        <f>N5-SUM(N6,N7,N10,N11,N16,N20)</f>
        <v>8.925609399999999</v>
      </c>
      <c r="O24" s="66">
        <f t="shared" ref="O24:AB24" si="15">O5-SUM(O6,O7,O10,O11,O16,O20)</f>
        <v>1.5366980000000012</v>
      </c>
      <c r="P24" s="66">
        <f t="shared" si="15"/>
        <v>13.098639999999989</v>
      </c>
      <c r="Q24" s="66">
        <f t="shared" si="15"/>
        <v>4.5605389999999986</v>
      </c>
      <c r="R24" s="66">
        <f t="shared" si="15"/>
        <v>4.6373832666666708</v>
      </c>
      <c r="S24" s="66">
        <f t="shared" si="15"/>
        <v>2.6619999999999955</v>
      </c>
      <c r="T24" s="66">
        <f t="shared" si="15"/>
        <v>1.2540000000000084</v>
      </c>
      <c r="U24" s="66">
        <f t="shared" si="15"/>
        <v>3.2969999999999899</v>
      </c>
      <c r="V24" s="66">
        <f t="shared" si="15"/>
        <v>2.7794115999999995</v>
      </c>
      <c r="W24" s="66">
        <f t="shared" si="15"/>
        <v>2.1768780000000021</v>
      </c>
      <c r="X24" s="66">
        <f t="shared" si="15"/>
        <v>2.8651365999999996</v>
      </c>
      <c r="Y24" s="66">
        <f t="shared" si="15"/>
        <v>2.035619804999989</v>
      </c>
      <c r="Z24" s="66">
        <f t="shared" si="15"/>
        <v>1.6411401999999988</v>
      </c>
      <c r="AA24" s="66">
        <f t="shared" si="15"/>
        <v>1.6785379999999961</v>
      </c>
      <c r="AB24" s="66">
        <f t="shared" si="15"/>
        <v>0</v>
      </c>
      <c r="AC24" s="23"/>
      <c r="AD24" s="77">
        <f>AD5-SUM(AD6,AD7,AD10,AD11,AD16,AD20)</f>
        <v>0.19779699999999956</v>
      </c>
      <c r="AE24" s="66">
        <f>AE5-SUM(AE6,AE7,AE10,AE11,AE16,AE20)</f>
        <v>9.1911999999998883E-2</v>
      </c>
      <c r="AF24" s="66">
        <f t="shared" ref="AF24:BC24" si="16">AF5-SUM(AF6,AF7,AF10,AF11,AF16,AF20)</f>
        <v>1.4033939999999969</v>
      </c>
      <c r="AG24" s="66">
        <f t="shared" si="16"/>
        <v>0.15496699999999919</v>
      </c>
      <c r="AH24" s="66">
        <f t="shared" si="16"/>
        <v>0.879112000000001</v>
      </c>
      <c r="AI24" s="66">
        <f t="shared" si="16"/>
        <v>0.50158199999999908</v>
      </c>
      <c r="AJ24" s="66">
        <f t="shared" si="16"/>
        <v>8.6925549999999916</v>
      </c>
      <c r="AK24" s="66">
        <f t="shared" si="16"/>
        <v>5.0300519999999977</v>
      </c>
      <c r="AL24" s="66">
        <f t="shared" si="16"/>
        <v>6.9970510000000061</v>
      </c>
      <c r="AM24" s="66">
        <f t="shared" si="16"/>
        <v>3.1891680000000093</v>
      </c>
      <c r="AN24" s="66">
        <f t="shared" si="16"/>
        <v>1.7915540000000014</v>
      </c>
      <c r="AO24" s="66">
        <f t="shared" si="16"/>
        <v>1.7839910000000039</v>
      </c>
      <c r="AP24" s="66">
        <f t="shared" si="16"/>
        <v>1.0379720000000017</v>
      </c>
      <c r="AQ24" s="66">
        <f t="shared" si="16"/>
        <v>3.3286380000000015</v>
      </c>
      <c r="AR24" s="66">
        <f t="shared" si="16"/>
        <v>2.1561079999999979</v>
      </c>
      <c r="AS24" s="66">
        <f t="shared" si="16"/>
        <v>2.0417949999999987</v>
      </c>
      <c r="AT24" s="66">
        <f t="shared" si="16"/>
        <v>2.0255599999999987</v>
      </c>
      <c r="AU24" s="66">
        <f t="shared" si="16"/>
        <v>0.9972580000000022</v>
      </c>
      <c r="AV24" s="66">
        <f t="shared" si="16"/>
        <v>0.84041000000000032</v>
      </c>
      <c r="AW24" s="66">
        <f t="shared" si="16"/>
        <v>1.6743820000000014</v>
      </c>
      <c r="AX24" s="66">
        <f t="shared" si="16"/>
        <v>1.4197529999999983</v>
      </c>
      <c r="AY24" s="66">
        <f t="shared" si="16"/>
        <v>1.8628900000000019</v>
      </c>
      <c r="AZ24" s="66">
        <f t="shared" si="16"/>
        <v>1.5138842089999986</v>
      </c>
      <c r="BA24" s="66">
        <f t="shared" si="16"/>
        <v>1.2182184609999993</v>
      </c>
      <c r="BB24" s="66">
        <f t="shared" si="16"/>
        <v>1.5252014500000026</v>
      </c>
      <c r="BC24" s="66">
        <f t="shared" si="16"/>
        <v>0</v>
      </c>
      <c r="BD24" s="7"/>
    </row>
    <row r="25" spans="1:56">
      <c r="B25" s="39" t="s">
        <v>37</v>
      </c>
      <c r="C25" s="43">
        <f>1000/$A$1*'[1]4407Exp'!$B$108</f>
        <v>0.44091489120000005</v>
      </c>
      <c r="D25" s="44">
        <f>1000/$A$1*'[1]4407Exp'!$C$108</f>
        <v>0</v>
      </c>
      <c r="E25" s="44">
        <f>1000/$A$1*'[1]4407Exp'!$D$108</f>
        <v>0</v>
      </c>
      <c r="F25" s="44">
        <f>1000/$A$1*'[1]4407Exp'!$E$108</f>
        <v>0.51047500000000012</v>
      </c>
      <c r="G25" s="44">
        <f>1000/$A$1*'[1]4407Exp'!$F$108</f>
        <v>0.85188180000000013</v>
      </c>
      <c r="H25" s="44">
        <f>1000/$A$1*'[1]4407Exp'!$G$108</f>
        <v>0.93000000000000016</v>
      </c>
      <c r="I25" s="44">
        <f>1000/$A$1*'[1]4407Exp'!$H$108</f>
        <v>19.597600000000007</v>
      </c>
      <c r="J25" s="187">
        <f>1000/$A$1*'[1]4407Exp'!$I$108</f>
        <v>10.70422836</v>
      </c>
      <c r="K25" s="187">
        <f>1000/$A$1*'[1]4407Exp'!$J$108</f>
        <v>22.499359400000007</v>
      </c>
      <c r="L25" s="187">
        <f>1000/$A$1*'[1]4407Exp'!K$108</f>
        <v>7.8210000000000006</v>
      </c>
      <c r="M25" s="44">
        <f>1000/$A$1*'[1]4407Exp'!L$108</f>
        <v>5.0350000000000001</v>
      </c>
      <c r="N25" s="44">
        <f>1000/$A$1*'[1]4407Exp'!M$108</f>
        <v>7.6883772000000015</v>
      </c>
      <c r="O25" s="44">
        <f>1000/$A$1*'[1]4407Exp'!N$108</f>
        <v>0.13707</v>
      </c>
      <c r="P25" s="44">
        <f>1000/$A$1*'[1]4407Exp'!O$108</f>
        <v>9.3780000000000001</v>
      </c>
      <c r="Q25" s="44">
        <f>1000/$A$1*'[1]4407Exp'!P$108</f>
        <v>2.7827300000000004</v>
      </c>
      <c r="R25" s="44">
        <f>1000/$A$1*'[1]4407Exp'!Q$108</f>
        <v>2.931</v>
      </c>
      <c r="S25" s="44">
        <f>1000/$A$1*'[1]4407Exp'!R$108</f>
        <v>1.1830000000000003</v>
      </c>
      <c r="T25" s="44">
        <f>1000/$A$1*'[1]4407Exp'!S$108</f>
        <v>0.40600000000000003</v>
      </c>
      <c r="U25" s="44">
        <f>1000/$A$1*'[1]4407Exp'!T$108</f>
        <v>0.39400000000000007</v>
      </c>
      <c r="V25" s="44">
        <f>1000/$A$1*'[1]4407Exp'!U$108</f>
        <v>0.41559420000000008</v>
      </c>
      <c r="W25" s="44">
        <f>1000/$A$1*'[1]4407Exp'!V$108</f>
        <v>0</v>
      </c>
      <c r="X25" s="44">
        <f>1000/$A$1*'[1]4407Exp'!W$108</f>
        <v>0</v>
      </c>
      <c r="Y25" s="44">
        <f>1000/$A$1*'[1]4407Exp'!X$108</f>
        <v>0.14000000000000001</v>
      </c>
      <c r="Z25" s="44">
        <f>1000/$A$1*'[1]4407Exp'!Y$108</f>
        <v>2.4530000000000003E-2</v>
      </c>
      <c r="AA25" s="44">
        <f>1000/$A$1*'[1]4407Exp'!Z$108</f>
        <v>0.14785000000000001</v>
      </c>
      <c r="AB25" s="44">
        <f>1000/$A$1*'[1]4407Exp'!AA$108</f>
        <v>0</v>
      </c>
      <c r="AC25" s="23"/>
      <c r="AD25" s="43">
        <f>'[1]4407Exp'!AB$108</f>
        <v>6.5313999999999997E-2</v>
      </c>
      <c r="AE25" s="44">
        <f>'[1]4407Exp'!AC$108</f>
        <v>0</v>
      </c>
      <c r="AF25" s="44">
        <f>'[1]4407Exp'!AD$108</f>
        <v>0</v>
      </c>
      <c r="AG25" s="44">
        <f>'[1]4407Exp'!AE$108</f>
        <v>3.5708999999999998E-2</v>
      </c>
      <c r="AH25" s="44">
        <f>'[1]4407Exp'!AF$108</f>
        <v>0.17740400000000001</v>
      </c>
      <c r="AI25" s="44">
        <f>'[1]4407Exp'!AG$108</f>
        <v>9.4877000000000003E-2</v>
      </c>
      <c r="AJ25" s="44">
        <f>'[1]4407Exp'!AH$108</f>
        <v>8.4676169999999988</v>
      </c>
      <c r="AK25" s="44">
        <f>'[1]4407Exp'!AI$108</f>
        <v>3.7829169999999999</v>
      </c>
      <c r="AL25" s="44">
        <f>'[1]4407Exp'!AJ$108</f>
        <v>5.0348410000000001</v>
      </c>
      <c r="AM25" s="44">
        <f>'[1]4407Exp'!AK$108</f>
        <v>1.5724049999999998</v>
      </c>
      <c r="AN25" s="44">
        <f>'[1]4407Exp'!AL$108</f>
        <v>0.72623799999999994</v>
      </c>
      <c r="AO25" s="44">
        <f>'[1]4407Exp'!AM$108</f>
        <v>1.0887169999999999</v>
      </c>
      <c r="AP25" s="44">
        <f>'[1]4407Exp'!AN$108</f>
        <v>5.4827999999999995E-2</v>
      </c>
      <c r="AQ25" s="44">
        <f>'[1]4407Exp'!AO$108</f>
        <v>1.7743529999999998</v>
      </c>
      <c r="AR25" s="44">
        <f>'[1]4407Exp'!AP$108</f>
        <v>0.83481899999999998</v>
      </c>
      <c r="AS25" s="44">
        <f>'[1]4407Exp'!AQ$108</f>
        <v>0.59186699999999992</v>
      </c>
      <c r="AT25" s="44">
        <f>'[1]4407Exp'!AR$108</f>
        <v>0.307888</v>
      </c>
      <c r="AU25" s="44">
        <f>'[1]4407Exp'!AS$108</f>
        <v>0.18378</v>
      </c>
      <c r="AV25" s="44">
        <f>'[1]4407Exp'!AT$108</f>
        <v>7.2182999999999997E-2</v>
      </c>
      <c r="AW25" s="44">
        <f>'[1]4407Exp'!AU$108</f>
        <v>8.1285999999999997E-2</v>
      </c>
      <c r="AX25" s="44">
        <f>'[1]4407Exp'!AV$108</f>
        <v>0</v>
      </c>
      <c r="AY25" s="44">
        <f>'[1]4407Exp'!AW$108</f>
        <v>0</v>
      </c>
      <c r="AZ25" s="44">
        <f>'[1]4407Exp'!AX$108</f>
        <v>1.7582450999999999E-2</v>
      </c>
      <c r="BA25" s="44">
        <f>'[1]4407Exp'!AY$108</f>
        <v>4.737997E-2</v>
      </c>
      <c r="BB25" s="44">
        <f>'[1]4407Exp'!AZ$108</f>
        <v>0.11827992399999999</v>
      </c>
      <c r="BC25" s="44">
        <f>'[1]4407Exp'!BA$108</f>
        <v>0</v>
      </c>
      <c r="BD25" s="7"/>
    </row>
    <row r="26" spans="1:56" ht="13" thickBot="1">
      <c r="B26" s="78" t="s">
        <v>15</v>
      </c>
      <c r="C26" s="83">
        <f t="shared" ref="C26:M26" si="17">SUM(C24:C24)-SUM(C25:C25)</f>
        <v>0.38251779999999713</v>
      </c>
      <c r="D26" s="84">
        <f t="shared" si="17"/>
        <v>0.37094259999999224</v>
      </c>
      <c r="E26" s="84">
        <f t="shared" si="17"/>
        <v>0.88762660000000437</v>
      </c>
      <c r="F26" s="84">
        <f t="shared" si="17"/>
        <v>0.44962223600000273</v>
      </c>
      <c r="G26" s="84">
        <f t="shared" si="17"/>
        <v>1.944549739999986</v>
      </c>
      <c r="H26" s="84">
        <f t="shared" si="17"/>
        <v>1.1002359999999878</v>
      </c>
      <c r="I26" s="84">
        <f t="shared" si="17"/>
        <v>0.60499999999998266</v>
      </c>
      <c r="J26" s="188">
        <f t="shared" si="17"/>
        <v>2.8145137999999879</v>
      </c>
      <c r="K26" s="188">
        <f t="shared" si="17"/>
        <v>3.6526252000000277</v>
      </c>
      <c r="L26" s="188">
        <f t="shared" si="17"/>
        <v>4.1399234999999992</v>
      </c>
      <c r="M26" s="84">
        <f t="shared" si="17"/>
        <v>1.6620000000000168</v>
      </c>
      <c r="N26" s="84">
        <f>SUM(N24:N24)-SUM(N25:N25)</f>
        <v>1.2372321999999976</v>
      </c>
      <c r="O26" s="84">
        <f t="shared" ref="O26:AB26" si="18">SUM(O24:O24)-SUM(O25:O25)</f>
        <v>1.3996280000000012</v>
      </c>
      <c r="P26" s="84">
        <f t="shared" si="18"/>
        <v>3.7206399999999888</v>
      </c>
      <c r="Q26" s="84">
        <f t="shared" si="18"/>
        <v>1.7778089999999982</v>
      </c>
      <c r="R26" s="84">
        <f t="shared" si="18"/>
        <v>1.7063832666666707</v>
      </c>
      <c r="S26" s="84">
        <f t="shared" si="18"/>
        <v>1.4789999999999952</v>
      </c>
      <c r="T26" s="84">
        <f>SUM(T24:T24)-SUM(T25:T25)</f>
        <v>0.84800000000000841</v>
      </c>
      <c r="U26" s="84">
        <f t="shared" si="18"/>
        <v>2.9029999999999898</v>
      </c>
      <c r="V26" s="84">
        <f t="shared" si="18"/>
        <v>2.3638173999999994</v>
      </c>
      <c r="W26" s="84">
        <f t="shared" si="18"/>
        <v>2.1768780000000021</v>
      </c>
      <c r="X26" s="84">
        <f t="shared" si="18"/>
        <v>2.8651365999999996</v>
      </c>
      <c r="Y26" s="84">
        <f t="shared" si="18"/>
        <v>1.8956198049999888</v>
      </c>
      <c r="Z26" s="84">
        <f t="shared" si="18"/>
        <v>1.6166101999999989</v>
      </c>
      <c r="AA26" s="84">
        <f t="shared" si="18"/>
        <v>1.5306879999999961</v>
      </c>
      <c r="AB26" s="84">
        <f t="shared" si="18"/>
        <v>0</v>
      </c>
      <c r="AC26" s="14"/>
      <c r="AD26" s="83">
        <f t="shared" ref="AD26:BC26" si="19">SUM(AD24:AD24)-SUM(AD25:AD25)</f>
        <v>0.13248299999999957</v>
      </c>
      <c r="AE26" s="84">
        <f t="shared" si="19"/>
        <v>9.1911999999998883E-2</v>
      </c>
      <c r="AF26" s="84">
        <f t="shared" si="19"/>
        <v>1.4033939999999969</v>
      </c>
      <c r="AG26" s="84">
        <f t="shared" si="19"/>
        <v>0.1192579999999992</v>
      </c>
      <c r="AH26" s="84">
        <f t="shared" si="19"/>
        <v>0.701708000000001</v>
      </c>
      <c r="AI26" s="84">
        <f t="shared" si="19"/>
        <v>0.4067049999999991</v>
      </c>
      <c r="AJ26" s="84">
        <f t="shared" si="19"/>
        <v>0.22493799999999275</v>
      </c>
      <c r="AK26" s="84">
        <f t="shared" si="19"/>
        <v>1.2471349999999979</v>
      </c>
      <c r="AL26" s="84">
        <f t="shared" si="19"/>
        <v>1.962210000000006</v>
      </c>
      <c r="AM26" s="84">
        <f t="shared" si="19"/>
        <v>1.6167630000000095</v>
      </c>
      <c r="AN26" s="84">
        <f t="shared" si="19"/>
        <v>1.0653160000000015</v>
      </c>
      <c r="AO26" s="84">
        <f t="shared" si="19"/>
        <v>0.69527400000000394</v>
      </c>
      <c r="AP26" s="84">
        <f t="shared" si="19"/>
        <v>0.98314400000000168</v>
      </c>
      <c r="AQ26" s="84">
        <f t="shared" si="19"/>
        <v>1.5542850000000017</v>
      </c>
      <c r="AR26" s="84">
        <f t="shared" si="19"/>
        <v>1.3212889999999979</v>
      </c>
      <c r="AS26" s="84">
        <f t="shared" si="19"/>
        <v>1.4499279999999988</v>
      </c>
      <c r="AT26" s="84">
        <f t="shared" si="19"/>
        <v>1.7176719999999988</v>
      </c>
      <c r="AU26" s="84">
        <f t="shared" si="19"/>
        <v>0.81347800000000214</v>
      </c>
      <c r="AV26" s="84">
        <f t="shared" si="19"/>
        <v>0.76822700000000033</v>
      </c>
      <c r="AW26" s="84">
        <f t="shared" si="19"/>
        <v>1.5930960000000014</v>
      </c>
      <c r="AX26" s="84">
        <f t="shared" si="19"/>
        <v>1.4197529999999983</v>
      </c>
      <c r="AY26" s="84">
        <f t="shared" si="19"/>
        <v>1.8628900000000019</v>
      </c>
      <c r="AZ26" s="84">
        <f t="shared" si="19"/>
        <v>1.4963017579999986</v>
      </c>
      <c r="BA26" s="84">
        <f t="shared" si="19"/>
        <v>1.1708384909999994</v>
      </c>
      <c r="BB26" s="84">
        <f t="shared" si="19"/>
        <v>1.4069215260000025</v>
      </c>
      <c r="BC26" s="84">
        <f t="shared" si="19"/>
        <v>0</v>
      </c>
      <c r="BD26" s="7"/>
    </row>
    <row r="27" spans="1:56" ht="13" thickTop="1">
      <c r="AD27" s="252">
        <v>6</v>
      </c>
      <c r="AE27" s="252">
        <v>7</v>
      </c>
      <c r="AF27" s="252">
        <v>10</v>
      </c>
      <c r="AG27" s="252">
        <v>9</v>
      </c>
      <c r="AH27" s="252">
        <v>14</v>
      </c>
      <c r="AI27" s="252">
        <v>17.5</v>
      </c>
      <c r="AJ27" s="252">
        <v>20</v>
      </c>
      <c r="AK27" s="252">
        <v>22</v>
      </c>
      <c r="AL27" s="252">
        <v>25</v>
      </c>
      <c r="AM27" s="252">
        <v>24</v>
      </c>
      <c r="AN27" s="252">
        <v>23</v>
      </c>
      <c r="AO27" s="252">
        <v>22</v>
      </c>
      <c r="AP27" s="252">
        <v>19</v>
      </c>
      <c r="AQ27" s="252">
        <v>19</v>
      </c>
      <c r="AR27" s="252">
        <v>20</v>
      </c>
      <c r="AS27" s="252">
        <v>18</v>
      </c>
      <c r="AT27" s="252">
        <v>18.5</v>
      </c>
      <c r="AU27" s="252">
        <v>17</v>
      </c>
      <c r="AV27" s="252">
        <v>15</v>
      </c>
      <c r="AW27" s="252">
        <v>18</v>
      </c>
      <c r="AX27" s="252"/>
      <c r="AY27" s="252"/>
      <c r="AZ27" s="252"/>
      <c r="BA27" s="252"/>
      <c r="BB27" s="252"/>
      <c r="BC27" s="252"/>
      <c r="BD27" s="240" t="s">
        <v>127</v>
      </c>
    </row>
    <row r="28" spans="1:56" ht="16" thickBot="1">
      <c r="B28" s="207" t="s">
        <v>117</v>
      </c>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row r="29" spans="1:56" s="6" customFormat="1" ht="16.25" customHeight="1" thickTop="1">
      <c r="A29" s="2"/>
      <c r="B29" s="290" t="s">
        <v>118</v>
      </c>
      <c r="C29" s="293" t="s">
        <v>16</v>
      </c>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5"/>
      <c r="AC29" s="189"/>
      <c r="AD29" s="293" t="s">
        <v>116</v>
      </c>
      <c r="AE29" s="294"/>
      <c r="AF29" s="294"/>
      <c r="AG29" s="294"/>
      <c r="AH29" s="294"/>
      <c r="AI29" s="294"/>
      <c r="AJ29" s="294"/>
      <c r="AK29" s="294"/>
      <c r="AL29" s="294"/>
      <c r="AM29" s="294"/>
      <c r="AN29" s="294"/>
      <c r="AO29" s="294"/>
      <c r="AP29" s="294"/>
      <c r="AQ29" s="294"/>
      <c r="AR29" s="294"/>
      <c r="AS29" s="294"/>
      <c r="AT29" s="294"/>
      <c r="AU29" s="294"/>
      <c r="AV29" s="294"/>
      <c r="AW29" s="294"/>
      <c r="AX29" s="294"/>
      <c r="AY29" s="294"/>
      <c r="AZ29" s="294"/>
      <c r="BA29" s="294"/>
      <c r="BB29" s="294"/>
      <c r="BC29" s="295"/>
    </row>
    <row r="30" spans="1:56" ht="13.65" customHeight="1" thickBot="1">
      <c r="A30" s="6"/>
      <c r="B30" s="291"/>
      <c r="C30" s="296" t="s">
        <v>114</v>
      </c>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8"/>
      <c r="AC30" s="190"/>
      <c r="AD30" s="296" t="s">
        <v>115</v>
      </c>
      <c r="AE30" s="297"/>
      <c r="AF30" s="297"/>
      <c r="AG30" s="297"/>
      <c r="AH30" s="297"/>
      <c r="AI30" s="297"/>
      <c r="AJ30" s="297"/>
      <c r="AK30" s="297"/>
      <c r="AL30" s="297"/>
      <c r="AM30" s="297"/>
      <c r="AN30" s="297"/>
      <c r="AO30" s="297"/>
      <c r="AP30" s="297"/>
      <c r="AQ30" s="297"/>
      <c r="AR30" s="297"/>
      <c r="AS30" s="297"/>
      <c r="AT30" s="297"/>
      <c r="AU30" s="297"/>
      <c r="AV30" s="297"/>
      <c r="AW30" s="297"/>
      <c r="AX30" s="297"/>
      <c r="AY30" s="297"/>
      <c r="AZ30" s="297"/>
      <c r="BA30" s="297"/>
      <c r="BB30" s="297"/>
      <c r="BC30" s="298"/>
    </row>
    <row r="31" spans="1:56" s="222" customFormat="1" ht="20" customHeight="1" thickTop="1" thickBot="1">
      <c r="B31" s="292"/>
      <c r="C31" s="223">
        <v>2000</v>
      </c>
      <c r="D31" s="224">
        <f>1+C31</f>
        <v>2001</v>
      </c>
      <c r="E31" s="224">
        <f t="shared" ref="E31:AB31" si="20">1+D31</f>
        <v>2002</v>
      </c>
      <c r="F31" s="224">
        <f t="shared" si="20"/>
        <v>2003</v>
      </c>
      <c r="G31" s="224">
        <f t="shared" si="20"/>
        <v>2004</v>
      </c>
      <c r="H31" s="224">
        <f t="shared" si="20"/>
        <v>2005</v>
      </c>
      <c r="I31" s="224">
        <f t="shared" si="20"/>
        <v>2006</v>
      </c>
      <c r="J31" s="224">
        <f t="shared" si="20"/>
        <v>2007</v>
      </c>
      <c r="K31" s="224">
        <f t="shared" si="20"/>
        <v>2008</v>
      </c>
      <c r="L31" s="224">
        <f t="shared" si="20"/>
        <v>2009</v>
      </c>
      <c r="M31" s="224">
        <f t="shared" si="20"/>
        <v>2010</v>
      </c>
      <c r="N31" s="224">
        <f t="shared" si="20"/>
        <v>2011</v>
      </c>
      <c r="O31" s="224">
        <f t="shared" si="20"/>
        <v>2012</v>
      </c>
      <c r="P31" s="224">
        <f t="shared" si="20"/>
        <v>2013</v>
      </c>
      <c r="Q31" s="224">
        <f t="shared" si="20"/>
        <v>2014</v>
      </c>
      <c r="R31" s="224">
        <f t="shared" si="20"/>
        <v>2015</v>
      </c>
      <c r="S31" s="224">
        <f t="shared" si="20"/>
        <v>2016</v>
      </c>
      <c r="T31" s="224">
        <f t="shared" si="20"/>
        <v>2017</v>
      </c>
      <c r="U31" s="224">
        <f t="shared" si="20"/>
        <v>2018</v>
      </c>
      <c r="V31" s="224">
        <f t="shared" si="20"/>
        <v>2019</v>
      </c>
      <c r="W31" s="224">
        <f t="shared" si="20"/>
        <v>2020</v>
      </c>
      <c r="X31" s="224">
        <f t="shared" si="20"/>
        <v>2021</v>
      </c>
      <c r="Y31" s="224">
        <f t="shared" si="20"/>
        <v>2022</v>
      </c>
      <c r="Z31" s="224">
        <f t="shared" si="20"/>
        <v>2023</v>
      </c>
      <c r="AA31" s="224">
        <f t="shared" si="20"/>
        <v>2024</v>
      </c>
      <c r="AB31" s="224">
        <f t="shared" si="20"/>
        <v>2025</v>
      </c>
      <c r="AC31" s="225"/>
      <c r="AD31" s="223">
        <v>2000</v>
      </c>
      <c r="AE31" s="224">
        <f>1+AD31</f>
        <v>2001</v>
      </c>
      <c r="AF31" s="224">
        <f t="shared" ref="AF31:BC31" si="21">1+AE31</f>
        <v>2002</v>
      </c>
      <c r="AG31" s="224">
        <f t="shared" si="21"/>
        <v>2003</v>
      </c>
      <c r="AH31" s="224">
        <f t="shared" si="21"/>
        <v>2004</v>
      </c>
      <c r="AI31" s="224">
        <f t="shared" si="21"/>
        <v>2005</v>
      </c>
      <c r="AJ31" s="224">
        <f t="shared" si="21"/>
        <v>2006</v>
      </c>
      <c r="AK31" s="224">
        <f t="shared" si="21"/>
        <v>2007</v>
      </c>
      <c r="AL31" s="224">
        <f t="shared" si="21"/>
        <v>2008</v>
      </c>
      <c r="AM31" s="224">
        <f t="shared" si="21"/>
        <v>2009</v>
      </c>
      <c r="AN31" s="224">
        <f t="shared" si="21"/>
        <v>2010</v>
      </c>
      <c r="AO31" s="224">
        <f t="shared" si="21"/>
        <v>2011</v>
      </c>
      <c r="AP31" s="224">
        <f t="shared" si="21"/>
        <v>2012</v>
      </c>
      <c r="AQ31" s="224">
        <f t="shared" si="21"/>
        <v>2013</v>
      </c>
      <c r="AR31" s="224">
        <f t="shared" si="21"/>
        <v>2014</v>
      </c>
      <c r="AS31" s="224">
        <f t="shared" si="21"/>
        <v>2015</v>
      </c>
      <c r="AT31" s="224">
        <f t="shared" si="21"/>
        <v>2016</v>
      </c>
      <c r="AU31" s="224">
        <f t="shared" si="21"/>
        <v>2017</v>
      </c>
      <c r="AV31" s="224">
        <f t="shared" si="21"/>
        <v>2018</v>
      </c>
      <c r="AW31" s="224">
        <f t="shared" si="21"/>
        <v>2019</v>
      </c>
      <c r="AX31" s="224">
        <f t="shared" si="21"/>
        <v>2020</v>
      </c>
      <c r="AY31" s="224">
        <f t="shared" si="21"/>
        <v>2021</v>
      </c>
      <c r="AZ31" s="224">
        <f t="shared" si="21"/>
        <v>2022</v>
      </c>
      <c r="BA31" s="224">
        <f t="shared" si="21"/>
        <v>2023</v>
      </c>
      <c r="BB31" s="224">
        <f t="shared" si="21"/>
        <v>2024</v>
      </c>
      <c r="BC31" s="226">
        <f t="shared" si="21"/>
        <v>2025</v>
      </c>
      <c r="BD31" s="227"/>
    </row>
    <row r="32" spans="1:56" s="222" customFormat="1" ht="13" thickTop="1">
      <c r="B32" s="228" t="s">
        <v>21</v>
      </c>
      <c r="C32" s="229">
        <f>1000/$A$1*'[3]4407Imp'!$B$102</f>
        <v>0.41600000000000009</v>
      </c>
      <c r="D32" s="230">
        <f>1000/$A$1*'[3]4407Imp'!$C$102</f>
        <v>0</v>
      </c>
      <c r="E32" s="230">
        <f>1000/$A$1*'[3]4407Imp'!$D$102</f>
        <v>1.8900000000000003</v>
      </c>
      <c r="F32" s="230">
        <f>1000/$A$1*'[3]4407Imp'!$E$102</f>
        <v>0.35500000000000004</v>
      </c>
      <c r="G32" s="230">
        <f>1000/$A$1*'[3]4407Imp'!$F$102</f>
        <v>0.24500000000000002</v>
      </c>
      <c r="H32" s="230">
        <f>1000/$A$1*'[3]4407Imp'!$G$102</f>
        <v>2.7280000000000002</v>
      </c>
      <c r="I32" s="230">
        <f>1000/$A$1*'[3]4407Imp'!$H$102</f>
        <v>3.8160000000000007</v>
      </c>
      <c r="J32" s="231">
        <f>1000/$A$1*'[3]4407Imp'!$I$102</f>
        <v>4.3290000000000015</v>
      </c>
      <c r="K32" s="231">
        <f>1000/$A$1*'[3]4407Imp'!$J$102</f>
        <v>5.9939999999999998</v>
      </c>
      <c r="L32" s="231">
        <f>1000/$A$1*'[3]4407Imp'!K$102</f>
        <v>11.599460000000002</v>
      </c>
      <c r="M32" s="230">
        <f>1000/$A$1*'[3]4407Imp'!L$102</f>
        <v>5.5110466666666662</v>
      </c>
      <c r="N32" s="230">
        <f>1000/$A$1*'[3]4407Imp'!M$102</f>
        <v>1.4189999999999998</v>
      </c>
      <c r="O32" s="230">
        <f>1000/$A$1*'[3]4407Imp'!N$102</f>
        <v>0.25900000000000001</v>
      </c>
      <c r="P32" s="230">
        <f>1000/$A$1*'[3]4407Imp'!O$102</f>
        <v>8.900000000000001E-2</v>
      </c>
      <c r="Q32" s="230">
        <f>1000/$A$1*'[3]4407Imp'!P$102</f>
        <v>0.47222133023838758</v>
      </c>
      <c r="R32" s="230">
        <f>1000/$A$1*'[3]4407Imp'!Q$102</f>
        <v>0.76816568328246859</v>
      </c>
      <c r="S32" s="230">
        <f>1000/$A$1*'[3]4407Imp'!R$102</f>
        <v>0.86848162507535687</v>
      </c>
      <c r="T32" s="230">
        <f>1000/$A$1*'[3]4407Imp'!S$102</f>
        <v>0.41842062663361446</v>
      </c>
      <c r="U32" s="230">
        <f>1000/$A$1*'[3]4407Imp'!T$102</f>
        <v>0.64773007643818981</v>
      </c>
      <c r="V32" s="230">
        <f>1000/$A$1*'[3]4407Imp'!U$102</f>
        <v>6.1000000000000006E-2</v>
      </c>
      <c r="W32" s="230">
        <f>1000/$A$1*'[3]4407Imp'!V$102</f>
        <v>0</v>
      </c>
      <c r="X32" s="230">
        <f>1000/$A$1*'[3]4407Imp'!W$102</f>
        <v>0</v>
      </c>
      <c r="Y32" s="230">
        <f>1000/$A$1*'[3]4407Imp'!X$102</f>
        <v>0.02</v>
      </c>
      <c r="Z32" s="230">
        <f>1000/$A$1*'[3]4407Imp'!Y$102</f>
        <v>0</v>
      </c>
      <c r="AA32" s="230">
        <f>1000/$A$1*'[3]4407Imp'!Z$102</f>
        <v>0.154</v>
      </c>
      <c r="AB32" s="230">
        <f>1000/$A$1*'[3]4407Imp'!AA$102</f>
        <v>0</v>
      </c>
      <c r="AC32" s="232"/>
      <c r="AD32" s="229">
        <f>'[3]4407Imp'!AB$102</f>
        <v>0.21257799999999999</v>
      </c>
      <c r="AE32" s="230">
        <f>'[3]4407Imp'!AC$102</f>
        <v>0</v>
      </c>
      <c r="AF32" s="230">
        <f>'[3]4407Imp'!AD$102</f>
        <v>0.69565899999999992</v>
      </c>
      <c r="AG32" s="230">
        <f>'[3]4407Imp'!AE$102</f>
        <v>0.113</v>
      </c>
      <c r="AH32" s="230">
        <f>'[3]4407Imp'!AF$102</f>
        <v>0.13</v>
      </c>
      <c r="AI32" s="230">
        <f>'[3]4407Imp'!AG$102</f>
        <v>1.2670000000000001</v>
      </c>
      <c r="AJ32" s="230">
        <f>'[3]4407Imp'!AH$102</f>
        <v>1.7629119999999998</v>
      </c>
      <c r="AK32" s="230">
        <f>'[3]4407Imp'!AI$102</f>
        <v>2.0409000000000006</v>
      </c>
      <c r="AL32" s="230">
        <f>'[3]4407Imp'!AJ$102</f>
        <v>2.9865139999999997</v>
      </c>
      <c r="AM32" s="230">
        <f>'[3]4407Imp'!AK$102</f>
        <v>4.5652030000000003</v>
      </c>
      <c r="AN32" s="230">
        <f>'[3]4407Imp'!AL$102</f>
        <v>2.022303</v>
      </c>
      <c r="AO32" s="230">
        <f>'[3]4407Imp'!AM$102</f>
        <v>0.59045899999999996</v>
      </c>
      <c r="AP32" s="230">
        <f>'[3]4407Imp'!AN$102</f>
        <v>0.24795699999999996</v>
      </c>
      <c r="AQ32" s="230">
        <f>'[3]4407Imp'!AO$102</f>
        <v>6.3735E-2</v>
      </c>
      <c r="AR32" s="230">
        <f>'[3]4407Imp'!AP$102</f>
        <v>0.259191</v>
      </c>
      <c r="AS32" s="230">
        <f>'[3]4407Imp'!AQ$102</f>
        <v>0.45245400000000002</v>
      </c>
      <c r="AT32" s="230">
        <f>'[3]4407Imp'!AR$102</f>
        <v>0.43868599999999996</v>
      </c>
      <c r="AU32" s="230">
        <f>'[3]4407Imp'!AS$102</f>
        <v>0.19806399999999999</v>
      </c>
      <c r="AV32" s="230">
        <f>'[3]4407Imp'!AT$102</f>
        <v>0.124385</v>
      </c>
      <c r="AW32" s="230">
        <f>'[3]4407Imp'!AU$102</f>
        <v>2.9516000000000001E-2</v>
      </c>
      <c r="AX32" s="230">
        <f>'[3]4407Imp'!AV$102</f>
        <v>0</v>
      </c>
      <c r="AY32" s="230">
        <f>'[3]4407Imp'!AW$102</f>
        <v>0</v>
      </c>
      <c r="AZ32" s="230">
        <f>'[3]4407Imp'!AX$102</f>
        <v>8.4110000000000001E-3</v>
      </c>
      <c r="BA32" s="230">
        <f>'[3]4407Imp'!AY$102</f>
        <v>1.1999999999999999E-4</v>
      </c>
      <c r="BB32" s="230">
        <f>'[3]4407Imp'!AZ$102</f>
        <v>6.4020000000000007E-2</v>
      </c>
      <c r="BC32" s="233">
        <f>'[3]4407Imp'!BA$102</f>
        <v>0</v>
      </c>
      <c r="BD32" s="227"/>
    </row>
    <row r="33" spans="2:56" s="222" customFormat="1">
      <c r="B33" s="228" t="s">
        <v>129</v>
      </c>
      <c r="C33" s="229">
        <f>1000/$A$1*'[4]4407Imp'!$B$102</f>
        <v>3.4644740000000009</v>
      </c>
      <c r="D33" s="230">
        <f>1000/$A$1*'[4]4407Imp'!$C$102</f>
        <v>11.675040000000001</v>
      </c>
      <c r="E33" s="230">
        <f>1000/$A$1*'[4]4407Imp'!$D$102</f>
        <v>11.043100000000001</v>
      </c>
      <c r="F33" s="230">
        <f>1000/$A$1*'[4]4407Imp'!$E$102</f>
        <v>7.88164</v>
      </c>
      <c r="G33" s="230">
        <f>1000/$A$1*'[4]4407Imp'!$F$102</f>
        <v>9.8732600000000019</v>
      </c>
      <c r="H33" s="230">
        <f>1000/$A$1*'[4]4407Imp'!$G$102</f>
        <v>8.0580400000000019</v>
      </c>
      <c r="I33" s="230">
        <f>1000/$A$1*'[4]4407Imp'!$H$102</f>
        <v>14.329540000000003</v>
      </c>
      <c r="J33" s="231">
        <f>1000/$A$1*'[4]4407Imp'!$I$102</f>
        <v>12.173080000000002</v>
      </c>
      <c r="K33" s="231">
        <f>1000/$A$1*'[4]4407Imp'!$J$102</f>
        <v>14.453500000000002</v>
      </c>
      <c r="L33" s="231">
        <f>1000/$A$1*'[4]4407Imp'!K$102</f>
        <v>5.4536200000000008</v>
      </c>
      <c r="M33" s="230">
        <f>1000/$A$1*'[4]4407Imp'!L$102</f>
        <v>5.3936999999999999</v>
      </c>
      <c r="N33" s="230">
        <f>1000/$A$1*'[4]4407Imp'!M$102</f>
        <v>3.2592000000000003</v>
      </c>
      <c r="O33" s="230">
        <f>1000/$A$1*'[4]4407Imp'!N$102</f>
        <v>2.6087466666666672</v>
      </c>
      <c r="P33" s="230">
        <f>1000/$A$1*'[4]4407Imp'!O$102</f>
        <v>1.9647000000000003</v>
      </c>
      <c r="Q33" s="230">
        <f>1000/$A$1*'[4]4407Imp'!P$102</f>
        <v>2.4490200000000004</v>
      </c>
      <c r="R33" s="230">
        <f>1000/$A$1*'[4]4407Imp'!Q$102</f>
        <v>4.7089799999999995</v>
      </c>
      <c r="S33" s="230">
        <f>1000/$A$1*'[4]4407Imp'!R$102</f>
        <v>1.4147000000000003</v>
      </c>
      <c r="T33" s="230">
        <f>1000/$A$1*'[4]4407Imp'!S$102</f>
        <v>2.7771812500000004</v>
      </c>
      <c r="U33" s="230">
        <f>1000/$A$1*'[4]4407Imp'!T$102</f>
        <v>3.1519999999999997</v>
      </c>
      <c r="V33" s="230">
        <f>1000/$A$1*'[4]4407Imp'!U$102</f>
        <v>3.5769200000000008</v>
      </c>
      <c r="W33" s="230">
        <f>1000/$A$1*'[4]4407Imp'!V$102</f>
        <v>0.51297000000000004</v>
      </c>
      <c r="X33" s="230">
        <f>1000/$A$1*'[4]4407Imp'!W$102</f>
        <v>1.4082834000000002</v>
      </c>
      <c r="Y33" s="230">
        <f>1000/$A$1*'[4]4407Imp'!X$102</f>
        <v>3.1519999999999997</v>
      </c>
      <c r="Z33" s="230">
        <f>1000/$A$1*'[4]4407Imp'!Y$102</f>
        <v>3.1519999999999997</v>
      </c>
      <c r="AA33" s="230">
        <f>1000/$A$1*'[4]4407Imp'!Z$102</f>
        <v>3.1519999999999997</v>
      </c>
      <c r="AB33" s="230">
        <f>1000/$A$1*'[4]4407Imp'!AA$102</f>
        <v>3.1519999999999997</v>
      </c>
      <c r="AC33" s="232"/>
      <c r="AD33" s="229">
        <f>'[4]4407Imp'!AB$102</f>
        <v>1.1431031641589999</v>
      </c>
      <c r="AE33" s="230">
        <f>'[4]4407Imp'!AC$102</f>
        <v>3.7266569787999999</v>
      </c>
      <c r="AF33" s="230">
        <f>'[4]4407Imp'!AD$102</f>
        <v>3.7113882768000002</v>
      </c>
      <c r="AG33" s="230">
        <f>'[4]4407Imp'!AE$102</f>
        <v>2.1319364416000002</v>
      </c>
      <c r="AH33" s="230">
        <f>'[4]4407Imp'!AF$102</f>
        <v>3.7128213297000006</v>
      </c>
      <c r="AI33" s="230">
        <f>'[4]4407Imp'!AG$102</f>
        <v>3.8828124621000004</v>
      </c>
      <c r="AJ33" s="230">
        <f>'[4]4407Imp'!AH$102</f>
        <v>5.2196334148000005</v>
      </c>
      <c r="AK33" s="230">
        <f>'[4]4407Imp'!AI$102</f>
        <v>6.1349815775000005</v>
      </c>
      <c r="AL33" s="230">
        <f>'[4]4407Imp'!AJ$102</f>
        <v>5.6021654192000003</v>
      </c>
      <c r="AM33" s="230">
        <f>'[4]4407Imp'!AK$102</f>
        <v>3.4622185883999999</v>
      </c>
      <c r="AN33" s="230">
        <f>'[4]4407Imp'!AL$102</f>
        <v>3.5009907534000004</v>
      </c>
      <c r="AO33" s="230">
        <f>'[4]4407Imp'!AM$102</f>
        <v>1.723298784</v>
      </c>
      <c r="AP33" s="230">
        <f>'[4]4407Imp'!AN$102</f>
        <v>2.0572410319999999</v>
      </c>
      <c r="AQ33" s="230">
        <f>'[4]4407Imp'!AO$102</f>
        <v>1.8138153882000001</v>
      </c>
      <c r="AR33" s="230">
        <f>'[4]4407Imp'!AP$102</f>
        <v>2.3637548810000002</v>
      </c>
      <c r="AS33" s="230">
        <f>'[4]4407Imp'!AQ$102</f>
        <v>3.8885312199999995</v>
      </c>
      <c r="AT33" s="230">
        <f>'[4]4407Imp'!AR$102</f>
        <v>1.2697825488000001</v>
      </c>
      <c r="AU33" s="230">
        <f>'[4]4407Imp'!AS$102</f>
        <v>2.4871057210999998</v>
      </c>
      <c r="AV33" s="230">
        <f>'[4]4407Imp'!AT$102</f>
        <v>2.6097993842</v>
      </c>
      <c r="AW33" s="230">
        <f>'[4]4407Imp'!AU$102</f>
        <v>2.7368192694999998</v>
      </c>
      <c r="AX33" s="230">
        <f>'[4]4407Imp'!AV$102</f>
        <v>0.37498826905000004</v>
      </c>
      <c r="AY33" s="230">
        <f>'[4]4407Imp'!AW$102</f>
        <v>1.189127088307143</v>
      </c>
      <c r="AZ33" s="230">
        <f>'[4]4407Imp'!AX$102</f>
        <v>2.6097993842</v>
      </c>
      <c r="BA33" s="230">
        <f>'[4]4407Imp'!AY$102</f>
        <v>2.6097993842</v>
      </c>
      <c r="BB33" s="230">
        <f>'[4]4407Imp'!AZ$102</f>
        <v>2.6097993842</v>
      </c>
      <c r="BC33" s="233">
        <f>'[4]4407Imp'!BA$102</f>
        <v>2.6097993842</v>
      </c>
      <c r="BD33" s="227"/>
    </row>
    <row r="34" spans="2:56" s="222" customFormat="1">
      <c r="B34" s="228" t="s">
        <v>37</v>
      </c>
      <c r="C34" s="229">
        <f>1000/$A$1*'[5]4407Imp'!$B$102</f>
        <v>0</v>
      </c>
      <c r="D34" s="230">
        <f>1000/$A$1*'[5]4407Imp'!$C$102</f>
        <v>0.39200000000000007</v>
      </c>
      <c r="E34" s="230">
        <f>1000/$A$1*'[5]4407Imp'!$D$102</f>
        <v>0</v>
      </c>
      <c r="F34" s="230">
        <f>1000/$A$1*'[5]4407Imp'!$E$102</f>
        <v>0</v>
      </c>
      <c r="G34" s="230">
        <f>1000/$A$1*'[5]4407Imp'!$F$102</f>
        <v>0</v>
      </c>
      <c r="H34" s="230">
        <f>1000/$A$1*'[5]4407Imp'!$G$102</f>
        <v>0</v>
      </c>
      <c r="I34" s="230">
        <f>1000/$A$1*'[5]4407Imp'!$H$102</f>
        <v>0</v>
      </c>
      <c r="J34" s="231">
        <f>1000/$A$1*'[5]4407Imp'!$I$102</f>
        <v>0</v>
      </c>
      <c r="K34" s="231">
        <f>1000/$A$1*'[5]4407Imp'!$J$102</f>
        <v>3.5000000000000003E-2</v>
      </c>
      <c r="L34" s="231">
        <f>1000/$A$1*'[5]4407Imp'!K$102</f>
        <v>0</v>
      </c>
      <c r="M34" s="230">
        <f>1000/$A$1*'[5]4407Imp'!L$102</f>
        <v>9.0000000000000011E-2</v>
      </c>
      <c r="N34" s="230">
        <f>1000/$A$1*'[5]4407Imp'!M$102</f>
        <v>0</v>
      </c>
      <c r="O34" s="230">
        <f>1000/$A$1*'[5]4407Imp'!N$102</f>
        <v>8.7999999999999995E-2</v>
      </c>
      <c r="P34" s="230">
        <f>1000/$A$1*'[5]4407Imp'!O$102</f>
        <v>1.9E-2</v>
      </c>
      <c r="Q34" s="230">
        <f>1000/$A$1*'[5]4407Imp'!P$102</f>
        <v>0</v>
      </c>
      <c r="R34" s="230">
        <f>1000/$A$1*'[5]4407Imp'!Q$102</f>
        <v>0.26100000000000007</v>
      </c>
      <c r="S34" s="230">
        <f>1000/$A$1*'[5]4407Imp'!R$102</f>
        <v>0.04</v>
      </c>
      <c r="T34" s="230">
        <f>1000/$A$1*'[5]4407Imp'!S$102</f>
        <v>0.36400000000000005</v>
      </c>
      <c r="U34" s="230">
        <f>1000/$A$1*'[5]4407Imp'!T$102</f>
        <v>0</v>
      </c>
      <c r="V34" s="230">
        <f>1000/$A$1*'[5]4407Imp'!U$102</f>
        <v>0.02</v>
      </c>
      <c r="W34" s="230">
        <f>1000/$A$1*'[5]4407Imp'!V$102</f>
        <v>6.4000000000000001E-2</v>
      </c>
      <c r="X34" s="230">
        <f>1000/$A$1*'[5]4407Imp'!W$102</f>
        <v>0</v>
      </c>
      <c r="Y34" s="230">
        <f>1000/$A$1*'[5]4407Imp'!X$102</f>
        <v>0</v>
      </c>
      <c r="Z34" s="230">
        <f>1000/$A$1*'[5]4407Imp'!Y$102</f>
        <v>1.0999999999999999E-2</v>
      </c>
      <c r="AA34" s="230">
        <f>1000/$A$1*'[5]4407Imp'!Z$102</f>
        <v>0</v>
      </c>
      <c r="AB34" s="230">
        <f>1000/$A$1*'[5]4407Imp'!AA$102</f>
        <v>0</v>
      </c>
      <c r="AC34" s="232"/>
      <c r="AD34" s="229">
        <f>'[5]4407Imp'!AB$102</f>
        <v>0</v>
      </c>
      <c r="AE34" s="230">
        <f>'[5]4407Imp'!AC$102</f>
        <v>8.4212999999999996E-2</v>
      </c>
      <c r="AF34" s="230">
        <f>'[5]4407Imp'!AD$102</f>
        <v>0</v>
      </c>
      <c r="AG34" s="230">
        <f>'[5]4407Imp'!AE$102</f>
        <v>0</v>
      </c>
      <c r="AH34" s="230">
        <f>'[5]4407Imp'!AF$102</f>
        <v>0</v>
      </c>
      <c r="AI34" s="230">
        <f>'[5]4407Imp'!AG$102</f>
        <v>0</v>
      </c>
      <c r="AJ34" s="230">
        <f>'[5]4407Imp'!AH$102</f>
        <v>0</v>
      </c>
      <c r="AK34" s="230">
        <f>'[5]4407Imp'!AI$102</f>
        <v>0</v>
      </c>
      <c r="AL34" s="230">
        <f>'[5]4407Imp'!AJ$102</f>
        <v>6.6749999999999995E-3</v>
      </c>
      <c r="AM34" s="230">
        <f>'[5]4407Imp'!AK$102</f>
        <v>0</v>
      </c>
      <c r="AN34" s="230">
        <f>'[5]4407Imp'!AL$102</f>
        <v>3.1938999999999995E-2</v>
      </c>
      <c r="AO34" s="230">
        <f>'[5]4407Imp'!AM$102</f>
        <v>0</v>
      </c>
      <c r="AP34" s="230">
        <f>'[5]4407Imp'!AN$102</f>
        <v>3.2964E-2</v>
      </c>
      <c r="AQ34" s="230">
        <f>'[5]4407Imp'!AO$102</f>
        <v>1.9438999999999998E-2</v>
      </c>
      <c r="AR34" s="230">
        <f>'[5]4407Imp'!AP$102</f>
        <v>0</v>
      </c>
      <c r="AS34" s="230">
        <f>'[5]4407Imp'!AQ$102</f>
        <v>0.15442999999999998</v>
      </c>
      <c r="AT34" s="230">
        <f>'[5]4407Imp'!AR$102</f>
        <v>2.2443999999999999E-2</v>
      </c>
      <c r="AU34" s="230">
        <f>'[5]4407Imp'!AS$102</f>
        <v>0.18401499999999998</v>
      </c>
      <c r="AV34" s="230">
        <f>'[5]4407Imp'!AT$102</f>
        <v>0</v>
      </c>
      <c r="AW34" s="230">
        <f>'[5]4407Imp'!AU$102</f>
        <v>1.966E-2</v>
      </c>
      <c r="AX34" s="230">
        <f>'[5]4407Imp'!AV$102</f>
        <v>3.2903000000000002E-2</v>
      </c>
      <c r="AY34" s="230">
        <f>'[5]4407Imp'!AW$102</f>
        <v>0</v>
      </c>
      <c r="AZ34" s="230">
        <f>'[5]4407Imp'!AX$102</f>
        <v>0</v>
      </c>
      <c r="BA34" s="230">
        <f>'[5]4407Imp'!AY$102</f>
        <v>2.5783075999999999E-2</v>
      </c>
      <c r="BB34" s="230">
        <f>'[5]4407Imp'!AZ$102</f>
        <v>0</v>
      </c>
      <c r="BC34" s="233">
        <f>'[5]4407Imp'!BA$102</f>
        <v>0</v>
      </c>
      <c r="BD34" s="227"/>
    </row>
    <row r="35" spans="2:56" s="222" customFormat="1">
      <c r="B35" s="228" t="s">
        <v>20</v>
      </c>
      <c r="C35" s="229">
        <f>1000/$A$1*'[6]4407Imp'!$B$102</f>
        <v>0</v>
      </c>
      <c r="D35" s="230">
        <f>1000/$A$1*'[6]4407Imp'!$C$102</f>
        <v>0</v>
      </c>
      <c r="E35" s="230">
        <f>1000/$A$1*'[6]4407Imp'!$D$102</f>
        <v>0</v>
      </c>
      <c r="F35" s="230">
        <f>1000/$A$1*'[6]4407Imp'!$E$102</f>
        <v>0</v>
      </c>
      <c r="G35" s="230">
        <f>1000/$A$1*'[6]4407Imp'!$F$102</f>
        <v>0</v>
      </c>
      <c r="H35" s="230">
        <f>1000/$A$1*'[6]4407Imp'!$G$102</f>
        <v>0</v>
      </c>
      <c r="I35" s="230">
        <f>1000/$A$1*'[6]4407Imp'!$H$102</f>
        <v>0</v>
      </c>
      <c r="J35" s="231">
        <f>1000/$A$1*'[6]4407Imp'!$I$102</f>
        <v>0</v>
      </c>
      <c r="K35" s="231">
        <f>1000/$A$1*'[6]4407Imp'!$J$102</f>
        <v>0</v>
      </c>
      <c r="L35" s="231">
        <f>1000/$A$1*'[6]4407Imp'!K$102</f>
        <v>0</v>
      </c>
      <c r="M35" s="230">
        <f>1000/$A$1*'[6]4407Imp'!L$102</f>
        <v>0</v>
      </c>
      <c r="N35" s="230">
        <f>1000/$A$1*'[6]4407Imp'!M$102</f>
        <v>2.1999999999999999E-2</v>
      </c>
      <c r="O35" s="230">
        <f>1000/$A$1*'[6]4407Imp'!N$102</f>
        <v>0</v>
      </c>
      <c r="P35" s="230">
        <f>1000/$A$1*'[6]4407Imp'!O$102</f>
        <v>0</v>
      </c>
      <c r="Q35" s="230">
        <f>1000/$A$1*'[6]4407Imp'!P$102</f>
        <v>0</v>
      </c>
      <c r="R35" s="230">
        <f>1000/$A$1*'[6]4407Imp'!Q$102</f>
        <v>0</v>
      </c>
      <c r="S35" s="230">
        <f>1000/$A$1*'[6]4407Imp'!R$102</f>
        <v>0</v>
      </c>
      <c r="T35" s="230">
        <f>1000/$A$1*'[6]4407Imp'!S$102</f>
        <v>0</v>
      </c>
      <c r="U35" s="230">
        <f>1000/$A$1*'[6]4407Imp'!T$102</f>
        <v>0</v>
      </c>
      <c r="V35" s="230">
        <f>1000/$A$1*'[6]4407Imp'!U$102</f>
        <v>0</v>
      </c>
      <c r="W35" s="230">
        <f>1000/$A$1*'[6]4407Imp'!V$102</f>
        <v>0</v>
      </c>
      <c r="X35" s="230">
        <f>1000/$A$1*'[6]4407Imp'!W$102</f>
        <v>0</v>
      </c>
      <c r="Y35" s="230">
        <f>1000/$A$1*'[6]4407Imp'!X$102</f>
        <v>0</v>
      </c>
      <c r="Z35" s="230">
        <f>1000/$A$1*'[6]4407Imp'!Y$102</f>
        <v>0</v>
      </c>
      <c r="AA35" s="230">
        <f>1000/$A$1*'[6]4407Imp'!Z$102</f>
        <v>0</v>
      </c>
      <c r="AB35" s="230">
        <f>1000/$A$1*'[6]4407Imp'!AA$102</f>
        <v>0</v>
      </c>
      <c r="AC35" s="232"/>
      <c r="AD35" s="229">
        <f>'[6]4407Imp'!AB$102</f>
        <v>0</v>
      </c>
      <c r="AE35" s="230">
        <f>'[6]4407Imp'!AC$102</f>
        <v>0</v>
      </c>
      <c r="AF35" s="230">
        <f>'[6]4407Imp'!AD$102</f>
        <v>0</v>
      </c>
      <c r="AG35" s="230">
        <f>'[6]4407Imp'!AE$102</f>
        <v>0</v>
      </c>
      <c r="AH35" s="230">
        <f>'[6]4407Imp'!AF$102</f>
        <v>0</v>
      </c>
      <c r="AI35" s="230">
        <f>'[6]4407Imp'!AG$102</f>
        <v>0</v>
      </c>
      <c r="AJ35" s="230">
        <f>'[6]4407Imp'!AH$102</f>
        <v>0</v>
      </c>
      <c r="AK35" s="230">
        <f>'[6]4407Imp'!AI$102</f>
        <v>0</v>
      </c>
      <c r="AL35" s="230">
        <f>'[6]4407Imp'!AJ$102</f>
        <v>0</v>
      </c>
      <c r="AM35" s="230">
        <f>'[6]4407Imp'!AK$102</f>
        <v>0</v>
      </c>
      <c r="AN35" s="230">
        <f>'[6]4407Imp'!AL$102</f>
        <v>0</v>
      </c>
      <c r="AO35" s="230">
        <f>'[6]4407Imp'!AM$102</f>
        <v>2.1343999999999998E-2</v>
      </c>
      <c r="AP35" s="230">
        <f>'[6]4407Imp'!AN$102</f>
        <v>0</v>
      </c>
      <c r="AQ35" s="230">
        <f>'[6]4407Imp'!AO$102</f>
        <v>0</v>
      </c>
      <c r="AR35" s="230">
        <f>'[6]4407Imp'!AP$102</f>
        <v>0</v>
      </c>
      <c r="AS35" s="230">
        <f>'[6]4407Imp'!AQ$102</f>
        <v>0</v>
      </c>
      <c r="AT35" s="230">
        <f>'[6]4407Imp'!AR$102</f>
        <v>0</v>
      </c>
      <c r="AU35" s="230">
        <f>'[6]4407Imp'!AS$102</f>
        <v>0</v>
      </c>
      <c r="AV35" s="230">
        <f>'[6]4407Imp'!AT$102</f>
        <v>0</v>
      </c>
      <c r="AW35" s="230">
        <f>'[6]4407Imp'!AU$102</f>
        <v>0</v>
      </c>
      <c r="AX35" s="230">
        <f>'[6]4407Imp'!AV$102</f>
        <v>0</v>
      </c>
      <c r="AY35" s="230">
        <f>'[6]4407Imp'!AW$102</f>
        <v>0</v>
      </c>
      <c r="AZ35" s="230">
        <f>'[6]4407Imp'!AX$102</f>
        <v>0</v>
      </c>
      <c r="BA35" s="230">
        <f>'[6]4407Imp'!AY$102</f>
        <v>0</v>
      </c>
      <c r="BB35" s="230">
        <f>'[6]4407Imp'!AZ$102</f>
        <v>0</v>
      </c>
      <c r="BC35" s="233">
        <f>'[6]4407Imp'!BA$102</f>
        <v>0</v>
      </c>
      <c r="BD35" s="227"/>
    </row>
    <row r="36" spans="2:56" s="222" customFormat="1">
      <c r="B36" s="228" t="s">
        <v>18</v>
      </c>
      <c r="C36" s="229">
        <f>1000/$A$1*'[7]4407Imp'!$B$102</f>
        <v>0</v>
      </c>
      <c r="D36" s="230">
        <f>1000/$A$1*'[7]4407Imp'!$C$102</f>
        <v>0</v>
      </c>
      <c r="E36" s="230">
        <f>1000/$A$1*'[7]4407Imp'!$D$102</f>
        <v>0</v>
      </c>
      <c r="F36" s="230">
        <f>1000/$A$1*'[7]4407Imp'!$E$102</f>
        <v>0.14400000000000004</v>
      </c>
      <c r="G36" s="230">
        <f>1000/$A$1*'[7]4407Imp'!$F$102</f>
        <v>0.65100000000000002</v>
      </c>
      <c r="H36" s="230">
        <f>1000/$A$1*'[7]4407Imp'!$G$102</f>
        <v>0.249</v>
      </c>
      <c r="I36" s="230">
        <f>1000/$A$1*'[7]4407Imp'!$H$102</f>
        <v>0.48000000000000004</v>
      </c>
      <c r="J36" s="231">
        <f>1000/$A$1*'[7]4407Imp'!$I$102</f>
        <v>8.7000000000000008E-2</v>
      </c>
      <c r="K36" s="231">
        <f>1000/$A$1*'[7]4407Imp'!$J$102</f>
        <v>3.2000000000000001E-2</v>
      </c>
      <c r="L36" s="231">
        <f>1000/$A$1*'[7]4407Imp'!K$102</f>
        <v>6.1000000000000006E-2</v>
      </c>
      <c r="M36" s="230">
        <f>1000/$A$1*'[7]4407Imp'!L$102</f>
        <v>0.17500000000000002</v>
      </c>
      <c r="N36" s="230">
        <f>1000/$A$1*'[7]4407Imp'!M$102</f>
        <v>0</v>
      </c>
      <c r="O36" s="230">
        <f>1000/$A$1*'[7]4407Imp'!N$102</f>
        <v>0</v>
      </c>
      <c r="P36" s="230">
        <f>1000/$A$1*'[7]4407Imp'!O$102</f>
        <v>2.8000000000000001E-2</v>
      </c>
      <c r="Q36" s="230">
        <f>1000/$A$1*'[7]4407Imp'!P$102</f>
        <v>0</v>
      </c>
      <c r="R36" s="230">
        <f>1000/$A$1*'[7]4407Imp'!Q$102</f>
        <v>7.5999999999999998E-2</v>
      </c>
      <c r="S36" s="230">
        <f>1000/$A$1*'[7]4407Imp'!R$102</f>
        <v>0.16300000000000003</v>
      </c>
      <c r="T36" s="230">
        <f>1000/$A$1*'[7]4407Imp'!S$102</f>
        <v>0</v>
      </c>
      <c r="U36" s="230">
        <f>1000/$A$1*'[7]4407Imp'!T$102</f>
        <v>0</v>
      </c>
      <c r="V36" s="230">
        <f>1000/$A$1*'[7]4407Imp'!U$102</f>
        <v>1.7999999999999999E-2</v>
      </c>
      <c r="W36" s="230">
        <f>1000/$A$1*'[7]4407Imp'!V$102</f>
        <v>0</v>
      </c>
      <c r="X36" s="230">
        <f>1000/$A$1*'[7]4407Imp'!W$102</f>
        <v>0</v>
      </c>
      <c r="Y36" s="230">
        <f>1000/$A$1*'[7]4407Imp'!X$102</f>
        <v>0</v>
      </c>
      <c r="Z36" s="230">
        <f>1000/$A$1*'[7]4407Imp'!Y$102</f>
        <v>0</v>
      </c>
      <c r="AA36" s="230">
        <f>1000/$A$1*'[7]4407Imp'!Z$102</f>
        <v>0</v>
      </c>
      <c r="AB36" s="230">
        <f>1000/$A$1*'[7]4407Imp'!AA$102</f>
        <v>0</v>
      </c>
      <c r="AC36" s="232"/>
      <c r="AD36" s="229">
        <f>'[7]4407Imp'!AB$102</f>
        <v>0</v>
      </c>
      <c r="AE36" s="230">
        <f>'[7]4407Imp'!AC$102</f>
        <v>0</v>
      </c>
      <c r="AF36" s="230">
        <f>'[7]4407Imp'!AD$102</f>
        <v>0</v>
      </c>
      <c r="AG36" s="230">
        <f>'[7]4407Imp'!AE$102</f>
        <v>6.0999999999999999E-2</v>
      </c>
      <c r="AH36" s="230">
        <f>'[7]4407Imp'!AF$102</f>
        <v>0.27900000000000003</v>
      </c>
      <c r="AI36" s="230">
        <f>'[7]4407Imp'!AG$102</f>
        <v>6.6303395363993448E-2</v>
      </c>
      <c r="AJ36" s="230">
        <f>'[7]4407Imp'!AH$102</f>
        <v>0.17405853018439024</v>
      </c>
      <c r="AK36" s="230">
        <f>'[7]4407Imp'!AI$102</f>
        <v>4.0151881060326251E-2</v>
      </c>
      <c r="AL36" s="230">
        <f>'[7]4407Imp'!AJ$102</f>
        <v>1.3384241377287069E-2</v>
      </c>
      <c r="AM36" s="230">
        <f>'[7]4407Imp'!AK$102</f>
        <v>3.614018395979178E-2</v>
      </c>
      <c r="AN36" s="230">
        <f>'[7]4407Imp'!AL$102</f>
        <v>9.3584361986470091E-2</v>
      </c>
      <c r="AO36" s="230">
        <f>'[7]4407Imp'!AM$102</f>
        <v>0</v>
      </c>
      <c r="AP36" s="230">
        <f>'[7]4407Imp'!AN$102</f>
        <v>0</v>
      </c>
      <c r="AQ36" s="230">
        <f>'[7]4407Imp'!AO$102</f>
        <v>1.7999999999999999E-2</v>
      </c>
      <c r="AR36" s="230">
        <f>'[7]4407Imp'!AP$102</f>
        <v>0</v>
      </c>
      <c r="AS36" s="230">
        <f>'[7]4407Imp'!AQ$102</f>
        <v>5.9000000000000004E-2</v>
      </c>
      <c r="AT36" s="230">
        <f>'[7]4407Imp'!AR$102</f>
        <v>3.1945000000000001E-2</v>
      </c>
      <c r="AU36" s="230">
        <f>'[7]4407Imp'!AS$102</f>
        <v>0</v>
      </c>
      <c r="AV36" s="230">
        <f>'[7]4407Imp'!AT$102</f>
        <v>0</v>
      </c>
      <c r="AW36" s="230">
        <f>'[7]4407Imp'!AU$102</f>
        <v>3.5436999999999996E-2</v>
      </c>
      <c r="AX36" s="230">
        <f>'[7]4407Imp'!AV$102</f>
        <v>0</v>
      </c>
      <c r="AY36" s="230">
        <f>'[7]4407Imp'!AW$102</f>
        <v>0</v>
      </c>
      <c r="AZ36" s="230">
        <f>'[7]4407Imp'!AX$102</f>
        <v>0</v>
      </c>
      <c r="BA36" s="230">
        <f>'[7]4407Imp'!AY$102</f>
        <v>0</v>
      </c>
      <c r="BB36" s="230">
        <f>'[7]4407Imp'!AZ$102</f>
        <v>0</v>
      </c>
      <c r="BC36" s="233">
        <f>'[7]4407Imp'!BA$102</f>
        <v>0</v>
      </c>
      <c r="BD36" s="227"/>
    </row>
    <row r="37" spans="2:56" s="222" customFormat="1" ht="13" thickBot="1">
      <c r="B37" s="234" t="s">
        <v>41</v>
      </c>
      <c r="C37" s="235">
        <f>1000/$A$1*'[8]4407Imp'!$B$102</f>
        <v>5.8610999999999995</v>
      </c>
      <c r="D37" s="236">
        <f>1000/$A$1*'[8]4407Imp'!$C$102</f>
        <v>4.1950000000000003</v>
      </c>
      <c r="E37" s="236">
        <f>1000/$A$1*'[8]4407Imp'!$D$102</f>
        <v>8.9339999999999993</v>
      </c>
      <c r="F37" s="236">
        <f>1000/$A$1*'[8]4407Imp'!$E$102</f>
        <v>3.1980000000000004</v>
      </c>
      <c r="G37" s="236">
        <f>1000/$A$1*'[8]4407Imp'!$F$102</f>
        <v>7.7830000000000004</v>
      </c>
      <c r="H37" s="236">
        <f>1000/$A$1*'[8]4407Imp'!$G$102</f>
        <v>5.3940000000000001</v>
      </c>
      <c r="I37" s="236">
        <f>1000/$A$1*'[8]4407Imp'!$H$102</f>
        <v>5.4400000000000013</v>
      </c>
      <c r="J37" s="237">
        <f>1000/$A$1*'[8]4407Imp'!$I$102</f>
        <v>4.0620000000000003</v>
      </c>
      <c r="K37" s="237">
        <f>1000/$A$1*'[8]4407Imp'!$J$102</f>
        <v>4.6940000000000008</v>
      </c>
      <c r="L37" s="237">
        <f>1000/$A$1*'[8]4407Imp'!K$102</f>
        <v>3.1630000000000003</v>
      </c>
      <c r="M37" s="236">
        <f>1000/$A$1*'[8]4407Imp'!L$102</f>
        <v>4.048</v>
      </c>
      <c r="N37" s="236">
        <f>1000/$A$1*'[8]4407Imp'!M$102</f>
        <v>5.5580000000000007</v>
      </c>
      <c r="O37" s="236">
        <f>1000/$A$1*'[8]4407Imp'!N$102</f>
        <v>6.0510000000000002</v>
      </c>
      <c r="P37" s="236">
        <f>1000/$A$1*'[8]4407Imp'!O$102</f>
        <v>6.3881942857142855</v>
      </c>
      <c r="Q37" s="236">
        <f>1000/$A$1*'[8]4407Imp'!P$102</f>
        <v>10.055999999999999</v>
      </c>
      <c r="R37" s="236">
        <f>1000/$A$1*'[8]4407Imp'!Q$102</f>
        <v>3.6949999999999998</v>
      </c>
      <c r="S37" s="236">
        <f>1000/$A$1*'[8]4407Imp'!R$102</f>
        <v>7.6560000000000006</v>
      </c>
      <c r="T37" s="236">
        <f>1000/$A$1*'[8]4407Imp'!S$102</f>
        <v>5.1590000000000007</v>
      </c>
      <c r="U37" s="236">
        <f>1000/$A$1*'[8]4407Imp'!T$102</f>
        <v>4.7280000000000006</v>
      </c>
      <c r="V37" s="236">
        <f>1000/$A$1*'[8]4407Imp'!U$102</f>
        <v>6.5860000000000003</v>
      </c>
      <c r="W37" s="236">
        <f>1000/$A$1*'[8]4407Imp'!V$102</f>
        <v>6.1759866000000017</v>
      </c>
      <c r="X37" s="236">
        <f>1000/$A$1*'[8]4407Imp'!W$102</f>
        <v>3.4550000000000005</v>
      </c>
      <c r="Y37" s="236">
        <f>1000/$A$1*'[8]4407Imp'!X$102</f>
        <v>5.7703262400000011</v>
      </c>
      <c r="Z37" s="236">
        <f>1000/$A$1*'[8]4407Imp'!Y$102</f>
        <v>2.4956043956043956</v>
      </c>
      <c r="AA37" s="236">
        <f>1000/$A$1*'[8]4407Imp'!Z$102</f>
        <v>0</v>
      </c>
      <c r="AB37" s="236">
        <f>1000/$A$1*'[8]4407Imp'!AA$102</f>
        <v>0</v>
      </c>
      <c r="AC37" s="238"/>
      <c r="AD37" s="235">
        <f>'[8]4407Imp'!AB$102</f>
        <v>0.99503600000000003</v>
      </c>
      <c r="AE37" s="236">
        <f>'[8]4407Imp'!AC$102</f>
        <v>1.0556479999999999</v>
      </c>
      <c r="AF37" s="236">
        <f>'[8]4407Imp'!AD$102</f>
        <v>2.8239999999999998</v>
      </c>
      <c r="AG37" s="236">
        <f>'[8]4407Imp'!AE$102</f>
        <v>0.70799999999999996</v>
      </c>
      <c r="AH37" s="236">
        <f>'[8]4407Imp'!AF$102</f>
        <v>2.0649999999999999</v>
      </c>
      <c r="AI37" s="236">
        <f>'[8]4407Imp'!AG$102</f>
        <v>1.9292259999999999</v>
      </c>
      <c r="AJ37" s="236">
        <f>'[8]4407Imp'!AH$102</f>
        <v>2.0759540000000003</v>
      </c>
      <c r="AK37" s="236">
        <f>'[8]4407Imp'!AI$102</f>
        <v>1.8034509999999999</v>
      </c>
      <c r="AL37" s="236">
        <f>'[8]4407Imp'!AJ$102</f>
        <v>2.1290169999999997</v>
      </c>
      <c r="AM37" s="236">
        <f>'[8]4407Imp'!AK$102</f>
        <v>1.966367</v>
      </c>
      <c r="AN37" s="236">
        <f>'[8]4407Imp'!AL$102</f>
        <v>2.8991539999999998</v>
      </c>
      <c r="AO37" s="236">
        <f>'[8]4407Imp'!AM$102</f>
        <v>6.6015639999999998</v>
      </c>
      <c r="AP37" s="236">
        <f>'[8]4407Imp'!AN$102</f>
        <v>6.3104179999999994</v>
      </c>
      <c r="AQ37" s="236">
        <f>'[8]4407Imp'!AO$102</f>
        <v>5.5776620000000001</v>
      </c>
      <c r="AR37" s="236">
        <f>'[8]4407Imp'!AP$102</f>
        <v>7.0056769999999995</v>
      </c>
      <c r="AS37" s="236">
        <f>'[8]4407Imp'!AQ$102</f>
        <v>5.0699649999999998</v>
      </c>
      <c r="AT37" s="236">
        <f>'[8]4407Imp'!AR$102</f>
        <v>6.2522519999999995</v>
      </c>
      <c r="AU37" s="236">
        <f>'[8]4407Imp'!AS$102</f>
        <v>4.132682</v>
      </c>
      <c r="AV37" s="236">
        <f>'[8]4407Imp'!AT$102</f>
        <v>4.968515</v>
      </c>
      <c r="AW37" s="236">
        <f>'[8]4407Imp'!AU$102</f>
        <v>7.6482109999999999</v>
      </c>
      <c r="AX37" s="236">
        <f>'[8]4407Imp'!AV$102</f>
        <v>4.884665</v>
      </c>
      <c r="AY37" s="236">
        <f>'[8]4407Imp'!AW$102</f>
        <v>4.0759530000000002</v>
      </c>
      <c r="AZ37" s="236">
        <f>'[8]4407Imp'!AX$102</f>
        <v>5.4408059999999994</v>
      </c>
      <c r="BA37" s="236">
        <f>'[8]4407Imp'!AY$102</f>
        <v>6.0466669999999993</v>
      </c>
      <c r="BB37" s="236">
        <f>'[8]4407Imp'!AZ$102</f>
        <v>0</v>
      </c>
      <c r="BC37" s="239">
        <f>'[8]4407Imp'!BA$102</f>
        <v>0</v>
      </c>
      <c r="BD37" s="227"/>
    </row>
    <row r="38" spans="2:56" ht="13" thickTop="1">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2:56">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row>
    <row r="40" spans="2:56">
      <c r="B40" s="18" t="s">
        <v>125</v>
      </c>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row>
    <row r="41" spans="2:56">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row>
    <row r="42" spans="2:56">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row>
    <row r="43" spans="2:56">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row>
    <row r="44" spans="2:56">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row>
    <row r="45" spans="2:56">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row>
    <row r="46" spans="2:56">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row>
    <row r="47" spans="2:56">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row>
    <row r="48" spans="2:56">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row>
    <row r="49" spans="30:55">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row>
    <row r="50" spans="30:55">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row>
    <row r="51" spans="30:55">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row>
    <row r="52" spans="30:55">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row>
    <row r="53" spans="30:55">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30:55">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30:55">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30:55">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30:55">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30:55">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30:55">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30:55">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row>
    <row r="61" spans="30:55">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row>
    <row r="62" spans="30:55">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row>
    <row r="63" spans="30:55">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row>
    <row r="64" spans="30:55">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row>
    <row r="65" spans="30:55">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row>
    <row r="66" spans="30:55">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row>
    <row r="67" spans="30:55">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row>
    <row r="68" spans="30:55">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row>
    <row r="69" spans="30:55">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row>
    <row r="70" spans="30:55">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row>
    <row r="71" spans="30:55">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row>
    <row r="72" spans="30:55">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row>
    <row r="73" spans="30:55">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row>
    <row r="74" spans="30:55">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row>
    <row r="75" spans="30:55">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row>
    <row r="76" spans="30:55">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row>
    <row r="77" spans="30:55">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row>
    <row r="78" spans="30:55">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row>
    <row r="79" spans="30:55">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row>
    <row r="80" spans="30:55">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row>
  </sheetData>
  <mergeCells count="10">
    <mergeCell ref="B2:B4"/>
    <mergeCell ref="C2:AB2"/>
    <mergeCell ref="C3:AB3"/>
    <mergeCell ref="AD2:BC2"/>
    <mergeCell ref="AD3:BC3"/>
    <mergeCell ref="B29:B31"/>
    <mergeCell ref="C29:AB29"/>
    <mergeCell ref="AD29:BC29"/>
    <mergeCell ref="C30:AB30"/>
    <mergeCell ref="AD30:BC30"/>
  </mergeCell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D34"/>
  <sheetViews>
    <sheetView workbookViewId="0">
      <pane xSplit="2" ySplit="4" topLeftCell="C5"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f>[2]RWE!$A$8</f>
        <v>1.9</v>
      </c>
      <c r="B1" s="18"/>
    </row>
    <row r="2" spans="1:56" s="6" customFormat="1" ht="16" thickTop="1">
      <c r="A2" s="2"/>
      <c r="B2" s="284" t="s">
        <v>88</v>
      </c>
      <c r="C2" s="281" t="s">
        <v>16</v>
      </c>
      <c r="D2" s="282"/>
      <c r="E2" s="282"/>
      <c r="F2" s="282"/>
      <c r="G2" s="282"/>
      <c r="H2" s="282"/>
      <c r="I2" s="282"/>
      <c r="J2" s="282"/>
      <c r="K2" s="282"/>
      <c r="L2" s="282"/>
      <c r="M2" s="282"/>
      <c r="N2" s="282"/>
      <c r="O2" s="282"/>
      <c r="P2" s="282"/>
      <c r="Q2" s="282"/>
      <c r="R2" s="282"/>
      <c r="S2" s="282"/>
      <c r="T2" s="282"/>
      <c r="U2" s="282"/>
      <c r="V2" s="282"/>
      <c r="W2" s="282"/>
      <c r="X2" s="282"/>
      <c r="Y2" s="282"/>
      <c r="Z2" s="282"/>
      <c r="AA2" s="282"/>
      <c r="AB2" s="283"/>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3" t="s">
        <v>13</v>
      </c>
      <c r="C5" s="217">
        <f>1000/$A$1*'[1]4408Exp'!$B$263</f>
        <v>2.5702600000000003E-2</v>
      </c>
      <c r="D5" s="16">
        <f>1000/$A$1*'[1]4408Exp'!$C$263</f>
        <v>1.2178600000000001E-2</v>
      </c>
      <c r="E5" s="16">
        <f>1000/$A$1*'[1]4408Exp'!$D$263</f>
        <v>0.1232294</v>
      </c>
      <c r="F5" s="16">
        <f>1000/$A$1*'[1]4408Exp'!$E$263</f>
        <v>5.2191999999999994E-3</v>
      </c>
      <c r="G5" s="16">
        <f>1000/$A$1*'[1]4408Exp'!$F$263</f>
        <v>3.6272600000000002E-2</v>
      </c>
      <c r="H5" s="16">
        <f>1000/$A$1*'[1]4408Exp'!$G$263</f>
        <v>8.5486800000000002E-2</v>
      </c>
      <c r="I5" s="16">
        <f>1000/$A$1*'[1]4408Exp'!$H$263</f>
        <v>0.33412819999999999</v>
      </c>
      <c r="J5" s="218">
        <f>1000/$A$1*'[1]4408Exp'!$I$263</f>
        <v>0.26699820000000002</v>
      </c>
      <c r="K5" s="218">
        <f>1000/$A$1*'[1]4408Exp'!$J$263</f>
        <v>0.18914</v>
      </c>
      <c r="L5" s="218">
        <f>1000/$A$1*'[1]4408Exp'!K$263</f>
        <v>9.0029799999999993E-2</v>
      </c>
      <c r="M5" s="218">
        <f>1000/$A$1*'[1]4408Exp'!L$263</f>
        <v>2.1886199999999998E-2</v>
      </c>
      <c r="N5" s="16">
        <f>1000/$A$1*'[1]4408Exp'!M$263</f>
        <v>7.1911000000000003E-2</v>
      </c>
      <c r="O5" s="16">
        <f>1000/$A$1*'[1]4408Exp'!N$263</f>
        <v>5.348E-2</v>
      </c>
      <c r="P5" s="16">
        <f>1000/$A$1*'[1]4408Exp'!O$263</f>
        <v>3.5491399999999999E-2</v>
      </c>
      <c r="Q5" s="16">
        <f>1000/$A$1*'[1]4408Exp'!P$263</f>
        <v>0</v>
      </c>
      <c r="R5" s="16">
        <f>1000/$A$1*'[1]4408Exp'!Q$263</f>
        <v>6.3344400000000009E-2</v>
      </c>
      <c r="S5" s="16">
        <f>1000/$A$1*'[1]4408Exp'!R$263</f>
        <v>3.0129400000000004E-2</v>
      </c>
      <c r="T5" s="16">
        <f>1000/$A$1*'[1]4408Exp'!S$263</f>
        <v>0</v>
      </c>
      <c r="U5" s="16">
        <f>1000/$A$1*'[1]4408Exp'!T$263</f>
        <v>3.3870200000000003E-2</v>
      </c>
      <c r="V5" s="16">
        <f>1000/$A$1*'[1]4408Exp'!U$263</f>
        <v>0</v>
      </c>
      <c r="W5" s="16">
        <f>1000/$A$1*'[1]4408Exp'!V$263</f>
        <v>0</v>
      </c>
      <c r="X5" s="16">
        <f>1000/$A$1*'[1]4408Exp'!W$263</f>
        <v>0</v>
      </c>
      <c r="Y5" s="16">
        <f>1000/$A$1*'[1]4408Exp'!X$263</f>
        <v>0</v>
      </c>
      <c r="Z5" s="16">
        <f>1000/$A$1*'[1]4408Exp'!Y$263</f>
        <v>0</v>
      </c>
      <c r="AA5" s="16">
        <f>1000/$A$1*'[1]4408Exp'!Z$263</f>
        <v>0</v>
      </c>
      <c r="AB5" s="16">
        <f>1000/$A$1*'[1]4408Exp'!AA$263</f>
        <v>0</v>
      </c>
      <c r="AC5" s="14"/>
      <c r="AD5" s="15">
        <f>'[1]4408Exp'!AB$263</f>
        <v>8.9399999999999994E-4</v>
      </c>
      <c r="AE5" s="16">
        <f>'[1]4408Exp'!AC$263</f>
        <v>5.3010000000000002E-3</v>
      </c>
      <c r="AF5" s="16">
        <f>'[1]4408Exp'!AD$263</f>
        <v>4.3719000000000001E-2</v>
      </c>
      <c r="AG5" s="16">
        <f>'[1]4408Exp'!AE$263</f>
        <v>8.0579999999999992E-3</v>
      </c>
      <c r="AH5" s="16">
        <f>'[1]4408Exp'!AF$263</f>
        <v>1.4688E-2</v>
      </c>
      <c r="AI5" s="16">
        <f>'[1]4408Exp'!AG$263</f>
        <v>2.2627000000000001E-2</v>
      </c>
      <c r="AJ5" s="16">
        <f>'[1]4408Exp'!AH$263</f>
        <v>9.6884999999999999E-2</v>
      </c>
      <c r="AK5" s="16">
        <f>'[1]4408Exp'!AI$263</f>
        <v>0.105488</v>
      </c>
      <c r="AL5" s="16">
        <f>'[1]4408Exp'!AJ$263</f>
        <v>0.118323</v>
      </c>
      <c r="AM5" s="16">
        <f>'[1]4408Exp'!AK$263</f>
        <v>5.7900999999999994E-2</v>
      </c>
      <c r="AN5" s="16">
        <f>'[1]4408Exp'!AL$263</f>
        <v>1.8381999999999999E-2</v>
      </c>
      <c r="AO5" s="16">
        <f>'[1]4408Exp'!AM$263</f>
        <v>1.7315000000000001E-2</v>
      </c>
      <c r="AP5" s="16">
        <f>'[1]4408Exp'!AN$263</f>
        <v>3.986E-2</v>
      </c>
      <c r="AQ5" s="16">
        <f>'[1]4408Exp'!AO$263</f>
        <v>1.7342999999999997E-2</v>
      </c>
      <c r="AR5" s="16">
        <f>'[1]4408Exp'!AP$263</f>
        <v>0</v>
      </c>
      <c r="AS5" s="16">
        <f>'[1]4408Exp'!AQ$263</f>
        <v>2.3466999999999998E-2</v>
      </c>
      <c r="AT5" s="16">
        <f>'[1]4408Exp'!AR$263</f>
        <v>1.0073E-2</v>
      </c>
      <c r="AU5" s="16">
        <f>'[1]4408Exp'!AS$263</f>
        <v>0</v>
      </c>
      <c r="AV5" s="16">
        <f>'[1]4408Exp'!AT$263</f>
        <v>1.1519999999999999E-2</v>
      </c>
      <c r="AW5" s="16">
        <f>'[1]4408Exp'!AU$263</f>
        <v>0</v>
      </c>
      <c r="AX5" s="16">
        <f>'[1]4408Exp'!AV$263</f>
        <v>0</v>
      </c>
      <c r="AY5" s="16">
        <f>'[1]4408Exp'!AW$263</f>
        <v>0</v>
      </c>
      <c r="AZ5" s="16">
        <f>'[1]4408Exp'!AX$263</f>
        <v>0</v>
      </c>
      <c r="BA5" s="16">
        <f>'[1]4408Exp'!AY$263</f>
        <v>0</v>
      </c>
      <c r="BB5" s="16">
        <f>'[1]4408Exp'!AZ$263</f>
        <v>0</v>
      </c>
      <c r="BC5" s="16">
        <f>'[1]4408Exp'!BA$263</f>
        <v>0</v>
      </c>
      <c r="BD5" s="7"/>
    </row>
    <row r="6" spans="1:56" ht="13" thickTop="1">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row>
    <row r="7" spans="1:56">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row>
    <row r="8" spans="1:56">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6">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56">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6">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row>
    <row r="12" spans="1:56">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row>
    <row r="13" spans="1:56">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row>
    <row r="14" spans="1:56">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row>
    <row r="15" spans="1:56">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row>
    <row r="16" spans="1:56">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row>
    <row r="17" spans="30:55">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row>
    <row r="18" spans="30:55">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row>
    <row r="19" spans="30:55">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row>
    <row r="20" spans="30:55">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row>
    <row r="21" spans="30:55">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row>
    <row r="22" spans="30:55">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row>
    <row r="23" spans="30:55">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row>
    <row r="24" spans="30:55">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row>
    <row r="25" spans="30:55">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row>
    <row r="26" spans="30:55">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row>
    <row r="27" spans="30:55">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row>
    <row r="28" spans="30:55">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row r="29" spans="30:55">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row>
    <row r="30" spans="30:55">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row>
    <row r="31" spans="30:55">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row>
    <row r="32" spans="30:55">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30:55">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D64"/>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f>[2]RWE!$A$12</f>
        <v>2.2999999999999998</v>
      </c>
      <c r="B1" s="18"/>
    </row>
    <row r="2" spans="1:56" s="6" customFormat="1" ht="16" thickTop="1">
      <c r="A2" s="2"/>
      <c r="B2" s="284" t="s">
        <v>88</v>
      </c>
      <c r="C2" s="281" t="s">
        <v>16</v>
      </c>
      <c r="D2" s="282"/>
      <c r="E2" s="282"/>
      <c r="F2" s="282"/>
      <c r="G2" s="282"/>
      <c r="H2" s="282"/>
      <c r="I2" s="282"/>
      <c r="J2" s="282"/>
      <c r="K2" s="282"/>
      <c r="L2" s="282"/>
      <c r="M2" s="282"/>
      <c r="N2" s="282"/>
      <c r="O2" s="282"/>
      <c r="P2" s="282"/>
      <c r="Q2" s="282"/>
      <c r="R2" s="282"/>
      <c r="S2" s="282"/>
      <c r="T2" s="282"/>
      <c r="U2" s="282"/>
      <c r="V2" s="282"/>
      <c r="W2" s="282"/>
      <c r="X2" s="282"/>
      <c r="Y2" s="282"/>
      <c r="Z2" s="282"/>
      <c r="AA2" s="282"/>
      <c r="AB2" s="283"/>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7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208">
        <f>1000/$A$1*'[1]4412Exp'!$B$263</f>
        <v>67.720242799999994</v>
      </c>
      <c r="D5" s="25">
        <f>1000/$A$1*'[1]4412Exp'!$C$263</f>
        <v>55.329266999999994</v>
      </c>
      <c r="E5" s="25">
        <f>1000/$A$1*'[1]4412Exp'!$D$263</f>
        <v>37.471485799999996</v>
      </c>
      <c r="F5" s="25">
        <f>1000/$A$1*'[1]4412Exp'!$E$263</f>
        <v>34.833637999999993</v>
      </c>
      <c r="G5" s="25">
        <f>1000/$A$1*'[1]4412Exp'!$F$263</f>
        <v>39.160816799999999</v>
      </c>
      <c r="H5" s="25">
        <f>1000/$A$1*'[1]4412Exp'!$G$263</f>
        <v>35.479568400000005</v>
      </c>
      <c r="I5" s="25">
        <f>1000/$A$1*'[1]4412Exp'!$H$263</f>
        <v>25.054259200000004</v>
      </c>
      <c r="J5" s="209">
        <f>1000/$A$1*'[1]4412Exp'!$I$263</f>
        <v>22.627530800000002</v>
      </c>
      <c r="K5" s="209">
        <f>1000/$A$1*'[1]4412Exp'!$J$263</f>
        <v>12.6959602</v>
      </c>
      <c r="L5" s="209">
        <f>1000/$A$1*'[1]4412Exp'!K$263</f>
        <v>8.803500399999999</v>
      </c>
      <c r="M5" s="209">
        <f>1000/$A$1*'[1]4412Exp'!L$263</f>
        <v>7.8102767999999987</v>
      </c>
      <c r="N5" s="25">
        <f>1000/$A$1*'[1]4412Exp'!M$263</f>
        <v>1.6654741999999998</v>
      </c>
      <c r="O5" s="25">
        <f>1000/$A$1*'[1]4412Exp'!N$263</f>
        <v>4.2232431666666663</v>
      </c>
      <c r="P5" s="25">
        <f>1000/$A$1*'[1]4412Exp'!O$263</f>
        <v>3.8960309999999998</v>
      </c>
      <c r="Q5" s="25">
        <f>1000/$A$1*'[1]4412Exp'!P$263</f>
        <v>5.4422223000000001</v>
      </c>
      <c r="R5" s="25">
        <f>1000/$A$1*'[1]4412Exp'!Q$263</f>
        <v>3.7886144000000002</v>
      </c>
      <c r="S5" s="25">
        <f>1000/$A$1*'[1]4412Exp'!R$263</f>
        <v>2.5878176000000002</v>
      </c>
      <c r="T5" s="25">
        <f>1000/$A$1*'[1]4412Exp'!S$263</f>
        <v>2.4967765999999996</v>
      </c>
      <c r="U5" s="25">
        <f>1000/$A$1*'[1]4412Exp'!T$263</f>
        <v>3.236181199999999</v>
      </c>
      <c r="V5" s="25">
        <f>1000/$A$1*'[1]4412Exp'!U$263</f>
        <v>1.2490743999999998</v>
      </c>
      <c r="W5" s="25">
        <f>1000/$A$1*'[1]4412Exp'!V$263</f>
        <v>1.4398455999999997</v>
      </c>
      <c r="X5" s="25">
        <f>1000/$A$1*'[1]4412Exp'!W$263</f>
        <v>1.2869979999999999</v>
      </c>
      <c r="Y5" s="25">
        <f>1000/$A$1*'[1]4412Exp'!X$263</f>
        <v>3.5719999999999995E-2</v>
      </c>
      <c r="Z5" s="25">
        <f>1000/$A$1*'[1]4412Exp'!Y$263</f>
        <v>6.9999999999999999E-4</v>
      </c>
      <c r="AA5" s="25">
        <f>1000/$A$1*'[1]4412Exp'!Z$263</f>
        <v>0.17136999999999999</v>
      </c>
      <c r="AB5" s="25">
        <f>1000/$A$1*'[1]4412Exp'!AA$263</f>
        <v>0</v>
      </c>
      <c r="AC5" s="23"/>
      <c r="AD5" s="24">
        <f>'[1]4412Exp'!AB$263</f>
        <v>21.133592</v>
      </c>
      <c r="AE5" s="25">
        <f>'[1]4412Exp'!AC$263</f>
        <v>14.772890999999998</v>
      </c>
      <c r="AF5" s="25">
        <f>'[1]4412Exp'!AD$263</f>
        <v>11.943694999999998</v>
      </c>
      <c r="AG5" s="25">
        <f>'[1]4412Exp'!AE$263</f>
        <v>8.8970400000000005</v>
      </c>
      <c r="AH5" s="25">
        <f>'[1]4412Exp'!AF$263</f>
        <v>15.306858999999998</v>
      </c>
      <c r="AI5" s="25">
        <f>'[1]4412Exp'!AG$263</f>
        <v>9.5777929999999998</v>
      </c>
      <c r="AJ5" s="25">
        <f>'[1]4412Exp'!AH$263</f>
        <v>9.2206829999999993</v>
      </c>
      <c r="AK5" s="25">
        <f>'[1]4412Exp'!AI$263</f>
        <v>10.188426</v>
      </c>
      <c r="AL5" s="25">
        <f>'[1]4412Exp'!AJ$263</f>
        <v>6.5415389999999993</v>
      </c>
      <c r="AM5" s="25">
        <f>'[1]4412Exp'!AK$263</f>
        <v>4.0569600000000001</v>
      </c>
      <c r="AN5" s="25">
        <f>'[1]4412Exp'!AL$263</f>
        <v>3.635059</v>
      </c>
      <c r="AO5" s="25">
        <f>'[1]4412Exp'!AM$263</f>
        <v>1.010907</v>
      </c>
      <c r="AP5" s="25">
        <f>'[1]4412Exp'!AN$263</f>
        <v>2.1535549999999999</v>
      </c>
      <c r="AQ5" s="25">
        <f>'[1]4412Exp'!AO$263</f>
        <v>1.999214</v>
      </c>
      <c r="AR5" s="25">
        <f>'[1]4412Exp'!AP$263</f>
        <v>2.6378110000000001</v>
      </c>
      <c r="AS5" s="25">
        <f>'[1]4412Exp'!AQ$263</f>
        <v>1.851583</v>
      </c>
      <c r="AT5" s="25">
        <f>'[1]4412Exp'!AR$263</f>
        <v>1.2985069999999999</v>
      </c>
      <c r="AU5" s="25">
        <f>'[1]4412Exp'!AS$263</f>
        <v>1.3761789999999998</v>
      </c>
      <c r="AV5" s="25">
        <f>'[1]4412Exp'!AT$263</f>
        <v>1.810489</v>
      </c>
      <c r="AW5" s="25">
        <f>'[1]4412Exp'!AU$263</f>
        <v>0.662192</v>
      </c>
      <c r="AX5" s="25">
        <f>'[1]4412Exp'!AV$263</f>
        <v>0.77838399999999996</v>
      </c>
      <c r="AY5" s="25">
        <f>'[1]4412Exp'!AW$263</f>
        <v>0.75335599999999991</v>
      </c>
      <c r="AZ5" s="25">
        <f>'[1]4412Exp'!AX$263</f>
        <v>2.3E-2</v>
      </c>
      <c r="BA5" s="25">
        <f>'[1]4412Exp'!AY$263</f>
        <v>2.6350010000000001E-3</v>
      </c>
      <c r="BB5" s="25">
        <f>'[1]4412Exp'!AZ$263</f>
        <v>1.0701493999999999E-2</v>
      </c>
      <c r="BC5" s="25">
        <f>'[1]4412Exp'!BA$263</f>
        <v>0</v>
      </c>
      <c r="BD5" s="7"/>
    </row>
    <row r="6" spans="1:56" ht="17.149999999999999" customHeight="1" thickTop="1">
      <c r="B6" s="26" t="s">
        <v>56</v>
      </c>
      <c r="C6" s="210">
        <f>1000/$A$1*'[1]4412Exp'!$B$266</f>
        <v>0</v>
      </c>
      <c r="D6" s="32">
        <f>1000/$A$1*'[1]4412Exp'!$C$266</f>
        <v>1.3999999999999999E-2</v>
      </c>
      <c r="E6" s="32">
        <f>1000/$A$1*'[1]4412Exp'!$D$266</f>
        <v>0</v>
      </c>
      <c r="F6" s="32">
        <f>1000/$A$1*'[1]4412Exp'!$E$266</f>
        <v>0</v>
      </c>
      <c r="G6" s="32">
        <f>1000/$A$1*'[1]4412Exp'!$F$266</f>
        <v>0.13339899999999999</v>
      </c>
      <c r="H6" s="32">
        <f>1000/$A$1*'[1]4412Exp'!$G$266</f>
        <v>0</v>
      </c>
      <c r="I6" s="32">
        <f>1000/$A$1*'[1]4412Exp'!$H$266</f>
        <v>0</v>
      </c>
      <c r="J6" s="211">
        <f>1000/$A$1*'[1]4412Exp'!$I$266</f>
        <v>0</v>
      </c>
      <c r="K6" s="211">
        <f>1000/$A$1*'[1]4412Exp'!$J$266</f>
        <v>0</v>
      </c>
      <c r="L6" s="211">
        <f>1000/$A$1*'[1]4412Exp'!K$266</f>
        <v>0</v>
      </c>
      <c r="M6" s="32">
        <f>1000/$A$1*'[1]4412Exp'!L$266</f>
        <v>0</v>
      </c>
      <c r="N6" s="32">
        <f>1000/$A$1*'[1]4412Exp'!M$266</f>
        <v>0</v>
      </c>
      <c r="O6" s="32">
        <f>1000/$A$1*'[1]4412Exp'!N$266</f>
        <v>0</v>
      </c>
      <c r="P6" s="32">
        <f>1000/$A$1*'[1]4412Exp'!O$266</f>
        <v>0</v>
      </c>
      <c r="Q6" s="32">
        <f>1000/$A$1*'[1]4412Exp'!P$266</f>
        <v>0</v>
      </c>
      <c r="R6" s="32">
        <f>1000/$A$1*'[1]4412Exp'!Q$266</f>
        <v>0</v>
      </c>
      <c r="S6" s="32">
        <f>1000/$A$1*'[1]4412Exp'!R$266</f>
        <v>0</v>
      </c>
      <c r="T6" s="32">
        <f>1000/$A$1*'[1]4412Exp'!S$266</f>
        <v>0</v>
      </c>
      <c r="U6" s="32">
        <f>1000/$A$1*'[1]4412Exp'!T$266</f>
        <v>0</v>
      </c>
      <c r="V6" s="32">
        <f>1000/$A$1*'[1]4412Exp'!U$266</f>
        <v>0</v>
      </c>
      <c r="W6" s="32">
        <f>1000/$A$1*'[1]4412Exp'!V$266</f>
        <v>0</v>
      </c>
      <c r="X6" s="32">
        <f>1000/$A$1*'[1]4412Exp'!W$266</f>
        <v>0</v>
      </c>
      <c r="Y6" s="32">
        <f>1000/$A$1*'[1]4412Exp'!X$266</f>
        <v>0</v>
      </c>
      <c r="Z6" s="32">
        <f>1000/$A$1*'[1]4412Exp'!Y$266</f>
        <v>0</v>
      </c>
      <c r="AA6" s="32">
        <f>1000/$A$1*'[1]4412Exp'!Z$266</f>
        <v>0</v>
      </c>
      <c r="AB6" s="32">
        <f>1000/$A$1*'[1]4412Exp'!AA$266</f>
        <v>0</v>
      </c>
      <c r="AC6" s="23"/>
      <c r="AD6" s="31">
        <f>'[1]4412Exp'!AB$266</f>
        <v>0</v>
      </c>
      <c r="AE6" s="32">
        <f>'[1]4412Exp'!AC$266</f>
        <v>7.7279999999999996E-3</v>
      </c>
      <c r="AF6" s="32">
        <f>'[1]4412Exp'!AD$266</f>
        <v>0</v>
      </c>
      <c r="AG6" s="32">
        <f>'[1]4412Exp'!AE$266</f>
        <v>0</v>
      </c>
      <c r="AH6" s="32">
        <f>'[1]4412Exp'!AF$266</f>
        <v>5.7591999999999997E-2</v>
      </c>
      <c r="AI6" s="32">
        <f>'[1]4412Exp'!AG$266</f>
        <v>0</v>
      </c>
      <c r="AJ6" s="32">
        <f>'[1]4412Exp'!AH$266</f>
        <v>0</v>
      </c>
      <c r="AK6" s="32">
        <f>'[1]4412Exp'!AI$266</f>
        <v>0</v>
      </c>
      <c r="AL6" s="32">
        <f>'[1]4412Exp'!AJ$266</f>
        <v>0</v>
      </c>
      <c r="AM6" s="32">
        <f>'[1]4412Exp'!AK$266</f>
        <v>0</v>
      </c>
      <c r="AN6" s="32">
        <f>'[1]4412Exp'!AL$266</f>
        <v>0</v>
      </c>
      <c r="AO6" s="32">
        <f>'[1]4412Exp'!AM$266</f>
        <v>0</v>
      </c>
      <c r="AP6" s="32">
        <f>'[1]4412Exp'!AN$266</f>
        <v>0</v>
      </c>
      <c r="AQ6" s="32">
        <f>'[1]4412Exp'!AO$266</f>
        <v>0</v>
      </c>
      <c r="AR6" s="32">
        <f>'[1]4412Exp'!AP$266</f>
        <v>0</v>
      </c>
      <c r="AS6" s="32">
        <f>'[1]4412Exp'!AQ$266</f>
        <v>0</v>
      </c>
      <c r="AT6" s="32">
        <f>'[1]4412Exp'!AR$266</f>
        <v>0</v>
      </c>
      <c r="AU6" s="32">
        <f>'[1]4412Exp'!AS$266</f>
        <v>0</v>
      </c>
      <c r="AV6" s="32">
        <f>'[1]4412Exp'!AT$266</f>
        <v>0</v>
      </c>
      <c r="AW6" s="32">
        <f>'[1]4412Exp'!AU$266</f>
        <v>0</v>
      </c>
      <c r="AX6" s="32">
        <f>'[1]4412Exp'!AV$266</f>
        <v>0</v>
      </c>
      <c r="AY6" s="32">
        <f>'[1]4412Exp'!AW$266</f>
        <v>0</v>
      </c>
      <c r="AZ6" s="32">
        <f>'[1]4412Exp'!AX$266</f>
        <v>0</v>
      </c>
      <c r="BA6" s="32">
        <f>'[1]4412Exp'!AY$266</f>
        <v>0</v>
      </c>
      <c r="BB6" s="32">
        <f>'[1]4412Exp'!AZ$266</f>
        <v>0</v>
      </c>
      <c r="BC6" s="32">
        <f>'[1]4412Exp'!BA$266</f>
        <v>0</v>
      </c>
      <c r="BD6" s="7"/>
    </row>
    <row r="7" spans="1:56" ht="17.149999999999999" customHeight="1">
      <c r="B7" s="33" t="s">
        <v>40</v>
      </c>
      <c r="C7" s="37">
        <f>1000/$A$1*'[1]4412Exp'!$B$268</f>
        <v>35.134205400000006</v>
      </c>
      <c r="D7" s="38">
        <f>1000/$A$1*'[1]4412Exp'!$C$268</f>
        <v>31.485407799999997</v>
      </c>
      <c r="E7" s="38">
        <f>1000/$A$1*'[1]4412Exp'!$D$268</f>
        <v>21.010635799999999</v>
      </c>
      <c r="F7" s="38">
        <f>1000/$A$1*'[1]4412Exp'!$E$268</f>
        <v>19.2386236</v>
      </c>
      <c r="G7" s="38">
        <f>1000/$A$1*'[1]4412Exp'!$F$268</f>
        <v>21.961847600000002</v>
      </c>
      <c r="H7" s="38">
        <f>1000/$A$1*'[1]4412Exp'!$G$268</f>
        <v>21.150000000000002</v>
      </c>
      <c r="I7" s="38">
        <f>1000/$A$1*'[1]4412Exp'!$H$268</f>
        <v>9.3729999999999993</v>
      </c>
      <c r="J7" s="212">
        <f>1000/$A$1*'[1]4412Exp'!$I$268</f>
        <v>10.875113199999999</v>
      </c>
      <c r="K7" s="212">
        <f>1000/$A$1*'[1]4412Exp'!$J$268</f>
        <v>6.6460127999999994</v>
      </c>
      <c r="L7" s="212">
        <f>1000/$A$1*'[1]4412Exp'!K$268</f>
        <v>4.5623245999999993</v>
      </c>
      <c r="M7" s="38">
        <f>1000/$A$1*'[1]4412Exp'!L$268</f>
        <v>4.1468577999999994</v>
      </c>
      <c r="N7" s="38">
        <f>1000/$A$1*'[1]4412Exp'!M$268</f>
        <v>0</v>
      </c>
      <c r="O7" s="38">
        <f>1000/$A$1*'[1]4412Exp'!N$268</f>
        <v>0</v>
      </c>
      <c r="P7" s="38">
        <f>1000/$A$1*'[1]4412Exp'!O$268</f>
        <v>3.5085999999999992E-2</v>
      </c>
      <c r="Q7" s="38">
        <f>1000/$A$1*'[1]4412Exp'!P$268</f>
        <v>3.9022399999999992E-2</v>
      </c>
      <c r="R7" s="38">
        <f>1000/$A$1*'[1]4412Exp'!Q$268</f>
        <v>1.6999999999999998E-2</v>
      </c>
      <c r="S7" s="38">
        <f>1000/$A$1*'[1]4412Exp'!R$268</f>
        <v>0.10027299999999999</v>
      </c>
      <c r="T7" s="38">
        <f>1000/$A$1*'[1]4412Exp'!S$268</f>
        <v>0</v>
      </c>
      <c r="U7" s="38">
        <f>1000/$A$1*'[1]4412Exp'!T$268</f>
        <v>0</v>
      </c>
      <c r="V7" s="38">
        <f>1000/$A$1*'[1]4412Exp'!U$268</f>
        <v>0</v>
      </c>
      <c r="W7" s="38">
        <f>1000/$A$1*'[1]4412Exp'!V$268</f>
        <v>0</v>
      </c>
      <c r="X7" s="38">
        <f>1000/$A$1*'[1]4412Exp'!W$268</f>
        <v>0</v>
      </c>
      <c r="Y7" s="38">
        <f>1000/$A$1*'[1]4412Exp'!X$268</f>
        <v>0</v>
      </c>
      <c r="Z7" s="38">
        <f>1000/$A$1*'[1]4412Exp'!Y$268</f>
        <v>0</v>
      </c>
      <c r="AA7" s="38">
        <f>1000/$A$1*'[1]4412Exp'!Z$268</f>
        <v>0</v>
      </c>
      <c r="AB7" s="38">
        <f>1000/$A$1*'[1]4412Exp'!AA$268</f>
        <v>0</v>
      </c>
      <c r="AC7" s="23"/>
      <c r="AD7" s="37">
        <f>'[1]4412Exp'!AB$268</f>
        <v>10.330351</v>
      </c>
      <c r="AE7" s="38">
        <f>'[1]4412Exp'!AC$268</f>
        <v>6.6540049999999997</v>
      </c>
      <c r="AF7" s="38">
        <f>'[1]4412Exp'!AD$268</f>
        <v>6.7079149999999998</v>
      </c>
      <c r="AG7" s="38">
        <f>'[1]4412Exp'!AE$268</f>
        <v>4.0322529999999999</v>
      </c>
      <c r="AH7" s="38">
        <f>'[1]4412Exp'!AF$268</f>
        <v>8.1518439999999988</v>
      </c>
      <c r="AI7" s="38">
        <f>'[1]4412Exp'!AG$268</f>
        <v>4.3964410000000003</v>
      </c>
      <c r="AJ7" s="38">
        <f>'[1]4412Exp'!AH$268</f>
        <v>2.8899089999999998</v>
      </c>
      <c r="AK7" s="38">
        <f>'[1]4412Exp'!AI$268</f>
        <v>4.7372189999999996</v>
      </c>
      <c r="AL7" s="38">
        <f>'[1]4412Exp'!AJ$268</f>
        <v>3.3596909999999998</v>
      </c>
      <c r="AM7" s="38">
        <f>'[1]4412Exp'!AK$268</f>
        <v>2.166617</v>
      </c>
      <c r="AN7" s="38">
        <f>'[1]4412Exp'!AL$268</f>
        <v>1.9034519999999999</v>
      </c>
      <c r="AO7" s="38">
        <f>'[1]4412Exp'!AM$268</f>
        <v>0</v>
      </c>
      <c r="AP7" s="38">
        <f>'[1]4412Exp'!AN$268</f>
        <v>0</v>
      </c>
      <c r="AQ7" s="38">
        <f>'[1]4412Exp'!AO$268</f>
        <v>1.7543E-2</v>
      </c>
      <c r="AR7" s="38">
        <f>'[1]4412Exp'!AP$268</f>
        <v>1.6635E-2</v>
      </c>
      <c r="AS7" s="38">
        <f>'[1]4412Exp'!AQ$268</f>
        <v>1.055E-2</v>
      </c>
      <c r="AT7" s="38">
        <f>'[1]4412Exp'!AR$268</f>
        <v>4.3394000000000002E-2</v>
      </c>
      <c r="AU7" s="38">
        <f>'[1]4412Exp'!AS$268</f>
        <v>0</v>
      </c>
      <c r="AV7" s="38">
        <f>'[1]4412Exp'!AT$268</f>
        <v>0</v>
      </c>
      <c r="AW7" s="38">
        <f>'[1]4412Exp'!AU$268</f>
        <v>0</v>
      </c>
      <c r="AX7" s="38">
        <f>'[1]4412Exp'!AV$268</f>
        <v>0</v>
      </c>
      <c r="AY7" s="38">
        <f>'[1]4412Exp'!AW$268</f>
        <v>0</v>
      </c>
      <c r="AZ7" s="38">
        <f>'[1]4412Exp'!AX$268</f>
        <v>0</v>
      </c>
      <c r="BA7" s="38">
        <f>'[1]4412Exp'!AY$268</f>
        <v>0</v>
      </c>
      <c r="BB7" s="38">
        <f>'[1]4412Exp'!AZ$268</f>
        <v>0</v>
      </c>
      <c r="BC7" s="38">
        <f>'[1]4412Exp'!BA$268</f>
        <v>0</v>
      </c>
      <c r="BD7" s="7"/>
    </row>
    <row r="8" spans="1:56">
      <c r="B8" s="39" t="s">
        <v>41</v>
      </c>
      <c r="C8" s="43">
        <f>1000/$A$1*'[1]4412Exp'!$B$247</f>
        <v>35.110209400000009</v>
      </c>
      <c r="D8" s="44">
        <f>1000/$A$1*'[1]4412Exp'!$C$247</f>
        <v>31.427620000000001</v>
      </c>
      <c r="E8" s="44">
        <f>1000/$A$1*'[1]4412Exp'!$D$247</f>
        <v>20.975635800000003</v>
      </c>
      <c r="F8" s="44">
        <f>1000/$A$1*'[1]4412Exp'!$E$247</f>
        <v>18.222486799999999</v>
      </c>
      <c r="G8" s="44">
        <f>1000/$A$1*'[1]4412Exp'!$F$247</f>
        <v>20.982379600000002</v>
      </c>
      <c r="H8" s="44">
        <f>1000/$A$1*'[1]4412Exp'!$G$247</f>
        <v>21.071000000000002</v>
      </c>
      <c r="I8" s="44">
        <f>1000/$A$1*'[1]4412Exp'!$H$247</f>
        <v>9.3729999999999993</v>
      </c>
      <c r="J8" s="187">
        <f>1000/$A$1*'[1]4412Exp'!$I$247</f>
        <v>10.760689799999998</v>
      </c>
      <c r="K8" s="187">
        <f>1000/$A$1*'[1]4412Exp'!$J$247</f>
        <v>6.6460127999999994</v>
      </c>
      <c r="L8" s="187">
        <f>1000/$A$1*'[1]4412Exp'!K$247</f>
        <v>4.5623245999999993</v>
      </c>
      <c r="M8" s="44">
        <f>1000/$A$1*'[1]4412Exp'!L$247</f>
        <v>4.1382217999999993</v>
      </c>
      <c r="N8" s="44">
        <f>1000/$A$1*'[1]4412Exp'!M$247</f>
        <v>0</v>
      </c>
      <c r="O8" s="44">
        <f>1000/$A$1*'[1]4412Exp'!N$247</f>
        <v>0</v>
      </c>
      <c r="P8" s="44">
        <f>1000/$A$1*'[1]4412Exp'!O$247</f>
        <v>3.5085999999999992E-2</v>
      </c>
      <c r="Q8" s="44">
        <f>1000/$A$1*'[1]4412Exp'!P$247</f>
        <v>3.9022399999999992E-2</v>
      </c>
      <c r="R8" s="44">
        <f>1000/$A$1*'[1]4412Exp'!Q$247</f>
        <v>1.6999999999999998E-2</v>
      </c>
      <c r="S8" s="44">
        <f>1000/$A$1*'[1]4412Exp'!R$247</f>
        <v>2.8272999999999993E-2</v>
      </c>
      <c r="T8" s="44">
        <f>1000/$A$1*'[1]4412Exp'!S$247</f>
        <v>0</v>
      </c>
      <c r="U8" s="44">
        <f>1000/$A$1*'[1]4412Exp'!T$247</f>
        <v>0</v>
      </c>
      <c r="V8" s="44">
        <f>1000/$A$1*'[1]4412Exp'!U$247</f>
        <v>0</v>
      </c>
      <c r="W8" s="44">
        <f>1000/$A$1*'[1]4412Exp'!V$247</f>
        <v>0</v>
      </c>
      <c r="X8" s="44">
        <f>1000/$A$1*'[1]4412Exp'!W$247</f>
        <v>0</v>
      </c>
      <c r="Y8" s="44">
        <f>1000/$A$1*'[1]4412Exp'!X$247</f>
        <v>0</v>
      </c>
      <c r="Z8" s="44">
        <f>1000/$A$1*'[1]4412Exp'!Y$247</f>
        <v>0</v>
      </c>
      <c r="AA8" s="44">
        <f>1000/$A$1*'[1]4412Exp'!Z$247</f>
        <v>0</v>
      </c>
      <c r="AB8" s="44">
        <f>1000/$A$1*'[1]4412Exp'!AA$247</f>
        <v>0</v>
      </c>
      <c r="AC8" s="23"/>
      <c r="AD8" s="43">
        <f>'[1]4412Exp'!AB$247</f>
        <v>10.327556</v>
      </c>
      <c r="AE8" s="44">
        <f>'[1]4412Exp'!AC$247</f>
        <v>6.6321249999999994</v>
      </c>
      <c r="AF8" s="44">
        <f>'[1]4412Exp'!AD$247</f>
        <v>6.6961279999999999</v>
      </c>
      <c r="AG8" s="44">
        <f>'[1]4412Exp'!AE$247</f>
        <v>3.8215810000000001</v>
      </c>
      <c r="AH8" s="44">
        <f>'[1]4412Exp'!AF$247</f>
        <v>7.9189669999999994</v>
      </c>
      <c r="AI8" s="44">
        <f>'[1]4412Exp'!AG$247</f>
        <v>4.3734929999999999</v>
      </c>
      <c r="AJ8" s="44">
        <f>'[1]4412Exp'!AH$247</f>
        <v>2.8899089999999998</v>
      </c>
      <c r="AK8" s="44">
        <f>'[1]4412Exp'!AI$247</f>
        <v>4.6889419999999999</v>
      </c>
      <c r="AL8" s="44">
        <f>'[1]4412Exp'!AJ$247</f>
        <v>3.3596909999999998</v>
      </c>
      <c r="AM8" s="44">
        <f>'[1]4412Exp'!AK$247</f>
        <v>2.166617</v>
      </c>
      <c r="AN8" s="44">
        <f>'[1]4412Exp'!AL$247</f>
        <v>1.8991339999999999</v>
      </c>
      <c r="AO8" s="44">
        <f>'[1]4412Exp'!AM$247</f>
        <v>0</v>
      </c>
      <c r="AP8" s="44">
        <f>'[1]4412Exp'!AN$247</f>
        <v>0</v>
      </c>
      <c r="AQ8" s="44">
        <f>'[1]4412Exp'!AO$247</f>
        <v>1.7543E-2</v>
      </c>
      <c r="AR8" s="44">
        <f>'[1]4412Exp'!AP$247</f>
        <v>1.6635E-2</v>
      </c>
      <c r="AS8" s="44">
        <f>'[1]4412Exp'!AQ$247</f>
        <v>1.055E-2</v>
      </c>
      <c r="AT8" s="44">
        <f>'[1]4412Exp'!AR$247</f>
        <v>7.9309999999999988E-3</v>
      </c>
      <c r="AU8" s="44">
        <f>'[1]4412Exp'!AS$247</f>
        <v>0</v>
      </c>
      <c r="AV8" s="44">
        <f>'[1]4412Exp'!AT$247</f>
        <v>0</v>
      </c>
      <c r="AW8" s="44">
        <f>'[1]4412Exp'!AU$247</f>
        <v>0</v>
      </c>
      <c r="AX8" s="44">
        <f>'[1]4412Exp'!AV$247</f>
        <v>0</v>
      </c>
      <c r="AY8" s="44">
        <f>'[1]4412Exp'!AW$247</f>
        <v>0</v>
      </c>
      <c r="AZ8" s="44">
        <f>'[1]4412Exp'!AX$247</f>
        <v>0</v>
      </c>
      <c r="BA8" s="44">
        <f>'[1]4412Exp'!AY$247</f>
        <v>0</v>
      </c>
      <c r="BB8" s="44">
        <f>'[1]4412Exp'!AZ$247</f>
        <v>0</v>
      </c>
      <c r="BC8" s="44">
        <f>'[1]4412Exp'!BA$247</f>
        <v>0</v>
      </c>
      <c r="BD8" s="7"/>
    </row>
    <row r="9" spans="1:56">
      <c r="B9" s="45" t="s">
        <v>15</v>
      </c>
      <c r="C9" s="49">
        <f t="shared" ref="C9:M9" si="2">SUM(C7:C7)-SUM(C8:C8)</f>
        <v>2.3995999999996798E-2</v>
      </c>
      <c r="D9" s="50">
        <f t="shared" si="2"/>
        <v>5.7787799999996281E-2</v>
      </c>
      <c r="E9" s="50">
        <f t="shared" si="2"/>
        <v>3.4999999999996589E-2</v>
      </c>
      <c r="F9" s="50">
        <f t="shared" si="2"/>
        <v>1.0161368000000017</v>
      </c>
      <c r="G9" s="50">
        <f t="shared" si="2"/>
        <v>0.97946800000000067</v>
      </c>
      <c r="H9" s="50">
        <f t="shared" si="2"/>
        <v>7.9000000000000625E-2</v>
      </c>
      <c r="I9" s="50">
        <f t="shared" si="2"/>
        <v>0</v>
      </c>
      <c r="J9" s="213">
        <f t="shared" si="2"/>
        <v>0.11442340000000151</v>
      </c>
      <c r="K9" s="213">
        <f t="shared" si="2"/>
        <v>0</v>
      </c>
      <c r="L9" s="213">
        <f t="shared" si="2"/>
        <v>0</v>
      </c>
      <c r="M9" s="50">
        <f t="shared" si="2"/>
        <v>8.6360000000000881E-3</v>
      </c>
      <c r="N9" s="50">
        <f>SUM(N7:N7)-SUM(N8:N8)</f>
        <v>0</v>
      </c>
      <c r="O9" s="50">
        <f t="shared" ref="O9:AB9" si="3">SUM(O7:O7)-SUM(O8:O8)</f>
        <v>0</v>
      </c>
      <c r="P9" s="50">
        <f t="shared" si="3"/>
        <v>0</v>
      </c>
      <c r="Q9" s="50">
        <f t="shared" si="3"/>
        <v>0</v>
      </c>
      <c r="R9" s="50">
        <f t="shared" si="3"/>
        <v>0</v>
      </c>
      <c r="S9" s="50">
        <f t="shared" si="3"/>
        <v>7.1999999999999995E-2</v>
      </c>
      <c r="T9" s="50">
        <f t="shared" si="3"/>
        <v>0</v>
      </c>
      <c r="U9" s="50">
        <f t="shared" si="3"/>
        <v>0</v>
      </c>
      <c r="V9" s="50">
        <f t="shared" si="3"/>
        <v>0</v>
      </c>
      <c r="W9" s="50">
        <f t="shared" si="3"/>
        <v>0</v>
      </c>
      <c r="X9" s="50">
        <f t="shared" si="3"/>
        <v>0</v>
      </c>
      <c r="Y9" s="50">
        <f t="shared" si="3"/>
        <v>0</v>
      </c>
      <c r="Z9" s="50">
        <f t="shared" si="3"/>
        <v>0</v>
      </c>
      <c r="AA9" s="50">
        <f t="shared" si="3"/>
        <v>0</v>
      </c>
      <c r="AB9" s="50">
        <f t="shared" si="3"/>
        <v>0</v>
      </c>
      <c r="AC9" s="23"/>
      <c r="AD9" s="49">
        <f t="shared" ref="AD9:BC9" si="4">SUM(AD7:AD7)-SUM(AD8:AD8)</f>
        <v>2.7950000000007691E-3</v>
      </c>
      <c r="AE9" s="50">
        <f t="shared" si="4"/>
        <v>2.1880000000000344E-2</v>
      </c>
      <c r="AF9" s="50">
        <f t="shared" si="4"/>
        <v>1.1786999999999992E-2</v>
      </c>
      <c r="AG9" s="50">
        <f t="shared" si="4"/>
        <v>0.21067199999999975</v>
      </c>
      <c r="AH9" s="50">
        <f t="shared" si="4"/>
        <v>0.23287699999999933</v>
      </c>
      <c r="AI9" s="50">
        <f t="shared" si="4"/>
        <v>2.2948000000000413E-2</v>
      </c>
      <c r="AJ9" s="50">
        <f t="shared" si="4"/>
        <v>0</v>
      </c>
      <c r="AK9" s="50">
        <f t="shared" si="4"/>
        <v>4.8276999999999681E-2</v>
      </c>
      <c r="AL9" s="50">
        <f t="shared" si="4"/>
        <v>0</v>
      </c>
      <c r="AM9" s="50">
        <f t="shared" si="4"/>
        <v>0</v>
      </c>
      <c r="AN9" s="50">
        <f t="shared" si="4"/>
        <v>4.318000000000044E-3</v>
      </c>
      <c r="AO9" s="50">
        <f t="shared" si="4"/>
        <v>0</v>
      </c>
      <c r="AP9" s="50">
        <f t="shared" si="4"/>
        <v>0</v>
      </c>
      <c r="AQ9" s="50">
        <f t="shared" si="4"/>
        <v>0</v>
      </c>
      <c r="AR9" s="50">
        <f t="shared" si="4"/>
        <v>0</v>
      </c>
      <c r="AS9" s="50">
        <f t="shared" si="4"/>
        <v>0</v>
      </c>
      <c r="AT9" s="50">
        <f t="shared" si="4"/>
        <v>3.5463000000000001E-2</v>
      </c>
      <c r="AU9" s="50">
        <f t="shared" si="4"/>
        <v>0</v>
      </c>
      <c r="AV9" s="50">
        <f t="shared" si="4"/>
        <v>0</v>
      </c>
      <c r="AW9" s="50">
        <f t="shared" si="4"/>
        <v>0</v>
      </c>
      <c r="AX9" s="50">
        <f t="shared" si="4"/>
        <v>0</v>
      </c>
      <c r="AY9" s="50">
        <f t="shared" si="4"/>
        <v>0</v>
      </c>
      <c r="AZ9" s="50">
        <f t="shared" si="4"/>
        <v>0</v>
      </c>
      <c r="BA9" s="50">
        <f t="shared" si="4"/>
        <v>0</v>
      </c>
      <c r="BB9" s="50">
        <f t="shared" si="4"/>
        <v>0</v>
      </c>
      <c r="BC9" s="50">
        <f t="shared" si="4"/>
        <v>0</v>
      </c>
      <c r="BD9" s="7"/>
    </row>
    <row r="10" spans="1:56" ht="17.149999999999999" customHeight="1">
      <c r="B10" s="33" t="s">
        <v>39</v>
      </c>
      <c r="C10" s="37">
        <f>1000/$A$1*'[1]4412Exp'!$B$269</f>
        <v>7.0752304000000006</v>
      </c>
      <c r="D10" s="38">
        <f>1000/$A$1*'[1]4412Exp'!$C$269</f>
        <v>9.4536022000000006</v>
      </c>
      <c r="E10" s="38">
        <f>1000/$A$1*'[1]4412Exp'!$D$269</f>
        <v>8.4120749999999997</v>
      </c>
      <c r="F10" s="38">
        <f>1000/$A$1*'[1]4412Exp'!$E$269</f>
        <v>5.4483828000000001</v>
      </c>
      <c r="G10" s="38">
        <f>1000/$A$1*'[1]4412Exp'!$F$269</f>
        <v>4.3164925999999992</v>
      </c>
      <c r="H10" s="38">
        <f>1000/$A$1*'[1]4412Exp'!$G$269</f>
        <v>2.7648680000000003</v>
      </c>
      <c r="I10" s="38">
        <f>1000/$A$1*'[1]4412Exp'!$H$269</f>
        <v>3.2925251999999996</v>
      </c>
      <c r="J10" s="212">
        <f>1000/$A$1*'[1]4412Exp'!$I$269</f>
        <v>3.8178966000000001</v>
      </c>
      <c r="K10" s="212">
        <f>1000/$A$1*'[1]4412Exp'!$J$269</f>
        <v>2.493134</v>
      </c>
      <c r="L10" s="212">
        <f>1000/$A$1*'[1]4412Exp'!K$269</f>
        <v>2.7691838</v>
      </c>
      <c r="M10" s="38">
        <f>1000/$A$1*'[1]4412Exp'!L$269</f>
        <v>1.7369494999999999</v>
      </c>
      <c r="N10" s="38">
        <f>1000/$A$1*'[1]4412Exp'!M$269</f>
        <v>0.8070562</v>
      </c>
      <c r="O10" s="38">
        <f>1000/$A$1*'[1]4412Exp'!N$269</f>
        <v>2.4143589666666663</v>
      </c>
      <c r="P10" s="38">
        <f>1000/$A$1*'[1]4412Exp'!O$269</f>
        <v>2.5410533999999996</v>
      </c>
      <c r="Q10" s="38">
        <f>1000/$A$1*'[1]4412Exp'!P$269</f>
        <v>2.4776594999999997</v>
      </c>
      <c r="R10" s="38">
        <f>1000/$A$1*'[1]4412Exp'!Q$269</f>
        <v>2.0818471999999999</v>
      </c>
      <c r="S10" s="38">
        <f>1000/$A$1*'[1]4412Exp'!R$269</f>
        <v>1.3448142000000001</v>
      </c>
      <c r="T10" s="38">
        <f>1000/$A$1*'[1]4412Exp'!S$269</f>
        <v>1.4448701999999998</v>
      </c>
      <c r="U10" s="38">
        <f>1000/$A$1*'[1]4412Exp'!T$269</f>
        <v>2.3058223999999998</v>
      </c>
      <c r="V10" s="38">
        <f>1000/$A$1*'[1]4412Exp'!U$269</f>
        <v>1.0039091999999998</v>
      </c>
      <c r="W10" s="38">
        <f>1000/$A$1*'[1]4412Exp'!V$269</f>
        <v>0.71134559999999991</v>
      </c>
      <c r="X10" s="38">
        <f>1000/$A$1*'[1]4412Exp'!W$269</f>
        <v>1.144998</v>
      </c>
      <c r="Y10" s="38">
        <f>1000/$A$1*'[1]4412Exp'!X$269</f>
        <v>0</v>
      </c>
      <c r="Z10" s="38">
        <f>1000/$A$1*'[1]4412Exp'!Y$269</f>
        <v>0</v>
      </c>
      <c r="AA10" s="38">
        <f>1000/$A$1*'[1]4412Exp'!Z$269</f>
        <v>0</v>
      </c>
      <c r="AB10" s="38">
        <f>1000/$A$1*'[1]4412Exp'!AA$269</f>
        <v>0</v>
      </c>
      <c r="AC10" s="23"/>
      <c r="AD10" s="37">
        <f>'[1]4412Exp'!AB$269</f>
        <v>2.4370340000000001</v>
      </c>
      <c r="AE10" s="38">
        <f>'[1]4412Exp'!AC$269</f>
        <v>3.177549</v>
      </c>
      <c r="AF10" s="38">
        <f>'[1]4412Exp'!AD$269</f>
        <v>2.6104750000000001</v>
      </c>
      <c r="AG10" s="38">
        <f>'[1]4412Exp'!AE$269</f>
        <v>1.8858729999999997</v>
      </c>
      <c r="AH10" s="38">
        <f>'[1]4412Exp'!AF$269</f>
        <v>1.8601889999999999</v>
      </c>
      <c r="AI10" s="38">
        <f>'[1]4412Exp'!AG$269</f>
        <v>1.3534619999999999</v>
      </c>
      <c r="AJ10" s="38">
        <f>'[1]4412Exp'!AH$269</f>
        <v>1.248297</v>
      </c>
      <c r="AK10" s="38">
        <f>'[1]4412Exp'!AI$269</f>
        <v>1.6095539999999999</v>
      </c>
      <c r="AL10" s="38">
        <f>'[1]4412Exp'!AJ$269</f>
        <v>1.2932379999999999</v>
      </c>
      <c r="AM10" s="38">
        <f>'[1]4412Exp'!AK$269</f>
        <v>1.2065220000000001</v>
      </c>
      <c r="AN10" s="38">
        <f>'[1]4412Exp'!AL$269</f>
        <v>0.83471499999999998</v>
      </c>
      <c r="AO10" s="38">
        <f>'[1]4412Exp'!AM$269</f>
        <v>0.476074</v>
      </c>
      <c r="AP10" s="38">
        <f>'[1]4412Exp'!AN$269</f>
        <v>1.194048</v>
      </c>
      <c r="AQ10" s="38">
        <f>'[1]4412Exp'!AO$269</f>
        <v>1.3181389999999999</v>
      </c>
      <c r="AR10" s="38">
        <f>'[1]4412Exp'!AP$269</f>
        <v>1.235214</v>
      </c>
      <c r="AS10" s="38">
        <f>'[1]4412Exp'!AQ$269</f>
        <v>0.98597199999999985</v>
      </c>
      <c r="AT10" s="38">
        <f>'[1]4412Exp'!AR$269</f>
        <v>0.67408100000000004</v>
      </c>
      <c r="AU10" s="38">
        <f>'[1]4412Exp'!AS$269</f>
        <v>0.71521699999999999</v>
      </c>
      <c r="AV10" s="38">
        <f>'[1]4412Exp'!AT$269</f>
        <v>1.2947139999999999</v>
      </c>
      <c r="AW10" s="38">
        <f>'[1]4412Exp'!AU$269</f>
        <v>0.53312999999999999</v>
      </c>
      <c r="AX10" s="38">
        <f>'[1]4412Exp'!AV$269</f>
        <v>0.37162200000000001</v>
      </c>
      <c r="AY10" s="38">
        <f>'[1]4412Exp'!AW$269</f>
        <v>0.68028499999999992</v>
      </c>
      <c r="AZ10" s="38">
        <f>'[1]4412Exp'!AX$269</f>
        <v>0</v>
      </c>
      <c r="BA10" s="38">
        <f>'[1]4412Exp'!AY$269</f>
        <v>0</v>
      </c>
      <c r="BB10" s="38">
        <f>'[1]4412Exp'!AZ$269</f>
        <v>0</v>
      </c>
      <c r="BC10" s="38">
        <f>'[1]4412Exp'!BA$269</f>
        <v>0</v>
      </c>
      <c r="BD10" s="7"/>
    </row>
    <row r="11" spans="1:56">
      <c r="B11" s="39" t="s">
        <v>46</v>
      </c>
      <c r="C11" s="43">
        <f>1000/$A$1*'[1]4412Exp'!$B$222</f>
        <v>1.2544868</v>
      </c>
      <c r="D11" s="44">
        <f>1000/$A$1*'[1]4412Exp'!$C$222</f>
        <v>2.4244990000000004</v>
      </c>
      <c r="E11" s="44">
        <f>1000/$A$1*'[1]4412Exp'!$D$222</f>
        <v>2.2756999999999996</v>
      </c>
      <c r="F11" s="44">
        <f>1000/$A$1*'[1]4412Exp'!$E$222</f>
        <v>2.246321</v>
      </c>
      <c r="G11" s="44">
        <f>1000/$A$1*'[1]4412Exp'!$F$222</f>
        <v>1.9188623999999999</v>
      </c>
      <c r="H11" s="44">
        <f>1000/$A$1*'[1]4412Exp'!$G$222</f>
        <v>1.893</v>
      </c>
      <c r="I11" s="44">
        <f>1000/$A$1*'[1]4412Exp'!$H$222</f>
        <v>1.2305251999999998</v>
      </c>
      <c r="J11" s="187">
        <f>1000/$A$1*'[1]4412Exp'!$I$222</f>
        <v>2.4528350000000003</v>
      </c>
      <c r="K11" s="187">
        <f>1000/$A$1*'[1]4412Exp'!$J$222</f>
        <v>1.8439372000000001</v>
      </c>
      <c r="L11" s="187">
        <f>1000/$A$1*'[1]4412Exp'!K$222</f>
        <v>2.1201620000000001</v>
      </c>
      <c r="M11" s="44">
        <f>1000/$A$1*'[1]4412Exp'!L$222</f>
        <v>1.7369494999999999</v>
      </c>
      <c r="N11" s="44">
        <f>1000/$A$1*'[1]4412Exp'!M$222</f>
        <v>0.30355239999999994</v>
      </c>
      <c r="O11" s="44">
        <f>1000/$A$1*'[1]4412Exp'!N$222</f>
        <v>1.3966833666666667</v>
      </c>
      <c r="P11" s="44">
        <f>1000/$A$1*'[1]4412Exp'!O$222</f>
        <v>0.96299999999999986</v>
      </c>
      <c r="Q11" s="44">
        <f>1000/$A$1*'[1]4412Exp'!P$222</f>
        <v>0.70818159999999986</v>
      </c>
      <c r="R11" s="44">
        <f>1000/$A$1*'[1]4412Exp'!Q$222</f>
        <v>0.65486619999999995</v>
      </c>
      <c r="S11" s="44">
        <f>1000/$A$1*'[1]4412Exp'!R$222</f>
        <v>7.1999999999999995E-2</v>
      </c>
      <c r="T11" s="44">
        <f>1000/$A$1*'[1]4412Exp'!S$222</f>
        <v>0</v>
      </c>
      <c r="U11" s="44">
        <f>1000/$A$1*'[1]4412Exp'!T$222</f>
        <v>6.9999999999999999E-6</v>
      </c>
      <c r="V11" s="44">
        <f>1000/$A$1*'[1]4412Exp'!U$222</f>
        <v>0</v>
      </c>
      <c r="W11" s="44">
        <f>1000/$A$1*'[1]4412Exp'!V$222</f>
        <v>0</v>
      </c>
      <c r="X11" s="44">
        <f>1000/$A$1*'[1]4412Exp'!W$222</f>
        <v>3.9979999999999998E-3</v>
      </c>
      <c r="Y11" s="44">
        <f>1000/$A$1*'[1]4412Exp'!X$222</f>
        <v>0</v>
      </c>
      <c r="Z11" s="44">
        <f>1000/$A$1*'[1]4412Exp'!Y$222</f>
        <v>0</v>
      </c>
      <c r="AA11" s="44">
        <f>1000/$A$1*'[1]4412Exp'!Z$222</f>
        <v>0</v>
      </c>
      <c r="AB11" s="44">
        <f>1000/$A$1*'[1]4412Exp'!AA$222</f>
        <v>0</v>
      </c>
      <c r="AC11" s="23"/>
      <c r="AD11" s="43">
        <f>'[1]4412Exp'!AB$222</f>
        <v>0.481402</v>
      </c>
      <c r="AE11" s="44">
        <f>'[1]4412Exp'!AC$222</f>
        <v>0.95638000000000001</v>
      </c>
      <c r="AF11" s="44">
        <f>'[1]4412Exp'!AD$222</f>
        <v>0.86934999999999996</v>
      </c>
      <c r="AG11" s="44">
        <f>'[1]4412Exp'!AE$222</f>
        <v>0.89544699999999988</v>
      </c>
      <c r="AH11" s="44">
        <f>'[1]4412Exp'!AF$222</f>
        <v>0.86934400000000001</v>
      </c>
      <c r="AI11" s="44">
        <f>'[1]4412Exp'!AG$222</f>
        <v>0.67325800000000002</v>
      </c>
      <c r="AJ11" s="44">
        <f>'[1]4412Exp'!AH$222</f>
        <v>0.47742800000000002</v>
      </c>
      <c r="AK11" s="44">
        <f>'[1]4412Exp'!AI$222</f>
        <v>1.089375</v>
      </c>
      <c r="AL11" s="44">
        <f>'[1]4412Exp'!AJ$222</f>
        <v>0.95767999999999998</v>
      </c>
      <c r="AM11" s="44">
        <f>'[1]4412Exp'!AK$222</f>
        <v>0.89176800000000001</v>
      </c>
      <c r="AN11" s="44">
        <f>'[1]4412Exp'!AL$222</f>
        <v>0.83471499999999998</v>
      </c>
      <c r="AO11" s="44">
        <f>'[1]4412Exp'!AM$222</f>
        <v>0.19108</v>
      </c>
      <c r="AP11" s="44">
        <f>'[1]4412Exp'!AN$222</f>
        <v>0.68926299999999996</v>
      </c>
      <c r="AQ11" s="44">
        <f>'[1]4412Exp'!AO$222</f>
        <v>0.47458400000000001</v>
      </c>
      <c r="AR11" s="44">
        <f>'[1]4412Exp'!AP$222</f>
        <v>0.35410900000000001</v>
      </c>
      <c r="AS11" s="44">
        <f>'[1]4412Exp'!AQ$222</f>
        <v>0.31033099999999997</v>
      </c>
      <c r="AT11" s="44">
        <f>'[1]4412Exp'!AR$222</f>
        <v>3.6309000000000001E-2</v>
      </c>
      <c r="AU11" s="44">
        <f>'[1]4412Exp'!AS$222</f>
        <v>0</v>
      </c>
      <c r="AV11" s="44">
        <f>'[1]4412Exp'!AT$222</f>
        <v>1.4E-5</v>
      </c>
      <c r="AW11" s="44">
        <f>'[1]4412Exp'!AU$222</f>
        <v>0</v>
      </c>
      <c r="AX11" s="44">
        <f>'[1]4412Exp'!AV$222</f>
        <v>0</v>
      </c>
      <c r="AY11" s="44">
        <f>'[1]4412Exp'!AW$222</f>
        <v>1.9989999999999999E-3</v>
      </c>
      <c r="AZ11" s="44">
        <f>'[1]4412Exp'!AX$222</f>
        <v>0</v>
      </c>
      <c r="BA11" s="44">
        <f>'[1]4412Exp'!AY$222</f>
        <v>0</v>
      </c>
      <c r="BB11" s="44">
        <f>'[1]4412Exp'!AZ$222</f>
        <v>0</v>
      </c>
      <c r="BC11" s="44">
        <f>'[1]4412Exp'!BA$222</f>
        <v>0</v>
      </c>
      <c r="BD11" s="7"/>
    </row>
    <row r="12" spans="1:56">
      <c r="B12" s="39" t="s">
        <v>35</v>
      </c>
      <c r="C12" s="43">
        <f>1000/$A$1*'[1]4412Exp'!$B$252</f>
        <v>5.2266367999999996</v>
      </c>
      <c r="D12" s="44">
        <f>1000/$A$1*'[1]4412Exp'!$C$252</f>
        <v>5.7281867999999996</v>
      </c>
      <c r="E12" s="44">
        <f>1000/$A$1*'[1]4412Exp'!$D$252</f>
        <v>4.8779499999999993</v>
      </c>
      <c r="F12" s="44">
        <f>1000/$A$1*'[1]4412Exp'!$E$252</f>
        <v>1.09375</v>
      </c>
      <c r="G12" s="44">
        <f>1000/$A$1*'[1]4412Exp'!$F$252</f>
        <v>0.65415000000000001</v>
      </c>
      <c r="H12" s="44">
        <f>1000/$A$1*'[1]4412Exp'!$G$252</f>
        <v>0</v>
      </c>
      <c r="I12" s="44">
        <f>1000/$A$1*'[1]4412Exp'!$H$252</f>
        <v>0</v>
      </c>
      <c r="J12" s="187">
        <f>1000/$A$1*'[1]4412Exp'!$I$252</f>
        <v>0</v>
      </c>
      <c r="K12" s="187">
        <f>1000/$A$1*'[1]4412Exp'!$J$252</f>
        <v>0</v>
      </c>
      <c r="L12" s="187">
        <f>1000/$A$1*'[1]4412Exp'!K$252</f>
        <v>0</v>
      </c>
      <c r="M12" s="44">
        <f>1000/$A$1*'[1]4412Exp'!L$252</f>
        <v>0</v>
      </c>
      <c r="N12" s="44">
        <f>1000/$A$1*'[1]4412Exp'!M$252</f>
        <v>0</v>
      </c>
      <c r="O12" s="44">
        <f>1000/$A$1*'[1]4412Exp'!N$252</f>
        <v>0</v>
      </c>
      <c r="P12" s="44">
        <f>1000/$A$1*'[1]4412Exp'!O$252</f>
        <v>0</v>
      </c>
      <c r="Q12" s="44">
        <f>1000/$A$1*'[1]4412Exp'!P$252</f>
        <v>4.7499999999999989E-5</v>
      </c>
      <c r="R12" s="44">
        <f>1000/$A$1*'[1]4412Exp'!Q$252</f>
        <v>0</v>
      </c>
      <c r="S12" s="44">
        <f>1000/$A$1*'[1]4412Exp'!R$252</f>
        <v>0</v>
      </c>
      <c r="T12" s="44">
        <f>1000/$A$1*'[1]4412Exp'!S$252</f>
        <v>0</v>
      </c>
      <c r="U12" s="44">
        <f>1000/$A$1*'[1]4412Exp'!T$252</f>
        <v>0</v>
      </c>
      <c r="V12" s="44">
        <f>1000/$A$1*'[1]4412Exp'!U$252</f>
        <v>0</v>
      </c>
      <c r="W12" s="44">
        <f>1000/$A$1*'[1]4412Exp'!V$252</f>
        <v>0</v>
      </c>
      <c r="X12" s="44">
        <f>1000/$A$1*'[1]4412Exp'!W$252</f>
        <v>0</v>
      </c>
      <c r="Y12" s="44">
        <f>1000/$A$1*'[1]4412Exp'!X$252</f>
        <v>0</v>
      </c>
      <c r="Z12" s="44">
        <f>1000/$A$1*'[1]4412Exp'!Y$252</f>
        <v>0</v>
      </c>
      <c r="AA12" s="44">
        <f>1000/$A$1*'[1]4412Exp'!Z$252</f>
        <v>0</v>
      </c>
      <c r="AB12" s="44">
        <f>1000/$A$1*'[1]4412Exp'!AA$252</f>
        <v>0</v>
      </c>
      <c r="AC12" s="23"/>
      <c r="AD12" s="43">
        <f>'[1]4412Exp'!AB$252</f>
        <v>1.7286870000000001</v>
      </c>
      <c r="AE12" s="44">
        <f>'[1]4412Exp'!AC$252</f>
        <v>1.7576999999999998</v>
      </c>
      <c r="AF12" s="44">
        <f>'[1]4412Exp'!AD$252</f>
        <v>1.3275919999999999</v>
      </c>
      <c r="AG12" s="44">
        <f>'[1]4412Exp'!AE$252</f>
        <v>0.28178300000000001</v>
      </c>
      <c r="AH12" s="44">
        <f>'[1]4412Exp'!AF$252</f>
        <v>0.220251</v>
      </c>
      <c r="AI12" s="44">
        <f>'[1]4412Exp'!AG$252</f>
        <v>0</v>
      </c>
      <c r="AJ12" s="44">
        <f>'[1]4412Exp'!AH$252</f>
        <v>0</v>
      </c>
      <c r="AK12" s="44">
        <f>'[1]4412Exp'!AI$252</f>
        <v>0</v>
      </c>
      <c r="AL12" s="44">
        <f>'[1]4412Exp'!AJ$252</f>
        <v>0</v>
      </c>
      <c r="AM12" s="44">
        <f>'[1]4412Exp'!AK$252</f>
        <v>0</v>
      </c>
      <c r="AN12" s="44">
        <f>'[1]4412Exp'!AL$252</f>
        <v>0</v>
      </c>
      <c r="AO12" s="44">
        <f>'[1]4412Exp'!AM$252</f>
        <v>0</v>
      </c>
      <c r="AP12" s="44">
        <f>'[1]4412Exp'!AN$252</f>
        <v>0</v>
      </c>
      <c r="AQ12" s="44">
        <f>'[1]4412Exp'!AO$252</f>
        <v>0</v>
      </c>
      <c r="AR12" s="44">
        <f>'[1]4412Exp'!AP$252</f>
        <v>1.8999999999999998E-5</v>
      </c>
      <c r="AS12" s="44">
        <f>'[1]4412Exp'!AQ$252</f>
        <v>0</v>
      </c>
      <c r="AT12" s="44">
        <f>'[1]4412Exp'!AR$252</f>
        <v>0</v>
      </c>
      <c r="AU12" s="44">
        <f>'[1]4412Exp'!AS$252</f>
        <v>0</v>
      </c>
      <c r="AV12" s="44">
        <f>'[1]4412Exp'!AT$252</f>
        <v>0</v>
      </c>
      <c r="AW12" s="44">
        <f>'[1]4412Exp'!AU$252</f>
        <v>0</v>
      </c>
      <c r="AX12" s="44">
        <f>'[1]4412Exp'!AV$252</f>
        <v>0</v>
      </c>
      <c r="AY12" s="44">
        <f>'[1]4412Exp'!AW$252</f>
        <v>0</v>
      </c>
      <c r="AZ12" s="44">
        <f>'[1]4412Exp'!AX$252</f>
        <v>0</v>
      </c>
      <c r="BA12" s="44">
        <f>'[1]4412Exp'!AY$252</f>
        <v>0</v>
      </c>
      <c r="BB12" s="44">
        <f>'[1]4412Exp'!AZ$252</f>
        <v>0</v>
      </c>
      <c r="BC12" s="44">
        <f>'[1]4412Exp'!BA$252</f>
        <v>0</v>
      </c>
      <c r="BD12" s="7"/>
    </row>
    <row r="13" spans="1:56">
      <c r="B13" s="45" t="s">
        <v>15</v>
      </c>
      <c r="C13" s="72">
        <f t="shared" ref="C13:M13" si="5">SUM(C10:C10)-SUM(C11:C12)</f>
        <v>0.59410680000000049</v>
      </c>
      <c r="D13" s="50">
        <f t="shared" si="5"/>
        <v>1.3009164000000002</v>
      </c>
      <c r="E13" s="50">
        <f t="shared" si="5"/>
        <v>1.2584250000000008</v>
      </c>
      <c r="F13" s="50">
        <f t="shared" si="5"/>
        <v>2.1083118000000001</v>
      </c>
      <c r="G13" s="50">
        <f t="shared" si="5"/>
        <v>1.7434801999999996</v>
      </c>
      <c r="H13" s="50">
        <f t="shared" si="5"/>
        <v>0.87186800000000031</v>
      </c>
      <c r="I13" s="50">
        <f t="shared" si="5"/>
        <v>2.0619999999999998</v>
      </c>
      <c r="J13" s="213">
        <f t="shared" si="5"/>
        <v>1.3650615999999998</v>
      </c>
      <c r="K13" s="213">
        <f t="shared" si="5"/>
        <v>0.64919679999999991</v>
      </c>
      <c r="L13" s="213">
        <f t="shared" si="5"/>
        <v>0.64902179999999987</v>
      </c>
      <c r="M13" s="50">
        <f t="shared" si="5"/>
        <v>0</v>
      </c>
      <c r="N13" s="50">
        <f>SUM(N10:N10)-SUM(N11:N12)</f>
        <v>0.50350380000000006</v>
      </c>
      <c r="O13" s="50">
        <f t="shared" ref="O13:AB13" si="6">SUM(O10:O10)-SUM(O11:O12)</f>
        <v>1.0176755999999996</v>
      </c>
      <c r="P13" s="50">
        <f t="shared" si="6"/>
        <v>1.5780533999999997</v>
      </c>
      <c r="Q13" s="50">
        <f t="shared" si="6"/>
        <v>1.7694303999999998</v>
      </c>
      <c r="R13" s="50">
        <f t="shared" si="6"/>
        <v>1.4269810000000001</v>
      </c>
      <c r="S13" s="50">
        <f t="shared" si="6"/>
        <v>1.2728142</v>
      </c>
      <c r="T13" s="50">
        <f t="shared" si="6"/>
        <v>1.4448701999999998</v>
      </c>
      <c r="U13" s="50">
        <f t="shared" si="6"/>
        <v>2.3058153999999997</v>
      </c>
      <c r="V13" s="50">
        <f t="shared" si="6"/>
        <v>1.0039091999999998</v>
      </c>
      <c r="W13" s="50">
        <f t="shared" si="6"/>
        <v>0.71134559999999991</v>
      </c>
      <c r="X13" s="50">
        <f t="shared" si="6"/>
        <v>1.141</v>
      </c>
      <c r="Y13" s="50">
        <f t="shared" si="6"/>
        <v>0</v>
      </c>
      <c r="Z13" s="50">
        <f t="shared" si="6"/>
        <v>0</v>
      </c>
      <c r="AA13" s="50">
        <f t="shared" si="6"/>
        <v>0</v>
      </c>
      <c r="AB13" s="50">
        <f t="shared" si="6"/>
        <v>0</v>
      </c>
      <c r="AC13" s="23"/>
      <c r="AD13" s="72">
        <f t="shared" ref="AD13:BC13" si="7">SUM(AD10:AD10)-SUM(AD11:AD12)</f>
        <v>0.22694500000000017</v>
      </c>
      <c r="AE13" s="50">
        <f t="shared" si="7"/>
        <v>0.46346899999999991</v>
      </c>
      <c r="AF13" s="50">
        <f t="shared" si="7"/>
        <v>0.41353300000000015</v>
      </c>
      <c r="AG13" s="50">
        <f t="shared" si="7"/>
        <v>0.70864299999999991</v>
      </c>
      <c r="AH13" s="50">
        <f t="shared" si="7"/>
        <v>0.77059399999999978</v>
      </c>
      <c r="AI13" s="50">
        <f t="shared" si="7"/>
        <v>0.68020399999999992</v>
      </c>
      <c r="AJ13" s="50">
        <f t="shared" si="7"/>
        <v>0.77086900000000003</v>
      </c>
      <c r="AK13" s="50">
        <f t="shared" si="7"/>
        <v>0.52017899999999995</v>
      </c>
      <c r="AL13" s="50">
        <f t="shared" si="7"/>
        <v>0.33555799999999991</v>
      </c>
      <c r="AM13" s="50">
        <f t="shared" si="7"/>
        <v>0.31475400000000009</v>
      </c>
      <c r="AN13" s="50">
        <f t="shared" si="7"/>
        <v>0</v>
      </c>
      <c r="AO13" s="50">
        <f t="shared" si="7"/>
        <v>0.28499399999999997</v>
      </c>
      <c r="AP13" s="50">
        <f t="shared" si="7"/>
        <v>0.50478500000000004</v>
      </c>
      <c r="AQ13" s="50">
        <f t="shared" si="7"/>
        <v>0.84355499999999994</v>
      </c>
      <c r="AR13" s="50">
        <f t="shared" si="7"/>
        <v>0.88108600000000004</v>
      </c>
      <c r="AS13" s="50">
        <f t="shared" si="7"/>
        <v>0.67564099999999994</v>
      </c>
      <c r="AT13" s="50">
        <f t="shared" si="7"/>
        <v>0.63777200000000001</v>
      </c>
      <c r="AU13" s="50">
        <f t="shared" si="7"/>
        <v>0.71521699999999999</v>
      </c>
      <c r="AV13" s="50">
        <f t="shared" si="7"/>
        <v>1.2947</v>
      </c>
      <c r="AW13" s="50">
        <f t="shared" si="7"/>
        <v>0.53312999999999999</v>
      </c>
      <c r="AX13" s="50">
        <f t="shared" si="7"/>
        <v>0.37162200000000001</v>
      </c>
      <c r="AY13" s="50">
        <f t="shared" si="7"/>
        <v>0.67828599999999994</v>
      </c>
      <c r="AZ13" s="50">
        <f t="shared" si="7"/>
        <v>0</v>
      </c>
      <c r="BA13" s="50">
        <f t="shared" si="7"/>
        <v>0</v>
      </c>
      <c r="BB13" s="50">
        <f t="shared" si="7"/>
        <v>0</v>
      </c>
      <c r="BC13" s="50">
        <f t="shared" si="7"/>
        <v>0</v>
      </c>
      <c r="BD13" s="7"/>
    </row>
    <row r="14" spans="1:56" ht="17.149999999999999" customHeight="1">
      <c r="B14" s="51" t="s">
        <v>58</v>
      </c>
      <c r="C14" s="55">
        <f>1000/$A$1*'[1]4412Exp'!$B$267</f>
        <v>1.8705750000000003</v>
      </c>
      <c r="D14" s="56">
        <f>1000/$A$1*'[1]4412Exp'!$C$267</f>
        <v>0</v>
      </c>
      <c r="E14" s="56">
        <f>1000/$A$1*'[1]4412Exp'!$D$267</f>
        <v>5.5326600000000004E-2</v>
      </c>
      <c r="F14" s="56">
        <f>1000/$A$1*'[1]4412Exp'!$E$267</f>
        <v>3.5E-4</v>
      </c>
      <c r="G14" s="56">
        <f>1000/$A$1*'[1]4412Exp'!$F$267</f>
        <v>0</v>
      </c>
      <c r="H14" s="56">
        <f>1000/$A$1*'[1]4412Exp'!$G$267</f>
        <v>4.2000000000000003E-2</v>
      </c>
      <c r="I14" s="56">
        <f>1000/$A$1*'[1]4412Exp'!$H$267</f>
        <v>0</v>
      </c>
      <c r="J14" s="214">
        <f>1000/$A$1*'[1]4412Exp'!$I$267</f>
        <v>4.9671999999999994E-2</v>
      </c>
      <c r="K14" s="214">
        <f>1000/$A$1*'[1]4412Exp'!$J$267</f>
        <v>0</v>
      </c>
      <c r="L14" s="214">
        <f>1000/$A$1*'[1]4412Exp'!K$267</f>
        <v>0</v>
      </c>
      <c r="M14" s="56">
        <f>1000/$A$1*'[1]4412Exp'!L$267</f>
        <v>0</v>
      </c>
      <c r="N14" s="56">
        <f>1000/$A$1*'[1]4412Exp'!M$267</f>
        <v>3.5999999999999997E-2</v>
      </c>
      <c r="O14" s="56">
        <f>1000/$A$1*'[1]4412Exp'!N$267</f>
        <v>0</v>
      </c>
      <c r="P14" s="56">
        <f>1000/$A$1*'[1]4412Exp'!O$267</f>
        <v>0</v>
      </c>
      <c r="Q14" s="56">
        <f>1000/$A$1*'[1]4412Exp'!P$267</f>
        <v>0</v>
      </c>
      <c r="R14" s="56">
        <f>1000/$A$1*'[1]4412Exp'!Q$267</f>
        <v>0</v>
      </c>
      <c r="S14" s="56">
        <f>1000/$A$1*'[1]4412Exp'!R$267</f>
        <v>4.1180999999999995E-2</v>
      </c>
      <c r="T14" s="56">
        <f>1000/$A$1*'[1]4412Exp'!S$267</f>
        <v>7.9798800000000003E-2</v>
      </c>
      <c r="U14" s="56">
        <f>1000/$A$1*'[1]4412Exp'!T$267</f>
        <v>0</v>
      </c>
      <c r="V14" s="56">
        <f>1000/$A$1*'[1]4412Exp'!U$267</f>
        <v>0</v>
      </c>
      <c r="W14" s="56">
        <f>1000/$A$1*'[1]4412Exp'!V$267</f>
        <v>0</v>
      </c>
      <c r="X14" s="56">
        <f>1000/$A$1*'[1]4412Exp'!W$267</f>
        <v>0</v>
      </c>
      <c r="Y14" s="56">
        <f>1000/$A$1*'[1]4412Exp'!X$267</f>
        <v>0</v>
      </c>
      <c r="Z14" s="56">
        <f>1000/$A$1*'[1]4412Exp'!Y$267</f>
        <v>0</v>
      </c>
      <c r="AA14" s="56">
        <f>1000/$A$1*'[1]4412Exp'!Z$267</f>
        <v>0</v>
      </c>
      <c r="AB14" s="56">
        <f>1000/$A$1*'[1]4412Exp'!AA$267</f>
        <v>0</v>
      </c>
      <c r="AC14" s="23"/>
      <c r="AD14" s="55">
        <f>'[1]4412Exp'!AB$267</f>
        <v>0.27333599999999997</v>
      </c>
      <c r="AE14" s="56">
        <f>'[1]4412Exp'!AC$267</f>
        <v>0</v>
      </c>
      <c r="AF14" s="56">
        <f>'[1]4412Exp'!AD$267</f>
        <v>2.1651999999999998E-2</v>
      </c>
      <c r="AG14" s="56">
        <f>'[1]4412Exp'!AE$267</f>
        <v>7.7099999999999998E-4</v>
      </c>
      <c r="AH14" s="56">
        <f>'[1]4412Exp'!AF$267</f>
        <v>0</v>
      </c>
      <c r="AI14" s="56">
        <f>'[1]4412Exp'!AG$267</f>
        <v>1.7586999999999998E-2</v>
      </c>
      <c r="AJ14" s="56">
        <f>'[1]4412Exp'!AH$267</f>
        <v>0</v>
      </c>
      <c r="AK14" s="56">
        <f>'[1]4412Exp'!AI$267</f>
        <v>2.3640999999999999E-2</v>
      </c>
      <c r="AL14" s="56">
        <f>'[1]4412Exp'!AJ$267</f>
        <v>0</v>
      </c>
      <c r="AM14" s="56">
        <f>'[1]4412Exp'!AK$267</f>
        <v>0</v>
      </c>
      <c r="AN14" s="56">
        <f>'[1]4412Exp'!AL$267</f>
        <v>0</v>
      </c>
      <c r="AO14" s="56">
        <f>'[1]4412Exp'!AM$267</f>
        <v>1.9108E-2</v>
      </c>
      <c r="AP14" s="56">
        <f>'[1]4412Exp'!AN$267</f>
        <v>0</v>
      </c>
      <c r="AQ14" s="56">
        <f>'[1]4412Exp'!AO$267</f>
        <v>0</v>
      </c>
      <c r="AR14" s="56">
        <f>'[1]4412Exp'!AP$267</f>
        <v>0</v>
      </c>
      <c r="AS14" s="56">
        <f>'[1]4412Exp'!AQ$267</f>
        <v>0</v>
      </c>
      <c r="AT14" s="56">
        <f>'[1]4412Exp'!AR$267</f>
        <v>1.9788999999999998E-2</v>
      </c>
      <c r="AU14" s="56">
        <f>'[1]4412Exp'!AS$267</f>
        <v>3.8806E-2</v>
      </c>
      <c r="AV14" s="56">
        <f>'[1]4412Exp'!AT$267</f>
        <v>0</v>
      </c>
      <c r="AW14" s="56">
        <f>'[1]4412Exp'!AU$267</f>
        <v>0</v>
      </c>
      <c r="AX14" s="56">
        <f>'[1]4412Exp'!AV$267</f>
        <v>0</v>
      </c>
      <c r="AY14" s="56">
        <f>'[1]4412Exp'!AW$267</f>
        <v>0</v>
      </c>
      <c r="AZ14" s="56">
        <f>'[1]4412Exp'!AX$267</f>
        <v>0</v>
      </c>
      <c r="BA14" s="56">
        <f>'[1]4412Exp'!AY$267</f>
        <v>0</v>
      </c>
      <c r="BB14" s="56">
        <f>'[1]4412Exp'!AZ$267</f>
        <v>0</v>
      </c>
      <c r="BC14" s="56">
        <f>'[1]4412Exp'!BA$267</f>
        <v>0</v>
      </c>
      <c r="BD14" s="7"/>
    </row>
    <row r="15" spans="1:56" ht="17.149999999999999" customHeight="1">
      <c r="B15" s="33" t="s">
        <v>128</v>
      </c>
      <c r="C15" s="37">
        <f>1000/$A$1*'[1]4412Exp'!$B$264</f>
        <v>7.8246476000000005</v>
      </c>
      <c r="D15" s="38">
        <f>1000/$A$1*'[1]4412Exp'!$C$264</f>
        <v>5.3340868000000006</v>
      </c>
      <c r="E15" s="38">
        <f>1000/$A$1*'[1]4412Exp'!$D$264</f>
        <v>4.2392742000000005</v>
      </c>
      <c r="F15" s="38">
        <f>1000/$A$1*'[1]4412Exp'!$E$264</f>
        <v>5.4256202000000009</v>
      </c>
      <c r="G15" s="38">
        <f>1000/$A$1*'[1]4412Exp'!$F$264</f>
        <v>5.4861450000000005</v>
      </c>
      <c r="H15" s="38">
        <f>1000/$A$1*'[1]4412Exp'!$G$264</f>
        <v>5.9452938000000009</v>
      </c>
      <c r="I15" s="38">
        <f>1000/$A$1*'[1]4412Exp'!$H$264</f>
        <v>7.4577900000000001</v>
      </c>
      <c r="J15" s="212">
        <f>1000/$A$1*'[1]4412Exp'!$I$264</f>
        <v>5.3233348000000005</v>
      </c>
      <c r="K15" s="212">
        <f>1000/$A$1*'[1]4412Exp'!$J$264</f>
        <v>2.1753003999999998</v>
      </c>
      <c r="L15" s="212">
        <f>1000/$A$1*'[1]4412Exp'!K$264</f>
        <v>0.37862399999999996</v>
      </c>
      <c r="M15" s="38">
        <f>1000/$A$1*'[1]4412Exp'!L$264</f>
        <v>0.58898759999999994</v>
      </c>
      <c r="N15" s="38">
        <f>1000/$A$1*'[1]4412Exp'!M$264</f>
        <v>0</v>
      </c>
      <c r="O15" s="38">
        <f>1000/$A$1*'[1]4412Exp'!N$264</f>
        <v>0.45182020000000001</v>
      </c>
      <c r="P15" s="38">
        <f>1000/$A$1*'[1]4412Exp'!O$264</f>
        <v>7.3291999999999982E-2</v>
      </c>
      <c r="Q15" s="38">
        <f>1000/$A$1*'[1]4412Exp'!P$264</f>
        <v>2.8540399999999997E-2</v>
      </c>
      <c r="R15" s="38">
        <f>1000/$A$1*'[1]4412Exp'!Q$264</f>
        <v>0.04</v>
      </c>
      <c r="S15" s="38">
        <f>1000/$A$1*'[1]4412Exp'!R$264</f>
        <v>0</v>
      </c>
      <c r="T15" s="38">
        <f>1000/$A$1*'[1]4412Exp'!S$264</f>
        <v>0.35722339999999991</v>
      </c>
      <c r="U15" s="38">
        <f>1000/$A$1*'[1]4412Exp'!T$264</f>
        <v>9.54874E-2</v>
      </c>
      <c r="V15" s="38">
        <f>1000/$A$1*'[1]4412Exp'!U$264</f>
        <v>0</v>
      </c>
      <c r="W15" s="38">
        <f>1000/$A$1*'[1]4412Exp'!V$264</f>
        <v>0</v>
      </c>
      <c r="X15" s="38">
        <f>1000/$A$1*'[1]4412Exp'!W$264</f>
        <v>0</v>
      </c>
      <c r="Y15" s="38">
        <f>1000/$A$1*'[1]4412Exp'!X$264</f>
        <v>0</v>
      </c>
      <c r="Z15" s="38">
        <f>1000/$A$1*'[1]4412Exp'!Y$264</f>
        <v>0</v>
      </c>
      <c r="AA15" s="38">
        <f>1000/$A$1*'[1]4412Exp'!Z$264</f>
        <v>0</v>
      </c>
      <c r="AB15" s="38">
        <f>1000/$A$1*'[1]4412Exp'!AA$264</f>
        <v>0</v>
      </c>
      <c r="AC15" s="23"/>
      <c r="AD15" s="37">
        <f>'[1]4412Exp'!AB$264</f>
        <v>2.570014</v>
      </c>
      <c r="AE15" s="38">
        <f>'[1]4412Exp'!AC$264</f>
        <v>1.6460119999999998</v>
      </c>
      <c r="AF15" s="38">
        <f>'[1]4412Exp'!AD$264</f>
        <v>1.3284899999999999</v>
      </c>
      <c r="AG15" s="38">
        <f>'[1]4412Exp'!AE$264</f>
        <v>1.5780019999999999</v>
      </c>
      <c r="AH15" s="38">
        <f>'[1]4412Exp'!AF$264</f>
        <v>2.2140420000000001</v>
      </c>
      <c r="AI15" s="38">
        <f>'[1]4412Exp'!AG$264</f>
        <v>1.9831220000000001</v>
      </c>
      <c r="AJ15" s="38">
        <f>'[1]4412Exp'!AH$264</f>
        <v>3.8537210000000002</v>
      </c>
      <c r="AK15" s="38">
        <f>'[1]4412Exp'!AI$264</f>
        <v>2.6489089999999997</v>
      </c>
      <c r="AL15" s="38">
        <f>'[1]4412Exp'!AJ$264</f>
        <v>1.108719</v>
      </c>
      <c r="AM15" s="38">
        <f>'[1]4412Exp'!AK$264</f>
        <v>0.16059000000000001</v>
      </c>
      <c r="AN15" s="38">
        <f>'[1]4412Exp'!AL$264</f>
        <v>0.28708400000000001</v>
      </c>
      <c r="AO15" s="38">
        <f>'[1]4412Exp'!AM$264</f>
        <v>0</v>
      </c>
      <c r="AP15" s="38">
        <f>'[1]4412Exp'!AN$264</f>
        <v>0.22472699999999998</v>
      </c>
      <c r="AQ15" s="38">
        <f>'[1]4412Exp'!AO$264</f>
        <v>3.5727000000000002E-2</v>
      </c>
      <c r="AR15" s="38">
        <f>'[1]4412Exp'!AP$264</f>
        <v>2.0149999999999998E-2</v>
      </c>
      <c r="AS15" s="38">
        <f>'[1]4412Exp'!AQ$264</f>
        <v>2.0603E-2</v>
      </c>
      <c r="AT15" s="38">
        <f>'[1]4412Exp'!AR$264</f>
        <v>0</v>
      </c>
      <c r="AU15" s="38">
        <f>'[1]4412Exp'!AS$264</f>
        <v>0.18171199999999998</v>
      </c>
      <c r="AV15" s="38">
        <f>'[1]4412Exp'!AT$264</f>
        <v>4.8797E-2</v>
      </c>
      <c r="AW15" s="38">
        <f>'[1]4412Exp'!AU$264</f>
        <v>0</v>
      </c>
      <c r="AX15" s="38">
        <f>'[1]4412Exp'!AV$264</f>
        <v>0</v>
      </c>
      <c r="AY15" s="38">
        <f>'[1]4412Exp'!AW$264</f>
        <v>0</v>
      </c>
      <c r="AZ15" s="38">
        <f>'[1]4412Exp'!AX$264</f>
        <v>0</v>
      </c>
      <c r="BA15" s="38">
        <f>'[1]4412Exp'!AY$264</f>
        <v>0</v>
      </c>
      <c r="BB15" s="38">
        <f>'[1]4412Exp'!AZ$264</f>
        <v>0</v>
      </c>
      <c r="BC15" s="38">
        <f>'[1]4412Exp'!BA$264</f>
        <v>0</v>
      </c>
      <c r="BD15" s="7"/>
    </row>
    <row r="16" spans="1:56">
      <c r="B16" s="39" t="s">
        <v>36</v>
      </c>
      <c r="C16" s="43">
        <f>1000/$A$1*'[1]4412Exp'!$B$246</f>
        <v>7.4377618000000005</v>
      </c>
      <c r="D16" s="44">
        <f>1000/$A$1*'[1]4412Exp'!$C$246</f>
        <v>5.3297118000000001</v>
      </c>
      <c r="E16" s="44">
        <f>1000/$A$1*'[1]4412Exp'!$D$246</f>
        <v>3.9708367999999998</v>
      </c>
      <c r="F16" s="44">
        <f>1000/$A$1*'[1]4412Exp'!$E$246</f>
        <v>4.4854460000000005</v>
      </c>
      <c r="G16" s="44">
        <f>1000/$A$1*'[1]4412Exp'!$F$246</f>
        <v>4.7752740000000005</v>
      </c>
      <c r="H16" s="44">
        <f>1000/$A$1*'[1]4412Exp'!$G$246</f>
        <v>5.3820000000000006</v>
      </c>
      <c r="I16" s="44">
        <f>1000/$A$1*'[1]4412Exp'!$H$246</f>
        <v>6.3737899999999996</v>
      </c>
      <c r="J16" s="187">
        <f>1000/$A$1*'[1]4412Exp'!$I$246</f>
        <v>4.1055910000000004</v>
      </c>
      <c r="K16" s="187">
        <f>1000/$A$1*'[1]4412Exp'!$J$246</f>
        <v>1.5339813999999998</v>
      </c>
      <c r="L16" s="187">
        <f>1000/$A$1*'[1]4412Exp'!K$246</f>
        <v>9.7893599999999983E-2</v>
      </c>
      <c r="M16" s="44">
        <f>1000/$A$1*'[1]4412Exp'!L$246</f>
        <v>0</v>
      </c>
      <c r="N16" s="44">
        <f>1000/$A$1*'[1]4412Exp'!M$246</f>
        <v>0</v>
      </c>
      <c r="O16" s="44">
        <f>1000/$A$1*'[1]4412Exp'!N$246</f>
        <v>0</v>
      </c>
      <c r="P16" s="44">
        <f>1000/$A$1*'[1]4412Exp'!O$246</f>
        <v>2.9199999999999994E-4</v>
      </c>
      <c r="Q16" s="44">
        <f>1000/$A$1*'[1]4412Exp'!P$246</f>
        <v>0</v>
      </c>
      <c r="R16" s="44">
        <f>1000/$A$1*'[1]4412Exp'!Q$246</f>
        <v>0</v>
      </c>
      <c r="S16" s="44">
        <f>1000/$A$1*'[1]4412Exp'!R$246</f>
        <v>0</v>
      </c>
      <c r="T16" s="44">
        <f>1000/$A$1*'[1]4412Exp'!S$246</f>
        <v>0</v>
      </c>
      <c r="U16" s="44">
        <f>1000/$A$1*'[1]4412Exp'!T$246</f>
        <v>0</v>
      </c>
      <c r="V16" s="44">
        <f>1000/$A$1*'[1]4412Exp'!U$246</f>
        <v>0</v>
      </c>
      <c r="W16" s="44">
        <f>1000/$A$1*'[1]4412Exp'!V$246</f>
        <v>0</v>
      </c>
      <c r="X16" s="44">
        <f>1000/$A$1*'[1]4412Exp'!W$246</f>
        <v>0</v>
      </c>
      <c r="Y16" s="44">
        <f>1000/$A$1*'[1]4412Exp'!X$246</f>
        <v>0</v>
      </c>
      <c r="Z16" s="44">
        <f>1000/$A$1*'[1]4412Exp'!Y$246</f>
        <v>0</v>
      </c>
      <c r="AA16" s="44">
        <f>1000/$A$1*'[1]4412Exp'!Z$246</f>
        <v>0</v>
      </c>
      <c r="AB16" s="44">
        <f>1000/$A$1*'[1]4412Exp'!AA$246</f>
        <v>0</v>
      </c>
      <c r="AC16" s="23"/>
      <c r="AD16" s="43">
        <f>'[1]4412Exp'!AB$246</f>
        <v>2.418215</v>
      </c>
      <c r="AE16" s="44">
        <f>'[1]4412Exp'!AC$246</f>
        <v>1.6435309999999999</v>
      </c>
      <c r="AF16" s="44">
        <f>'[1]4412Exp'!AD$246</f>
        <v>1.252437</v>
      </c>
      <c r="AG16" s="44">
        <f>'[1]4412Exp'!AE$246</f>
        <v>1.2915939999999999</v>
      </c>
      <c r="AH16" s="44">
        <f>'[1]4412Exp'!AF$246</f>
        <v>1.9323249999999998</v>
      </c>
      <c r="AI16" s="44">
        <f>'[1]4412Exp'!AG$246</f>
        <v>1.792524</v>
      </c>
      <c r="AJ16" s="44">
        <f>'[1]4412Exp'!AH$246</f>
        <v>3.443397</v>
      </c>
      <c r="AK16" s="44">
        <f>'[1]4412Exp'!AI$246</f>
        <v>1.9984009999999999</v>
      </c>
      <c r="AL16" s="44">
        <f>'[1]4412Exp'!AJ$246</f>
        <v>0.78634599999999999</v>
      </c>
      <c r="AM16" s="44">
        <f>'[1]4412Exp'!AK$246</f>
        <v>4.5887999999999998E-2</v>
      </c>
      <c r="AN16" s="44">
        <f>'[1]4412Exp'!AL$246</f>
        <v>0</v>
      </c>
      <c r="AO16" s="44">
        <f>'[1]4412Exp'!AM$246</f>
        <v>0</v>
      </c>
      <c r="AP16" s="44">
        <f>'[1]4412Exp'!AN$246</f>
        <v>0</v>
      </c>
      <c r="AQ16" s="44">
        <f>'[1]4412Exp'!AO$246</f>
        <v>1.46E-4</v>
      </c>
      <c r="AR16" s="44">
        <f>'[1]4412Exp'!AP$246</f>
        <v>0</v>
      </c>
      <c r="AS16" s="44">
        <f>'[1]4412Exp'!AQ$246</f>
        <v>0</v>
      </c>
      <c r="AT16" s="44">
        <f>'[1]4412Exp'!AR$246</f>
        <v>0</v>
      </c>
      <c r="AU16" s="44">
        <f>'[1]4412Exp'!AS$246</f>
        <v>0</v>
      </c>
      <c r="AV16" s="44">
        <f>'[1]4412Exp'!AT$246</f>
        <v>0</v>
      </c>
      <c r="AW16" s="44">
        <f>'[1]4412Exp'!AU$246</f>
        <v>0</v>
      </c>
      <c r="AX16" s="44">
        <f>'[1]4412Exp'!AV$246</f>
        <v>0</v>
      </c>
      <c r="AY16" s="44">
        <f>'[1]4412Exp'!AW$246</f>
        <v>0</v>
      </c>
      <c r="AZ16" s="44">
        <f>'[1]4412Exp'!AX$246</f>
        <v>0</v>
      </c>
      <c r="BA16" s="44">
        <f>'[1]4412Exp'!AY$246</f>
        <v>0</v>
      </c>
      <c r="BB16" s="44">
        <f>'[1]4412Exp'!AZ$246</f>
        <v>0</v>
      </c>
      <c r="BC16" s="44">
        <f>'[1]4412Exp'!BA$246</f>
        <v>0</v>
      </c>
      <c r="BD16" s="7"/>
    </row>
    <row r="17" spans="2:56">
      <c r="B17" s="39" t="s">
        <v>15</v>
      </c>
      <c r="C17" s="43">
        <f t="shared" ref="C17:M17" si="8">SUM(C15:C15)-SUM(C16:C16)</f>
        <v>0.38688579999999995</v>
      </c>
      <c r="D17" s="44">
        <f t="shared" si="8"/>
        <v>4.3750000000004619E-3</v>
      </c>
      <c r="E17" s="44">
        <f t="shared" si="8"/>
        <v>0.26843740000000071</v>
      </c>
      <c r="F17" s="44">
        <f t="shared" si="8"/>
        <v>0.9401742000000004</v>
      </c>
      <c r="G17" s="44">
        <f t="shared" si="8"/>
        <v>0.71087100000000003</v>
      </c>
      <c r="H17" s="44">
        <f t="shared" si="8"/>
        <v>0.56329380000000029</v>
      </c>
      <c r="I17" s="44">
        <f t="shared" si="8"/>
        <v>1.0840000000000005</v>
      </c>
      <c r="J17" s="187">
        <f t="shared" si="8"/>
        <v>1.2177438</v>
      </c>
      <c r="K17" s="187">
        <f t="shared" si="8"/>
        <v>0.64131899999999997</v>
      </c>
      <c r="L17" s="187">
        <f t="shared" si="8"/>
        <v>0.28073039999999999</v>
      </c>
      <c r="M17" s="44">
        <f t="shared" si="8"/>
        <v>0.58898759999999994</v>
      </c>
      <c r="N17" s="44">
        <f>SUM(N15:N15)-SUM(N16:N16)</f>
        <v>0</v>
      </c>
      <c r="O17" s="44">
        <f t="shared" ref="O17:AB17" si="9">SUM(O15:O15)-SUM(O16:O16)</f>
        <v>0.45182020000000001</v>
      </c>
      <c r="P17" s="44">
        <f t="shared" si="9"/>
        <v>7.2999999999999982E-2</v>
      </c>
      <c r="Q17" s="44">
        <f t="shared" si="9"/>
        <v>2.8540399999999997E-2</v>
      </c>
      <c r="R17" s="44">
        <f t="shared" si="9"/>
        <v>0.04</v>
      </c>
      <c r="S17" s="44">
        <f t="shared" si="9"/>
        <v>0</v>
      </c>
      <c r="T17" s="44">
        <f t="shared" si="9"/>
        <v>0.35722339999999991</v>
      </c>
      <c r="U17" s="44">
        <f t="shared" si="9"/>
        <v>9.54874E-2</v>
      </c>
      <c r="V17" s="44">
        <f t="shared" si="9"/>
        <v>0</v>
      </c>
      <c r="W17" s="44">
        <f t="shared" si="9"/>
        <v>0</v>
      </c>
      <c r="X17" s="44">
        <f t="shared" si="9"/>
        <v>0</v>
      </c>
      <c r="Y17" s="44">
        <f t="shared" si="9"/>
        <v>0</v>
      </c>
      <c r="Z17" s="44">
        <f t="shared" si="9"/>
        <v>0</v>
      </c>
      <c r="AA17" s="44">
        <f t="shared" si="9"/>
        <v>0</v>
      </c>
      <c r="AB17" s="44">
        <f t="shared" si="9"/>
        <v>0</v>
      </c>
      <c r="AC17" s="23"/>
      <c r="AD17" s="43">
        <f t="shared" ref="AD17:BC17" si="10">SUM(AD15:AD15)-SUM(AD16:AD16)</f>
        <v>0.15179900000000002</v>
      </c>
      <c r="AE17" s="44">
        <f t="shared" si="10"/>
        <v>2.4809999999999555E-3</v>
      </c>
      <c r="AF17" s="44">
        <f t="shared" si="10"/>
        <v>7.6052999999999926E-2</v>
      </c>
      <c r="AG17" s="44">
        <f t="shared" si="10"/>
        <v>0.286408</v>
      </c>
      <c r="AH17" s="44">
        <f t="shared" si="10"/>
        <v>0.28171700000000022</v>
      </c>
      <c r="AI17" s="44">
        <f t="shared" si="10"/>
        <v>0.19059800000000005</v>
      </c>
      <c r="AJ17" s="44">
        <f t="shared" si="10"/>
        <v>0.41032400000000013</v>
      </c>
      <c r="AK17" s="44">
        <f t="shared" si="10"/>
        <v>0.65050799999999986</v>
      </c>
      <c r="AL17" s="44">
        <f t="shared" si="10"/>
        <v>0.32237300000000002</v>
      </c>
      <c r="AM17" s="44">
        <f t="shared" si="10"/>
        <v>0.11470200000000001</v>
      </c>
      <c r="AN17" s="44">
        <f t="shared" si="10"/>
        <v>0.28708400000000001</v>
      </c>
      <c r="AO17" s="44">
        <f t="shared" si="10"/>
        <v>0</v>
      </c>
      <c r="AP17" s="44">
        <f t="shared" si="10"/>
        <v>0.22472699999999998</v>
      </c>
      <c r="AQ17" s="44">
        <f t="shared" si="10"/>
        <v>3.5581000000000002E-2</v>
      </c>
      <c r="AR17" s="44">
        <f t="shared" si="10"/>
        <v>2.0149999999999998E-2</v>
      </c>
      <c r="AS17" s="44">
        <f t="shared" si="10"/>
        <v>2.0603E-2</v>
      </c>
      <c r="AT17" s="44">
        <f t="shared" si="10"/>
        <v>0</v>
      </c>
      <c r="AU17" s="44">
        <f t="shared" si="10"/>
        <v>0.18171199999999998</v>
      </c>
      <c r="AV17" s="44">
        <f t="shared" si="10"/>
        <v>4.8797E-2</v>
      </c>
      <c r="AW17" s="44">
        <f t="shared" si="10"/>
        <v>0</v>
      </c>
      <c r="AX17" s="44">
        <f t="shared" si="10"/>
        <v>0</v>
      </c>
      <c r="AY17" s="44">
        <f t="shared" si="10"/>
        <v>0</v>
      </c>
      <c r="AZ17" s="44">
        <f t="shared" si="10"/>
        <v>0</v>
      </c>
      <c r="BA17" s="44">
        <f t="shared" si="10"/>
        <v>0</v>
      </c>
      <c r="BB17" s="44">
        <f t="shared" si="10"/>
        <v>0</v>
      </c>
      <c r="BC17" s="44">
        <f t="shared" si="10"/>
        <v>0</v>
      </c>
      <c r="BD17" s="7"/>
    </row>
    <row r="18" spans="2:56" ht="17.149999999999999" customHeight="1">
      <c r="B18" s="60" t="s">
        <v>49</v>
      </c>
      <c r="C18" s="65">
        <f>1000/$A$1*'[1]4412Exp'!$B$272</f>
        <v>15.7083332</v>
      </c>
      <c r="D18" s="66">
        <f>1000/$A$1*'[1]4412Exp'!$C$272</f>
        <v>7.5747154000000014</v>
      </c>
      <c r="E18" s="66">
        <f>1000/$A$1*'[1]4412Exp'!$D$272</f>
        <v>3.6781541999999998</v>
      </c>
      <c r="F18" s="66">
        <f>1000/$A$1*'[1]4412Exp'!$E$272</f>
        <v>4.4623473999999996</v>
      </c>
      <c r="G18" s="66">
        <f>1000/$A$1*'[1]4412Exp'!$F$272</f>
        <v>6.893100200000001</v>
      </c>
      <c r="H18" s="66">
        <f>1000/$A$1*'[1]4412Exp'!$G$272</f>
        <v>5.3724066000000006</v>
      </c>
      <c r="I18" s="66">
        <f>1000/$A$1*'[1]4412Exp'!$H$272</f>
        <v>4.6759440000000003</v>
      </c>
      <c r="J18" s="215">
        <f>1000/$A$1*'[1]4412Exp'!$I$272</f>
        <v>2.5213146000000002</v>
      </c>
      <c r="K18" s="215">
        <f>1000/$A$1*'[1]4412Exp'!$J$272</f>
        <v>1.3815130000000002</v>
      </c>
      <c r="L18" s="215">
        <f>1000/$A$1*'[1]4412Exp'!K$272</f>
        <v>1.0933679999999999</v>
      </c>
      <c r="M18" s="66">
        <f>1000/$A$1*'[1]4412Exp'!L$272</f>
        <v>1.3374818999999998</v>
      </c>
      <c r="N18" s="66">
        <f>1000/$A$1*'[1]4412Exp'!M$272</f>
        <v>0.73445739999999993</v>
      </c>
      <c r="O18" s="66">
        <f>1000/$A$1*'[1]4412Exp'!N$272</f>
        <v>1.357064</v>
      </c>
      <c r="P18" s="66">
        <f>1000/$A$1*'[1]4412Exp'!O$272</f>
        <v>1.2465996000000001</v>
      </c>
      <c r="Q18" s="66">
        <f>1000/$A$1*'[1]4412Exp'!P$272</f>
        <v>1.8639999999999999</v>
      </c>
      <c r="R18" s="66">
        <f>1000/$A$1*'[1]4412Exp'!Q$272</f>
        <v>1.6497672000000001</v>
      </c>
      <c r="S18" s="66">
        <f>1000/$A$1*'[1]4412Exp'!R$272</f>
        <v>1.1015494000000001</v>
      </c>
      <c r="T18" s="66">
        <f>1000/$A$1*'[1]4412Exp'!S$272</f>
        <v>0.61488419999999988</v>
      </c>
      <c r="U18" s="66">
        <f>1000/$A$1*'[1]4412Exp'!T$272</f>
        <v>0.83487139999999993</v>
      </c>
      <c r="V18" s="66">
        <f>1000/$A$1*'[1]4412Exp'!U$272</f>
        <v>0.24516519999999997</v>
      </c>
      <c r="W18" s="66">
        <f>1000/$A$1*'[1]4412Exp'!V$272</f>
        <v>0.72849999999999993</v>
      </c>
      <c r="X18" s="66">
        <f>1000/$A$1*'[1]4412Exp'!W$272</f>
        <v>0.14199999999999999</v>
      </c>
      <c r="Y18" s="66">
        <f>1000/$A$1*'[1]4412Exp'!X$272</f>
        <v>3.5719999999999995E-2</v>
      </c>
      <c r="Z18" s="66">
        <f>1000/$A$1*'[1]4412Exp'!Y$272</f>
        <v>6.9999999999999999E-4</v>
      </c>
      <c r="AA18" s="66">
        <f>1000/$A$1*'[1]4412Exp'!Z$272</f>
        <v>0.17136999999999999</v>
      </c>
      <c r="AB18" s="66">
        <f>1000/$A$1*'[1]4412Exp'!AA$272</f>
        <v>0</v>
      </c>
      <c r="AC18" s="23"/>
      <c r="AD18" s="65">
        <f>'[1]4412Exp'!AB$272</f>
        <v>5.4902699999999989</v>
      </c>
      <c r="AE18" s="66">
        <f>'[1]4412Exp'!AC$272</f>
        <v>2.8529449999999996</v>
      </c>
      <c r="AF18" s="66">
        <f>'[1]4412Exp'!AD$272</f>
        <v>1.252562</v>
      </c>
      <c r="AG18" s="66">
        <f>'[1]4412Exp'!AE$272</f>
        <v>1.3166149999999999</v>
      </c>
      <c r="AH18" s="66">
        <f>'[1]4412Exp'!AF$272</f>
        <v>2.873246</v>
      </c>
      <c r="AI18" s="66">
        <f>'[1]4412Exp'!AG$272</f>
        <v>1.7599339999999999</v>
      </c>
      <c r="AJ18" s="66">
        <f>'[1]4412Exp'!AH$272</f>
        <v>1.1259409999999999</v>
      </c>
      <c r="AK18" s="66">
        <f>'[1]4412Exp'!AI$272</f>
        <v>1.153729</v>
      </c>
      <c r="AL18" s="66">
        <f>'[1]4412Exp'!AJ$272</f>
        <v>0.77989099999999989</v>
      </c>
      <c r="AM18" s="66">
        <f>'[1]4412Exp'!AK$272</f>
        <v>0.523231</v>
      </c>
      <c r="AN18" s="66">
        <f>'[1]4412Exp'!AL$272</f>
        <v>0.60980800000000002</v>
      </c>
      <c r="AO18" s="66">
        <f>'[1]4412Exp'!AM$272</f>
        <v>0.45526299999999997</v>
      </c>
      <c r="AP18" s="66">
        <f>'[1]4412Exp'!AN$272</f>
        <v>0.73477999999999999</v>
      </c>
      <c r="AQ18" s="66">
        <f>'[1]4412Exp'!AO$272</f>
        <v>0.62780499999999995</v>
      </c>
      <c r="AR18" s="66">
        <f>'[1]4412Exp'!AP$272</f>
        <v>0.86641199999999996</v>
      </c>
      <c r="AS18" s="66">
        <f>'[1]4412Exp'!AQ$272</f>
        <v>0.83445799999999992</v>
      </c>
      <c r="AT18" s="66">
        <f>'[1]4412Exp'!AR$272</f>
        <v>0.56124299999999994</v>
      </c>
      <c r="AU18" s="66">
        <f>'[1]4412Exp'!AS$272</f>
        <v>0.44044399999999995</v>
      </c>
      <c r="AV18" s="66">
        <f>'[1]4412Exp'!AT$272</f>
        <v>0.466978</v>
      </c>
      <c r="AW18" s="66">
        <f>'[1]4412Exp'!AU$272</f>
        <v>0.12906199999999998</v>
      </c>
      <c r="AX18" s="66">
        <f>'[1]4412Exp'!AV$272</f>
        <v>0.40676200000000001</v>
      </c>
      <c r="AY18" s="66">
        <f>'[1]4412Exp'!AW$272</f>
        <v>7.3070999999999997E-2</v>
      </c>
      <c r="AZ18" s="66">
        <f>'[1]4412Exp'!AX$272</f>
        <v>2.3E-2</v>
      </c>
      <c r="BA18" s="66">
        <f>'[1]4412Exp'!AY$272</f>
        <v>2.6350010000000001E-3</v>
      </c>
      <c r="BB18" s="66">
        <f>'[1]4412Exp'!AZ$272</f>
        <v>1.0701493999999999E-2</v>
      </c>
      <c r="BC18" s="66">
        <f>'[1]4412Exp'!BA$272</f>
        <v>0</v>
      </c>
      <c r="BD18" s="7"/>
    </row>
    <row r="19" spans="2:56">
      <c r="B19" s="39" t="s">
        <v>42</v>
      </c>
      <c r="C19" s="43">
        <f>1000/$A$1*'[1]4412Exp'!$B$115</f>
        <v>10.876150599999999</v>
      </c>
      <c r="D19" s="44">
        <f>1000/$A$1*'[1]4412Exp'!$C$115</f>
        <v>3.5259</v>
      </c>
      <c r="E19" s="44">
        <f>1000/$A$1*'[1]4412Exp'!$D$115</f>
        <v>1.8576249999999999</v>
      </c>
      <c r="F19" s="44">
        <f>1000/$A$1*'[1]4412Exp'!$E$115</f>
        <v>1.9688368000000003</v>
      </c>
      <c r="G19" s="44">
        <f>1000/$A$1*'[1]4412Exp'!$F$115</f>
        <v>2.5246368000000001</v>
      </c>
      <c r="H19" s="44">
        <f>1000/$A$1*'[1]4412Exp'!$G$115</f>
        <v>3.1430000000000002</v>
      </c>
      <c r="I19" s="44">
        <f>1000/$A$1*'[1]4412Exp'!$H$115</f>
        <v>0.157</v>
      </c>
      <c r="J19" s="187">
        <f>1000/$A$1*'[1]4412Exp'!$I$115</f>
        <v>0.63813120000000001</v>
      </c>
      <c r="K19" s="187">
        <f>1000/$A$1*'[1]4412Exp'!$J$115</f>
        <v>0</v>
      </c>
      <c r="L19" s="187">
        <f>1000/$A$1*'[1]4412Exp'!K$115</f>
        <v>0</v>
      </c>
      <c r="M19" s="44">
        <f>1000/$A$1*'[1]4412Exp'!L$115</f>
        <v>0</v>
      </c>
      <c r="N19" s="44">
        <f>1000/$A$1*'[1]4412Exp'!M$115</f>
        <v>0</v>
      </c>
      <c r="O19" s="44">
        <f>1000/$A$1*'[1]4412Exp'!N$115</f>
        <v>0</v>
      </c>
      <c r="P19" s="44">
        <f>1000/$A$1*'[1]4412Exp'!O$115</f>
        <v>2.3999999999999997E-2</v>
      </c>
      <c r="Q19" s="44">
        <f>1000/$A$1*'[1]4412Exp'!P$115</f>
        <v>0</v>
      </c>
      <c r="R19" s="44">
        <f>1000/$A$1*'[1]4412Exp'!Q$115</f>
        <v>0</v>
      </c>
      <c r="S19" s="44">
        <f>1000/$A$1*'[1]4412Exp'!R$115</f>
        <v>4.8299999999999992E-4</v>
      </c>
      <c r="T19" s="44">
        <f>1000/$A$1*'[1]4412Exp'!S$115</f>
        <v>0</v>
      </c>
      <c r="U19" s="44">
        <f>1000/$A$1*'[1]4412Exp'!T$115</f>
        <v>0</v>
      </c>
      <c r="V19" s="44">
        <f>1000/$A$1*'[1]4412Exp'!U$115</f>
        <v>0</v>
      </c>
      <c r="W19" s="44">
        <f>1000/$A$1*'[1]4412Exp'!V$115</f>
        <v>0</v>
      </c>
      <c r="X19" s="44">
        <f>1000/$A$1*'[1]4412Exp'!W$115</f>
        <v>0</v>
      </c>
      <c r="Y19" s="44">
        <f>1000/$A$1*'[1]4412Exp'!X$115</f>
        <v>0</v>
      </c>
      <c r="Z19" s="44">
        <f>1000/$A$1*'[1]4412Exp'!Y$115</f>
        <v>0</v>
      </c>
      <c r="AA19" s="44">
        <f>1000/$A$1*'[1]4412Exp'!Z$115</f>
        <v>0</v>
      </c>
      <c r="AB19" s="44">
        <f>1000/$A$1*'[1]4412Exp'!AA$115</f>
        <v>0</v>
      </c>
      <c r="AC19" s="23"/>
      <c r="AD19" s="43">
        <f>'[1]4412Exp'!AB$115</f>
        <v>3.6413009999999999</v>
      </c>
      <c r="AE19" s="44">
        <f>'[1]4412Exp'!AC$115</f>
        <v>1.1670149999999999</v>
      </c>
      <c r="AF19" s="44">
        <f>'[1]4412Exp'!AD$115</f>
        <v>0.59505699999999995</v>
      </c>
      <c r="AG19" s="44">
        <f>'[1]4412Exp'!AE$115</f>
        <v>0.54847400000000002</v>
      </c>
      <c r="AH19" s="44">
        <f>'[1]4412Exp'!AF$115</f>
        <v>0.88664499999999991</v>
      </c>
      <c r="AI19" s="44">
        <f>'[1]4412Exp'!AG$115</f>
        <v>0.943828</v>
      </c>
      <c r="AJ19" s="44">
        <f>'[1]4412Exp'!AH$115</f>
        <v>4.6251999999999995E-2</v>
      </c>
      <c r="AK19" s="44">
        <f>'[1]4412Exp'!AI$115</f>
        <v>0.25797100000000001</v>
      </c>
      <c r="AL19" s="44">
        <f>'[1]4412Exp'!AJ$115</f>
        <v>0</v>
      </c>
      <c r="AM19" s="44">
        <f>'[1]4412Exp'!AK$115</f>
        <v>0</v>
      </c>
      <c r="AN19" s="44">
        <f>'[1]4412Exp'!AL$115</f>
        <v>0</v>
      </c>
      <c r="AO19" s="44">
        <f>'[1]4412Exp'!AM$115</f>
        <v>0</v>
      </c>
      <c r="AP19" s="44">
        <f>'[1]4412Exp'!AN$115</f>
        <v>0</v>
      </c>
      <c r="AQ19" s="44">
        <f>'[1]4412Exp'!AO$115</f>
        <v>1.2789E-2</v>
      </c>
      <c r="AR19" s="44">
        <f>'[1]4412Exp'!AP$115</f>
        <v>0</v>
      </c>
      <c r="AS19" s="44">
        <f>'[1]4412Exp'!AQ$115</f>
        <v>0</v>
      </c>
      <c r="AT19" s="44">
        <f>'[1]4412Exp'!AR$115</f>
        <v>1.2999999999999999E-4</v>
      </c>
      <c r="AU19" s="44">
        <f>'[1]4412Exp'!AS$115</f>
        <v>0</v>
      </c>
      <c r="AV19" s="44">
        <f>'[1]4412Exp'!AT$115</f>
        <v>0</v>
      </c>
      <c r="AW19" s="44">
        <f>'[1]4412Exp'!AU$115</f>
        <v>0</v>
      </c>
      <c r="AX19" s="44">
        <f>'[1]4412Exp'!AV$115</f>
        <v>0</v>
      </c>
      <c r="AY19" s="44">
        <f>'[1]4412Exp'!AW$115</f>
        <v>0</v>
      </c>
      <c r="AZ19" s="44">
        <f>'[1]4412Exp'!AX$115</f>
        <v>0</v>
      </c>
      <c r="BA19" s="44">
        <f>'[1]4412Exp'!AY$115</f>
        <v>0</v>
      </c>
      <c r="BB19" s="44">
        <f>'[1]4412Exp'!AZ$115</f>
        <v>0</v>
      </c>
      <c r="BC19" s="44">
        <f>'[1]4412Exp'!BA$115</f>
        <v>0</v>
      </c>
      <c r="BD19" s="7"/>
    </row>
    <row r="20" spans="2:56">
      <c r="B20" s="39" t="s">
        <v>43</v>
      </c>
      <c r="C20" s="43">
        <f>1000/$A$1*'[1]4412Exp'!$B$236</f>
        <v>3.7545368000000003</v>
      </c>
      <c r="D20" s="44">
        <f>1000/$A$1*'[1]4412Exp'!$C$236</f>
        <v>2.7406736</v>
      </c>
      <c r="E20" s="44">
        <f>1000/$A$1*'[1]4412Exp'!$D$236</f>
        <v>1.4222249999999999</v>
      </c>
      <c r="F20" s="44">
        <f>1000/$A$1*'[1]4412Exp'!$E$236</f>
        <v>1.061725</v>
      </c>
      <c r="G20" s="44">
        <f>1000/$A$1*'[1]4412Exp'!$F$236</f>
        <v>2.2660960000000006</v>
      </c>
      <c r="H20" s="44">
        <f>1000/$A$1*'[1]4412Exp'!$G$236</f>
        <v>0.53209960000000001</v>
      </c>
      <c r="I20" s="44">
        <f>1000/$A$1*'[1]4412Exp'!$H$236</f>
        <v>1.8159999999999998</v>
      </c>
      <c r="J20" s="187">
        <f>1000/$A$1*'[1]4412Exp'!$I$236</f>
        <v>1.5512574000000001</v>
      </c>
      <c r="K20" s="187">
        <f>1000/$A$1*'[1]4412Exp'!$J$236</f>
        <v>1.3511792</v>
      </c>
      <c r="L20" s="187">
        <f>1000/$A$1*'[1]4412Exp'!K$236</f>
        <v>1.082212</v>
      </c>
      <c r="M20" s="44">
        <f>1000/$A$1*'[1]4412Exp'!L$236</f>
        <v>1.3360930999999998</v>
      </c>
      <c r="N20" s="44">
        <f>1000/$A$1*'[1]4412Exp'!M$236</f>
        <v>0.71697539999999993</v>
      </c>
      <c r="O20" s="44">
        <f>1000/$A$1*'[1]4412Exp'!N$236</f>
        <v>1.357064</v>
      </c>
      <c r="P20" s="44">
        <f>1000/$A$1*'[1]4412Exp'!O$236</f>
        <v>1.2039500000000001</v>
      </c>
      <c r="Q20" s="44">
        <f>1000/$A$1*'[1]4412Exp'!P$236</f>
        <v>1.8599999999999999</v>
      </c>
      <c r="R20" s="44">
        <f>1000/$A$1*'[1]4412Exp'!Q$236</f>
        <v>1.3243526000000001</v>
      </c>
      <c r="S20" s="44">
        <f>1000/$A$1*'[1]4412Exp'!R$236</f>
        <v>1.0800664</v>
      </c>
      <c r="T20" s="44">
        <f>1000/$A$1*'[1]4412Exp'!S$236</f>
        <v>0.46971399999999996</v>
      </c>
      <c r="U20" s="44">
        <f>1000/$A$1*'[1]4412Exp'!T$236</f>
        <v>0.60195480000000001</v>
      </c>
      <c r="V20" s="44">
        <f>1000/$A$1*'[1]4412Exp'!U$236</f>
        <v>0.24516519999999997</v>
      </c>
      <c r="W20" s="44">
        <f>1000/$A$1*'[1]4412Exp'!V$236</f>
        <v>0.69599999999999995</v>
      </c>
      <c r="X20" s="44">
        <f>1000/$A$1*'[1]4412Exp'!W$236</f>
        <v>0.14199999999999999</v>
      </c>
      <c r="Y20" s="44">
        <f>1000/$A$1*'[1]4412Exp'!X$236</f>
        <v>3.5719999999999995E-2</v>
      </c>
      <c r="Z20" s="44">
        <f>1000/$A$1*'[1]4412Exp'!Y$236</f>
        <v>0</v>
      </c>
      <c r="AA20" s="44">
        <f>1000/$A$1*'[1]4412Exp'!Z$236</f>
        <v>0</v>
      </c>
      <c r="AB20" s="44">
        <f>1000/$A$1*'[1]4412Exp'!AA$236</f>
        <v>0</v>
      </c>
      <c r="AC20" s="23"/>
      <c r="AD20" s="43">
        <f>'[1]4412Exp'!AB$236</f>
        <v>1.440896</v>
      </c>
      <c r="AE20" s="44">
        <f>'[1]4412Exp'!AC$236</f>
        <v>1.237007</v>
      </c>
      <c r="AF20" s="44">
        <f>'[1]4412Exp'!AD$236</f>
        <v>0.52327400000000002</v>
      </c>
      <c r="AG20" s="44">
        <f>'[1]4412Exp'!AE$236</f>
        <v>0.34766999999999998</v>
      </c>
      <c r="AH20" s="44">
        <f>'[1]4412Exp'!AF$236</f>
        <v>0.96381799999999995</v>
      </c>
      <c r="AI20" s="44">
        <f>'[1]4412Exp'!AG$236</f>
        <v>0.21431699999999998</v>
      </c>
      <c r="AJ20" s="44">
        <f>'[1]4412Exp'!AH$236</f>
        <v>0.70562499999999995</v>
      </c>
      <c r="AK20" s="44">
        <f>'[1]4412Exp'!AI$236</f>
        <v>0.76483100000000004</v>
      </c>
      <c r="AL20" s="44">
        <f>'[1]4412Exp'!AJ$236</f>
        <v>0.7620039999999999</v>
      </c>
      <c r="AM20" s="44">
        <f>'[1]4412Exp'!AK$236</f>
        <v>0.52135500000000001</v>
      </c>
      <c r="AN20" s="44">
        <f>'[1]4412Exp'!AL$236</f>
        <v>0.60895500000000002</v>
      </c>
      <c r="AO20" s="44">
        <f>'[1]4412Exp'!AM$236</f>
        <v>0.44652199999999997</v>
      </c>
      <c r="AP20" s="44">
        <f>'[1]4412Exp'!AN$236</f>
        <v>0.73477999999999999</v>
      </c>
      <c r="AQ20" s="44">
        <f>'[1]4412Exp'!AO$236</f>
        <v>0.60197499999999993</v>
      </c>
      <c r="AR20" s="44">
        <f>'[1]4412Exp'!AP$236</f>
        <v>0.86479899999999998</v>
      </c>
      <c r="AS20" s="44">
        <f>'[1]4412Exp'!AQ$236</f>
        <v>0.66574</v>
      </c>
      <c r="AT20" s="44">
        <f>'[1]4412Exp'!AR$236</f>
        <v>0.55809599999999993</v>
      </c>
      <c r="AU20" s="44">
        <f>'[1]4412Exp'!AS$236</f>
        <v>0.33768599999999999</v>
      </c>
      <c r="AV20" s="44">
        <f>'[1]4412Exp'!AT$236</f>
        <v>0.33368500000000001</v>
      </c>
      <c r="AW20" s="44">
        <f>'[1]4412Exp'!AU$236</f>
        <v>0.12906199999999998</v>
      </c>
      <c r="AX20" s="44">
        <f>'[1]4412Exp'!AV$236</f>
        <v>0.38800899999999999</v>
      </c>
      <c r="AY20" s="44">
        <f>'[1]4412Exp'!AW$236</f>
        <v>7.3070999999999997E-2</v>
      </c>
      <c r="AZ20" s="44">
        <f>'[1]4412Exp'!AX$236</f>
        <v>2.3E-2</v>
      </c>
      <c r="BA20" s="44">
        <f>'[1]4412Exp'!AY$236</f>
        <v>0</v>
      </c>
      <c r="BB20" s="44">
        <f>'[1]4412Exp'!AZ$236</f>
        <v>0</v>
      </c>
      <c r="BC20" s="44">
        <f>'[1]4412Exp'!BA$236</f>
        <v>0</v>
      </c>
      <c r="BD20" s="7"/>
    </row>
    <row r="21" spans="2:56">
      <c r="B21" s="39" t="s">
        <v>51</v>
      </c>
      <c r="C21" s="43">
        <f t="shared" ref="C21:M21" si="11">SUM(C18:C18)-SUM(C19:C20)</f>
        <v>1.0776458000000009</v>
      </c>
      <c r="D21" s="44">
        <f t="shared" si="11"/>
        <v>1.3081418000000014</v>
      </c>
      <c r="E21" s="44">
        <f t="shared" si="11"/>
        <v>0.39830420000000011</v>
      </c>
      <c r="F21" s="44">
        <f t="shared" si="11"/>
        <v>1.4317855999999995</v>
      </c>
      <c r="G21" s="44">
        <f t="shared" si="11"/>
        <v>2.1023674000000003</v>
      </c>
      <c r="H21" s="44">
        <f t="shared" si="11"/>
        <v>1.6973070000000003</v>
      </c>
      <c r="I21" s="44">
        <f t="shared" si="11"/>
        <v>2.7029440000000005</v>
      </c>
      <c r="J21" s="187">
        <f t="shared" si="11"/>
        <v>0.33192600000000017</v>
      </c>
      <c r="K21" s="187">
        <f t="shared" si="11"/>
        <v>3.0333800000000188E-2</v>
      </c>
      <c r="L21" s="187">
        <f t="shared" si="11"/>
        <v>1.1155999999999944E-2</v>
      </c>
      <c r="M21" s="44">
        <f t="shared" si="11"/>
        <v>1.3887999999999678E-3</v>
      </c>
      <c r="N21" s="44">
        <f>SUM(N18:N18)-SUM(N19:N20)</f>
        <v>1.7481999999999998E-2</v>
      </c>
      <c r="O21" s="44">
        <f t="shared" ref="O21:AB21" si="12">SUM(O18:O18)-SUM(O19:O20)</f>
        <v>0</v>
      </c>
      <c r="P21" s="44">
        <f t="shared" si="12"/>
        <v>1.8649600000000044E-2</v>
      </c>
      <c r="Q21" s="44">
        <f t="shared" si="12"/>
        <v>4.0000000000000036E-3</v>
      </c>
      <c r="R21" s="44">
        <f t="shared" si="12"/>
        <v>0.3254146</v>
      </c>
      <c r="S21" s="44">
        <f t="shared" si="12"/>
        <v>2.100000000000013E-2</v>
      </c>
      <c r="T21" s="44">
        <f t="shared" si="12"/>
        <v>0.14517019999999992</v>
      </c>
      <c r="U21" s="44">
        <f t="shared" si="12"/>
        <v>0.23291659999999992</v>
      </c>
      <c r="V21" s="44">
        <f t="shared" si="12"/>
        <v>0</v>
      </c>
      <c r="W21" s="44">
        <f t="shared" si="12"/>
        <v>3.2499999999999973E-2</v>
      </c>
      <c r="X21" s="44">
        <f t="shared" si="12"/>
        <v>0</v>
      </c>
      <c r="Y21" s="44">
        <f t="shared" si="12"/>
        <v>0</v>
      </c>
      <c r="Z21" s="44">
        <f t="shared" si="12"/>
        <v>6.9999999999999999E-4</v>
      </c>
      <c r="AA21" s="44">
        <f t="shared" si="12"/>
        <v>0.17136999999999999</v>
      </c>
      <c r="AB21" s="44">
        <f t="shared" si="12"/>
        <v>0</v>
      </c>
      <c r="AC21" s="23"/>
      <c r="AD21" s="43">
        <f t="shared" ref="AD21:BC21" si="13">SUM(AD18:AD18)-SUM(AD19:AD20)</f>
        <v>0.40807299999999902</v>
      </c>
      <c r="AE21" s="44">
        <f t="shared" si="13"/>
        <v>0.44892299999999974</v>
      </c>
      <c r="AF21" s="44">
        <f t="shared" si="13"/>
        <v>0.13423099999999999</v>
      </c>
      <c r="AG21" s="44">
        <f t="shared" si="13"/>
        <v>0.42047099999999982</v>
      </c>
      <c r="AH21" s="44">
        <f t="shared" si="13"/>
        <v>1.022783</v>
      </c>
      <c r="AI21" s="44">
        <f t="shared" si="13"/>
        <v>0.60178899999999991</v>
      </c>
      <c r="AJ21" s="44">
        <f t="shared" si="13"/>
        <v>0.37406399999999995</v>
      </c>
      <c r="AK21" s="44">
        <f t="shared" si="13"/>
        <v>0.13092700000000002</v>
      </c>
      <c r="AL21" s="44">
        <f t="shared" si="13"/>
        <v>1.7886999999999986E-2</v>
      </c>
      <c r="AM21" s="44">
        <f t="shared" si="13"/>
        <v>1.8759999999999888E-3</v>
      </c>
      <c r="AN21" s="44">
        <f t="shared" si="13"/>
        <v>8.5299999999999265E-4</v>
      </c>
      <c r="AO21" s="44">
        <f t="shared" si="13"/>
        <v>8.7409999999999988E-3</v>
      </c>
      <c r="AP21" s="44">
        <f t="shared" si="13"/>
        <v>0</v>
      </c>
      <c r="AQ21" s="44">
        <f t="shared" si="13"/>
        <v>1.3040999999999969E-2</v>
      </c>
      <c r="AR21" s="44">
        <f t="shared" si="13"/>
        <v>1.6129999999999756E-3</v>
      </c>
      <c r="AS21" s="44">
        <f t="shared" si="13"/>
        <v>0.16871799999999992</v>
      </c>
      <c r="AT21" s="44">
        <f t="shared" si="13"/>
        <v>3.0170000000000474E-3</v>
      </c>
      <c r="AU21" s="44">
        <f t="shared" si="13"/>
        <v>0.10275799999999996</v>
      </c>
      <c r="AV21" s="44">
        <f t="shared" si="13"/>
        <v>0.13329299999999999</v>
      </c>
      <c r="AW21" s="44">
        <f t="shared" si="13"/>
        <v>0</v>
      </c>
      <c r="AX21" s="44">
        <f t="shared" si="13"/>
        <v>1.875300000000002E-2</v>
      </c>
      <c r="AY21" s="44">
        <f t="shared" si="13"/>
        <v>0</v>
      </c>
      <c r="AZ21" s="44">
        <f t="shared" si="13"/>
        <v>0</v>
      </c>
      <c r="BA21" s="44">
        <f t="shared" si="13"/>
        <v>2.6350010000000001E-3</v>
      </c>
      <c r="BB21" s="44">
        <f t="shared" si="13"/>
        <v>1.0701493999999999E-2</v>
      </c>
      <c r="BC21" s="44">
        <f t="shared" si="13"/>
        <v>0</v>
      </c>
      <c r="BD21" s="7"/>
    </row>
    <row r="22" spans="2:56" ht="17.149999999999999" customHeight="1" thickBot="1">
      <c r="B22" s="67" t="s">
        <v>59</v>
      </c>
      <c r="C22" s="68">
        <f t="shared" ref="C22:K22" si="14">C5-SUM(C6,C7,C10,C14,C15,C18)</f>
        <v>0.10725119999997901</v>
      </c>
      <c r="D22" s="69">
        <f t="shared" si="14"/>
        <v>1.4674547999999916</v>
      </c>
      <c r="E22" s="69">
        <f t="shared" si="14"/>
        <v>7.6019999999992649E-2</v>
      </c>
      <c r="F22" s="69">
        <f t="shared" si="14"/>
        <v>0.25831399999999149</v>
      </c>
      <c r="G22" s="69">
        <f t="shared" si="14"/>
        <v>0.36983239999999284</v>
      </c>
      <c r="H22" s="69">
        <f t="shared" si="14"/>
        <v>0.20499999999999829</v>
      </c>
      <c r="I22" s="69">
        <f t="shared" si="14"/>
        <v>0.25500000000000256</v>
      </c>
      <c r="J22" s="219">
        <f t="shared" si="14"/>
        <v>4.0199600000004665E-2</v>
      </c>
      <c r="K22" s="219">
        <f t="shared" si="14"/>
        <v>0</v>
      </c>
      <c r="L22" s="219">
        <f>L5-SUM(L6,L7,L10,L14,L15,L18)</f>
        <v>0</v>
      </c>
      <c r="M22" s="69">
        <f>M5-SUM(M6,M7,M10,M14,M15,M18)</f>
        <v>0</v>
      </c>
      <c r="N22" s="69">
        <f>N5-SUM(N6,N7,N10,N14,N15,N18)</f>
        <v>8.7960599999999722E-2</v>
      </c>
      <c r="O22" s="69">
        <f t="shared" ref="O22:AB22" si="15">O5-SUM(O6,O7,O10,O14,O15,O18)</f>
        <v>0</v>
      </c>
      <c r="P22" s="69">
        <f t="shared" si="15"/>
        <v>0</v>
      </c>
      <c r="Q22" s="69">
        <f t="shared" si="15"/>
        <v>1.0330000000000004</v>
      </c>
      <c r="R22" s="69">
        <f t="shared" si="15"/>
        <v>0</v>
      </c>
      <c r="S22" s="69">
        <f t="shared" si="15"/>
        <v>0</v>
      </c>
      <c r="T22" s="69">
        <f t="shared" si="15"/>
        <v>0</v>
      </c>
      <c r="U22" s="69">
        <f t="shared" si="15"/>
        <v>0</v>
      </c>
      <c r="V22" s="69">
        <f t="shared" si="15"/>
        <v>0</v>
      </c>
      <c r="W22" s="69">
        <f t="shared" si="15"/>
        <v>0</v>
      </c>
      <c r="X22" s="69">
        <f t="shared" si="15"/>
        <v>0</v>
      </c>
      <c r="Y22" s="69">
        <f t="shared" si="15"/>
        <v>0</v>
      </c>
      <c r="Z22" s="69">
        <f t="shared" si="15"/>
        <v>0</v>
      </c>
      <c r="AA22" s="69">
        <f t="shared" si="15"/>
        <v>0</v>
      </c>
      <c r="AB22" s="69">
        <f t="shared" si="15"/>
        <v>0</v>
      </c>
      <c r="AC22" s="220"/>
      <c r="AD22" s="68">
        <f>AD5-SUM(AD6,AD7,AD10,AD14,AD15,AD18)</f>
        <v>3.2586999999999477E-2</v>
      </c>
      <c r="AE22" s="69">
        <f>AE5-SUM(AE6,AE7,AE10,AE14,AE15,AE18)</f>
        <v>0.43465199999999804</v>
      </c>
      <c r="AF22" s="69">
        <f t="shared" ref="AF22:BC22" si="16">AF5-SUM(AF6,AF7,AF10,AF14,AF15,AF18)</f>
        <v>2.2600999999998095E-2</v>
      </c>
      <c r="AG22" s="69">
        <f t="shared" si="16"/>
        <v>8.3526000000000877E-2</v>
      </c>
      <c r="AH22" s="69">
        <f t="shared" si="16"/>
        <v>0.14994599999999991</v>
      </c>
      <c r="AI22" s="69">
        <f t="shared" si="16"/>
        <v>6.7247000000000057E-2</v>
      </c>
      <c r="AJ22" s="69">
        <f t="shared" si="16"/>
        <v>0.10281499999999966</v>
      </c>
      <c r="AK22" s="69">
        <f t="shared" si="16"/>
        <v>1.5373999999999555E-2</v>
      </c>
      <c r="AL22" s="69">
        <f t="shared" si="16"/>
        <v>0</v>
      </c>
      <c r="AM22" s="69">
        <f t="shared" si="16"/>
        <v>0</v>
      </c>
      <c r="AN22" s="69">
        <f t="shared" si="16"/>
        <v>0</v>
      </c>
      <c r="AO22" s="69">
        <f t="shared" si="16"/>
        <v>6.0462000000000016E-2</v>
      </c>
      <c r="AP22" s="69">
        <f t="shared" si="16"/>
        <v>0</v>
      </c>
      <c r="AQ22" s="69">
        <f t="shared" si="16"/>
        <v>0</v>
      </c>
      <c r="AR22" s="69">
        <f t="shared" si="16"/>
        <v>0.49940000000000051</v>
      </c>
      <c r="AS22" s="69">
        <f t="shared" si="16"/>
        <v>0</v>
      </c>
      <c r="AT22" s="69">
        <f t="shared" si="16"/>
        <v>0</v>
      </c>
      <c r="AU22" s="69">
        <f t="shared" si="16"/>
        <v>0</v>
      </c>
      <c r="AV22" s="69">
        <f t="shared" si="16"/>
        <v>0</v>
      </c>
      <c r="AW22" s="69">
        <f t="shared" si="16"/>
        <v>0</v>
      </c>
      <c r="AX22" s="69">
        <f t="shared" si="16"/>
        <v>0</v>
      </c>
      <c r="AY22" s="69">
        <f t="shared" si="16"/>
        <v>0</v>
      </c>
      <c r="AZ22" s="69">
        <f t="shared" si="16"/>
        <v>0</v>
      </c>
      <c r="BA22" s="69">
        <f t="shared" si="16"/>
        <v>0</v>
      </c>
      <c r="BB22" s="69">
        <f t="shared" si="16"/>
        <v>0</v>
      </c>
      <c r="BC22" s="69">
        <f t="shared" si="16"/>
        <v>0</v>
      </c>
      <c r="BD22" s="7"/>
    </row>
    <row r="23" spans="2:56" ht="13" thickTop="1">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row>
    <row r="24" spans="2:56">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row>
    <row r="25" spans="2:56">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row>
    <row r="26" spans="2:56">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row>
    <row r="27" spans="2:56">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row>
    <row r="28" spans="2:56">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row r="29" spans="2:56">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row>
    <row r="30" spans="2:56">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row>
    <row r="31" spans="2:56">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row>
    <row r="32" spans="2:56">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30:55">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30:55">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30:55">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30:55">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30:55">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30:55">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row>
    <row r="40" spans="30:55">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row>
    <row r="41" spans="30:55">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row>
    <row r="42" spans="30:55">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row>
    <row r="43" spans="30:55">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row>
    <row r="44" spans="30:55">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row>
    <row r="45" spans="30:55">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row>
    <row r="46" spans="30:55">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row>
    <row r="47" spans="30:55">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row>
    <row r="48" spans="30:55">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row>
    <row r="49" spans="30:55">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row>
    <row r="50" spans="30:55">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row>
    <row r="51" spans="30:55">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row>
    <row r="52" spans="30:55">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row>
    <row r="53" spans="30:55">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30:55">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30:55">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30:55">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30:55">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30:55">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30:55">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30:55">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row>
    <row r="61" spans="30:55">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row>
    <row r="62" spans="30:55">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row>
    <row r="63" spans="30:55">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row>
    <row r="64" spans="30:55">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D6"/>
  <sheetViews>
    <sheetView workbookViewId="0">
      <pane xSplit="2" ySplit="4" topLeftCell="C5"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v>1</v>
      </c>
      <c r="B1" s="18"/>
    </row>
    <row r="2" spans="1:56" s="6" customFormat="1" ht="16" thickTop="1">
      <c r="A2" s="2"/>
      <c r="B2" s="284" t="s">
        <v>88</v>
      </c>
      <c r="C2" s="275" t="s">
        <v>103</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3" t="s">
        <v>13</v>
      </c>
      <c r="C5" s="217">
        <f>1000/$A$1*'[1]44104411Exp'!$B$263</f>
        <v>1.3075572719999999</v>
      </c>
      <c r="D5" s="16">
        <f>1000/$A$1*'[1]44104411Exp'!$C$263</f>
        <v>0</v>
      </c>
      <c r="E5" s="16">
        <f>1000/$A$1*'[1]44104411Exp'!$D$263</f>
        <v>0</v>
      </c>
      <c r="F5" s="16">
        <f>1000/$A$1*'[1]44104411Exp'!$E$263</f>
        <v>0</v>
      </c>
      <c r="G5" s="16">
        <f>1000/$A$1*'[1]44104411Exp'!$F$263</f>
        <v>0</v>
      </c>
      <c r="H5" s="16">
        <f>1000/$A$1*'[1]44104411Exp'!$G$263</f>
        <v>0</v>
      </c>
      <c r="I5" s="16">
        <f>1000/$A$1*'[1]44104411Exp'!$H$263</f>
        <v>0</v>
      </c>
      <c r="J5" s="218">
        <f>1000/$A$1*'[1]44104411Exp'!$I$263</f>
        <v>9.7430760000000019E-2</v>
      </c>
      <c r="K5" s="218">
        <f>1000/$A$1*'[1]44104411Exp'!$J$263</f>
        <v>0</v>
      </c>
      <c r="L5" s="218">
        <f>1000/$A$1*'[1]44104411Exp'!K$263</f>
        <v>0</v>
      </c>
      <c r="M5" s="218">
        <f>1000/$A$1*'[1]44104411Exp'!L$263</f>
        <v>0</v>
      </c>
      <c r="N5" s="16">
        <f>1000/$A$1*'[1]44104411Exp'!M$263</f>
        <v>2.9483999999999994E-4</v>
      </c>
      <c r="O5" s="16">
        <f>1000/$A$1*'[1]44104411Exp'!N$263</f>
        <v>0</v>
      </c>
      <c r="P5" s="16">
        <f>1000/$A$1*'[1]44104411Exp'!O$263</f>
        <v>0</v>
      </c>
      <c r="Q5" s="16">
        <f>1000/$A$1*'[1]44104411Exp'!P$263</f>
        <v>0</v>
      </c>
      <c r="R5" s="16">
        <f>1000/$A$1*'[1]44104411Exp'!Q$263</f>
        <v>0</v>
      </c>
      <c r="S5" s="16">
        <f>1000/$A$1*'[1]44104411Exp'!R$263</f>
        <v>0</v>
      </c>
      <c r="T5" s="16">
        <f>1000/$A$1*'[1]44104411Exp'!S$263</f>
        <v>0</v>
      </c>
      <c r="U5" s="16">
        <f>1000/$A$1*'[1]44104411Exp'!T$263</f>
        <v>8.9179999999999988E-3</v>
      </c>
      <c r="V5" s="16">
        <f>1000/$A$1*'[1]44104411Exp'!U$263</f>
        <v>0</v>
      </c>
      <c r="W5" s="16">
        <f>1000/$A$1*'[1]44104411Exp'!V$263</f>
        <v>0</v>
      </c>
      <c r="X5" s="16">
        <f>1000/$A$1*'[1]44104411Exp'!W$263</f>
        <v>1.0919999999999998E-4</v>
      </c>
      <c r="Y5" s="16">
        <f>1000/$A$1*'[1]44104411Exp'!X$263</f>
        <v>1.5123654000000002E-2</v>
      </c>
      <c r="Z5" s="16">
        <f>1000/$A$1*'[1]44104411Exp'!Y$263</f>
        <v>0</v>
      </c>
      <c r="AA5" s="16">
        <f>1000/$A$1*'[1]44104411Exp'!Z$263</f>
        <v>2.5199999999999999E-5</v>
      </c>
      <c r="AB5" s="16">
        <f>1000/$A$1*'[1]44104411Exp'!AA$263</f>
        <v>0</v>
      </c>
      <c r="AC5" s="14"/>
      <c r="AD5" s="15">
        <f>'[1]44104411Exp'!AB$263</f>
        <v>0.30176899999999995</v>
      </c>
      <c r="AE5" s="16">
        <f>'[1]44104411Exp'!AC$263</f>
        <v>0</v>
      </c>
      <c r="AF5" s="16">
        <f>'[1]44104411Exp'!AD$263</f>
        <v>0</v>
      </c>
      <c r="AG5" s="16">
        <f>'[1]44104411Exp'!AE$263</f>
        <v>0</v>
      </c>
      <c r="AH5" s="16">
        <f>'[1]44104411Exp'!AF$263</f>
        <v>0</v>
      </c>
      <c r="AI5" s="16">
        <f>'[1]44104411Exp'!AG$263</f>
        <v>0</v>
      </c>
      <c r="AJ5" s="16">
        <f>'[1]44104411Exp'!AH$263</f>
        <v>0</v>
      </c>
      <c r="AK5" s="16">
        <f>'[1]44104411Exp'!AI$263</f>
        <v>4.172E-2</v>
      </c>
      <c r="AL5" s="16">
        <f>'[1]44104411Exp'!AJ$263</f>
        <v>0</v>
      </c>
      <c r="AM5" s="16">
        <f>'[1]44104411Exp'!AK$263</f>
        <v>0</v>
      </c>
      <c r="AN5" s="16">
        <f>'[1]44104411Exp'!AL$263</f>
        <v>0</v>
      </c>
      <c r="AO5" s="16">
        <f>'[1]44104411Exp'!AM$263</f>
        <v>2.0599999999999999E-4</v>
      </c>
      <c r="AP5" s="16">
        <f>'[1]44104411Exp'!AN$263</f>
        <v>0</v>
      </c>
      <c r="AQ5" s="16">
        <f>'[1]44104411Exp'!AO$263</f>
        <v>0</v>
      </c>
      <c r="AR5" s="16">
        <f>'[1]44104411Exp'!AP$263</f>
        <v>0</v>
      </c>
      <c r="AS5" s="16">
        <f>'[1]44104411Exp'!AQ$263</f>
        <v>0</v>
      </c>
      <c r="AT5" s="16">
        <f>'[1]44104411Exp'!AR$263</f>
        <v>0</v>
      </c>
      <c r="AU5" s="16">
        <f>'[1]44104411Exp'!AS$263</f>
        <v>0</v>
      </c>
      <c r="AV5" s="16">
        <f>'[1]44104411Exp'!AT$263</f>
        <v>2.5639999999999999E-3</v>
      </c>
      <c r="AW5" s="16">
        <f>'[1]44104411Exp'!AU$263</f>
        <v>0</v>
      </c>
      <c r="AX5" s="16">
        <f>'[1]44104411Exp'!AV$263</f>
        <v>0</v>
      </c>
      <c r="AY5" s="16">
        <f>'[1]44104411Exp'!AW$263</f>
        <v>3.8999999999999999E-5</v>
      </c>
      <c r="AZ5" s="16">
        <f>'[1]44104411Exp'!AX$263</f>
        <v>1.0539999999999999E-2</v>
      </c>
      <c r="BA5" s="16">
        <f>'[1]44104411Exp'!AY$263</f>
        <v>0</v>
      </c>
      <c r="BB5" s="16">
        <f>'[1]44104411Exp'!AZ$263</f>
        <v>1.4999999999999999E-4</v>
      </c>
      <c r="BC5" s="16">
        <f>'[1]44104411Exp'!BA$263</f>
        <v>0</v>
      </c>
      <c r="BD5" s="7"/>
    </row>
    <row r="6" spans="1:56" ht="13" thickTop="1"/>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D28"/>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v>1</v>
      </c>
      <c r="B1" s="18"/>
    </row>
    <row r="2" spans="1:56" s="6" customFormat="1" ht="16" thickTop="1">
      <c r="A2" s="2"/>
      <c r="B2" s="284" t="s">
        <v>88</v>
      </c>
      <c r="C2" s="275" t="s">
        <v>103</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208">
        <f>1000/$A$1*'[1]44094418Exp'!$B$263</f>
        <v>18.843121975999999</v>
      </c>
      <c r="D5" s="25">
        <f>1000/$A$1*'[1]44094418Exp'!$C$263</f>
        <v>26.554387412000004</v>
      </c>
      <c r="E5" s="25">
        <f>1000/$A$1*'[1]44094418Exp'!$D$263</f>
        <v>27.255024420399998</v>
      </c>
      <c r="F5" s="25">
        <f>1000/$A$1*'[1]44094418Exp'!$E$263</f>
        <v>30.220345000999995</v>
      </c>
      <c r="G5" s="25">
        <f>1000/$A$1*'[1]44094418Exp'!$F$263</f>
        <v>22.724404312399994</v>
      </c>
      <c r="H5" s="25">
        <f>1000/$A$1*'[1]44094418Exp'!$G$263</f>
        <v>26.077725659999999</v>
      </c>
      <c r="I5" s="25">
        <f>1000/$A$1*'[1]44094418Exp'!$H$263</f>
        <v>42.116249279999998</v>
      </c>
      <c r="J5" s="209">
        <f>1000/$A$1*'[1]44094418Exp'!$I$263</f>
        <v>46.836220094999995</v>
      </c>
      <c r="K5" s="209">
        <f>1000/$A$1*'[1]44094418Exp'!$J$263</f>
        <v>52.620074499999994</v>
      </c>
      <c r="L5" s="209">
        <f>1000/$A$1*'[1]44094418Exp'!K$263</f>
        <v>34.162945180000001</v>
      </c>
      <c r="M5" s="209">
        <f>1000/$A$1*'[1]44094418Exp'!L$263</f>
        <v>47.850647777142861</v>
      </c>
      <c r="N5" s="25">
        <f>1000/$A$1*'[1]44094418Exp'!M$263</f>
        <v>38.14694491809523</v>
      </c>
      <c r="O5" s="25">
        <f>1000/$A$1*'[1]44094418Exp'!N$263</f>
        <v>34.44854814</v>
      </c>
      <c r="P5" s="25">
        <f>1000/$A$1*'[1]44094418Exp'!O$263</f>
        <v>23.277181339999995</v>
      </c>
      <c r="Q5" s="25">
        <f>1000/$A$1*'[1]44094418Exp'!P$263</f>
        <v>43.271942626666672</v>
      </c>
      <c r="R5" s="25">
        <f>1000/$A$1*'[1]44094418Exp'!Q$263</f>
        <v>28.760392849999995</v>
      </c>
      <c r="S5" s="25">
        <f>1000/$A$1*'[1]44094418Exp'!R$263</f>
        <v>36.984097008571432</v>
      </c>
      <c r="T5" s="25">
        <f>1000/$A$1*'[1]44094418Exp'!S$263</f>
        <v>43.714631799999985</v>
      </c>
      <c r="U5" s="25">
        <f>1000/$A$1*'[1]44094418Exp'!T$263</f>
        <v>52.236927279999989</v>
      </c>
      <c r="V5" s="25">
        <f>1000/$A$1*'[1]44094418Exp'!U$263</f>
        <v>35.616778840000002</v>
      </c>
      <c r="W5" s="25">
        <f>1000/$A$1*'[1]44094418Exp'!V$263</f>
        <v>32.733987159999998</v>
      </c>
      <c r="X5" s="25">
        <f>1000/$A$1*'[1]44094418Exp'!W$263</f>
        <v>44.903252693333343</v>
      </c>
      <c r="Y5" s="25">
        <f>1000/$A$1*'[1]44094418Exp'!X$263</f>
        <v>50.555256989999997</v>
      </c>
      <c r="Z5" s="25">
        <f>1000/$A$1*'[1]44094418Exp'!Y$263</f>
        <v>34.88053275</v>
      </c>
      <c r="AA5" s="25">
        <f>1000/$A$1*'[1]44094418Exp'!Z$263</f>
        <v>47.999719649999989</v>
      </c>
      <c r="AB5" s="25">
        <f>1000/$A$1*'[1]44094418Exp'!AA$263</f>
        <v>0</v>
      </c>
      <c r="AC5" s="23"/>
      <c r="AD5" s="24">
        <f>'[1]44094418Exp'!AB$263</f>
        <v>4.4853579999999997</v>
      </c>
      <c r="AE5" s="25">
        <f>'[1]44094418Exp'!AC$263</f>
        <v>6.8940919999999988</v>
      </c>
      <c r="AF5" s="25">
        <f>'[1]44094418Exp'!AD$263</f>
        <v>6.0196830000000006</v>
      </c>
      <c r="AG5" s="25">
        <f>'[1]44094418Exp'!AE$263</f>
        <v>5.4323740000000003</v>
      </c>
      <c r="AH5" s="25">
        <f>'[1]44094418Exp'!AF$263</f>
        <v>6.2709099999999998</v>
      </c>
      <c r="AI5" s="25">
        <f>'[1]44094418Exp'!AG$263</f>
        <v>7.4148309999999995</v>
      </c>
      <c r="AJ5" s="25">
        <f>'[1]44094418Exp'!AH$263</f>
        <v>8.3620610000000006</v>
      </c>
      <c r="AK5" s="25">
        <f>'[1]44094418Exp'!AI$263</f>
        <v>13.894480999999999</v>
      </c>
      <c r="AL5" s="25">
        <f>'[1]44094418Exp'!AJ$263</f>
        <v>10.448364000000003</v>
      </c>
      <c r="AM5" s="25">
        <f>'[1]44094418Exp'!AK$263</f>
        <v>9.2779930000000004</v>
      </c>
      <c r="AN5" s="25">
        <f>'[1]44094418Exp'!AL$263</f>
        <v>26.666233999999999</v>
      </c>
      <c r="AO5" s="25">
        <f>'[1]44094418Exp'!AM$263</f>
        <v>15.677574999999999</v>
      </c>
      <c r="AP5" s="25">
        <f>'[1]44094418Exp'!AN$263</f>
        <v>10.637144000000001</v>
      </c>
      <c r="AQ5" s="25">
        <f>'[1]44094418Exp'!AO$263</f>
        <v>9.3192990000000009</v>
      </c>
      <c r="AR5" s="25">
        <f>'[1]44094418Exp'!AP$263</f>
        <v>12.337767000000001</v>
      </c>
      <c r="AS5" s="25">
        <f>'[1]44094418Exp'!AQ$263</f>
        <v>12.220072999999998</v>
      </c>
      <c r="AT5" s="25">
        <f>'[1]44094418Exp'!AR$263</f>
        <v>10.888379</v>
      </c>
      <c r="AU5" s="25">
        <f>'[1]44094418Exp'!AS$263</f>
        <v>14.353894</v>
      </c>
      <c r="AV5" s="25">
        <f>'[1]44094418Exp'!AT$263</f>
        <v>11.358140999999998</v>
      </c>
      <c r="AW5" s="25">
        <f>'[1]44094418Exp'!AU$263</f>
        <v>8.4834550000000011</v>
      </c>
      <c r="AX5" s="25">
        <f>'[1]44094418Exp'!AV$263</f>
        <v>5.3970269999999996</v>
      </c>
      <c r="AY5" s="25">
        <f>'[1]44094418Exp'!AW$263</f>
        <v>10.029411999999999</v>
      </c>
      <c r="AZ5" s="25">
        <f>'[1]44094418Exp'!AX$263</f>
        <v>10.4708182</v>
      </c>
      <c r="BA5" s="25">
        <f>'[1]44094418Exp'!AY$263</f>
        <v>9.834652062</v>
      </c>
      <c r="BB5" s="25">
        <f>'[1]44094418Exp'!AZ$263</f>
        <v>10.136536177</v>
      </c>
      <c r="BC5" s="25">
        <f>'[1]44094418Exp'!BA$263</f>
        <v>0</v>
      </c>
      <c r="BD5" s="7"/>
    </row>
    <row r="6" spans="1:56" ht="17.149999999999999" customHeight="1" thickTop="1">
      <c r="B6" s="26" t="s">
        <v>61</v>
      </c>
      <c r="C6" s="210">
        <f>1000/$A$1*'[1]44094418Exp'!$B$266</f>
        <v>3.3747419999999993E-2</v>
      </c>
      <c r="D6" s="32">
        <f>1000/$A$1*'[1]44094418Exp'!$C$266</f>
        <v>0</v>
      </c>
      <c r="E6" s="32">
        <f>1000/$A$1*'[1]44094418Exp'!$D$266</f>
        <v>8.6511179999999979E-2</v>
      </c>
      <c r="F6" s="32">
        <f>1000/$A$1*'[1]44094418Exp'!$E$266</f>
        <v>3.4286000000000011E-2</v>
      </c>
      <c r="G6" s="32">
        <f>1000/$A$1*'[1]44094418Exp'!$F$266</f>
        <v>0.13717774000000002</v>
      </c>
      <c r="H6" s="32">
        <f>1000/$A$1*'[1]44094418Exp'!$G$266</f>
        <v>0.11063499999999998</v>
      </c>
      <c r="I6" s="32">
        <f>1000/$A$1*'[1]44094418Exp'!$H$266</f>
        <v>5.7260000000000005E-2</v>
      </c>
      <c r="J6" s="211">
        <f>1000/$A$1*'[1]44094418Exp'!$I$266</f>
        <v>0.22499399999999997</v>
      </c>
      <c r="K6" s="211">
        <f>1000/$A$1*'[1]44094418Exp'!$J$266</f>
        <v>1.7500000000000002E-2</v>
      </c>
      <c r="L6" s="211">
        <f>1000/$A$1*'[1]44094418Exp'!K$266</f>
        <v>2.8000000000000001E-2</v>
      </c>
      <c r="M6" s="32">
        <f>1000/$A$1*'[1]44094418Exp'!L$266</f>
        <v>8.7499999999999991E-3</v>
      </c>
      <c r="N6" s="32">
        <f>1000/$A$1*'[1]44094418Exp'!M$266</f>
        <v>5.7259999999999998E-2</v>
      </c>
      <c r="O6" s="32">
        <f>1000/$A$1*'[1]44094418Exp'!N$266</f>
        <v>5.8519999999999996E-2</v>
      </c>
      <c r="P6" s="32">
        <f>1000/$A$1*'[1]44094418Exp'!O$266</f>
        <v>0</v>
      </c>
      <c r="Q6" s="32">
        <f>1000/$A$1*'[1]44094418Exp'!P$266</f>
        <v>0</v>
      </c>
      <c r="R6" s="32">
        <f>1000/$A$1*'[1]44094418Exp'!Q$266</f>
        <v>0</v>
      </c>
      <c r="S6" s="32">
        <f>1000/$A$1*'[1]44094418Exp'!R$266</f>
        <v>0</v>
      </c>
      <c r="T6" s="32">
        <f>1000/$A$1*'[1]44094418Exp'!S$266</f>
        <v>0</v>
      </c>
      <c r="U6" s="32">
        <f>1000/$A$1*'[1]44094418Exp'!T$266</f>
        <v>0.13670159999999998</v>
      </c>
      <c r="V6" s="32">
        <f>1000/$A$1*'[1]44094418Exp'!U$266</f>
        <v>0.308</v>
      </c>
      <c r="W6" s="32">
        <f>1000/$A$1*'[1]44094418Exp'!V$266</f>
        <v>0</v>
      </c>
      <c r="X6" s="32">
        <f>1000/$A$1*'[1]44094418Exp'!W$266</f>
        <v>1.0499999999999999E-3</v>
      </c>
      <c r="Y6" s="32">
        <f>1000/$A$1*'[1]44094418Exp'!X$266</f>
        <v>0</v>
      </c>
      <c r="Z6" s="32">
        <f>1000/$A$1*'[1]44094418Exp'!Y$266</f>
        <v>0</v>
      </c>
      <c r="AA6" s="32">
        <f>1000/$A$1*'[1]44094418Exp'!Z$266</f>
        <v>0.16438099999999994</v>
      </c>
      <c r="AB6" s="32">
        <f>1000/$A$1*'[1]44094418Exp'!AA$266</f>
        <v>0</v>
      </c>
      <c r="AC6" s="23"/>
      <c r="AD6" s="31">
        <f>'[1]44094418Exp'!AB$266</f>
        <v>6.5909999999999996E-3</v>
      </c>
      <c r="AE6" s="32">
        <f>'[1]44094418Exp'!AC$266</f>
        <v>0</v>
      </c>
      <c r="AF6" s="32">
        <f>'[1]44094418Exp'!AD$266</f>
        <v>1.1584999999999998E-2</v>
      </c>
      <c r="AG6" s="32">
        <f>'[1]44094418Exp'!AE$266</f>
        <v>1.0945E-2</v>
      </c>
      <c r="AH6" s="32">
        <f>'[1]44094418Exp'!AF$266</f>
        <v>2.0115000000000001E-2</v>
      </c>
      <c r="AI6" s="32">
        <f>'[1]44094418Exp'!AG$266</f>
        <v>2.3632999999999998E-2</v>
      </c>
      <c r="AJ6" s="32">
        <f>'[1]44094418Exp'!AH$266</f>
        <v>1.034E-2</v>
      </c>
      <c r="AK6" s="32">
        <f>'[1]44094418Exp'!AI$266</f>
        <v>8.9203000000000005E-2</v>
      </c>
      <c r="AL6" s="32">
        <f>'[1]44094418Exp'!AJ$266</f>
        <v>9.0029999999999989E-3</v>
      </c>
      <c r="AM6" s="32">
        <f>'[1]44094418Exp'!AK$266</f>
        <v>2.6988999999999999E-2</v>
      </c>
      <c r="AN6" s="32">
        <f>'[1]44094418Exp'!AL$266</f>
        <v>9.018E-3</v>
      </c>
      <c r="AO6" s="32">
        <f>'[1]44094418Exp'!AM$266</f>
        <v>2.0996000000000001E-2</v>
      </c>
      <c r="AP6" s="32">
        <f>'[1]44094418Exp'!AN$266</f>
        <v>1.0244999999999999E-2</v>
      </c>
      <c r="AQ6" s="32">
        <f>'[1]44094418Exp'!AO$266</f>
        <v>0</v>
      </c>
      <c r="AR6" s="32">
        <f>'[1]44094418Exp'!AP$266</f>
        <v>0</v>
      </c>
      <c r="AS6" s="32">
        <f>'[1]44094418Exp'!AQ$266</f>
        <v>0</v>
      </c>
      <c r="AT6" s="32">
        <f>'[1]44094418Exp'!AR$266</f>
        <v>0</v>
      </c>
      <c r="AU6" s="32">
        <f>'[1]44094418Exp'!AS$266</f>
        <v>0</v>
      </c>
      <c r="AV6" s="32">
        <f>'[1]44094418Exp'!AT$266</f>
        <v>4.4420000000000001E-2</v>
      </c>
      <c r="AW6" s="32">
        <f>'[1]44094418Exp'!AU$266</f>
        <v>9.1759999999999994E-2</v>
      </c>
      <c r="AX6" s="32">
        <f>'[1]44094418Exp'!AV$266</f>
        <v>0</v>
      </c>
      <c r="AY6" s="32">
        <f>'[1]44094418Exp'!AW$266</f>
        <v>5.6990000000000001E-3</v>
      </c>
      <c r="AZ6" s="32">
        <f>'[1]44094418Exp'!AX$266</f>
        <v>0</v>
      </c>
      <c r="BA6" s="32">
        <f>'[1]44094418Exp'!AY$266</f>
        <v>0</v>
      </c>
      <c r="BB6" s="32">
        <f>'[1]44094418Exp'!AZ$266</f>
        <v>5.7324965999999998E-2</v>
      </c>
      <c r="BC6" s="32">
        <f>'[1]44094418Exp'!BA$266</f>
        <v>0</v>
      </c>
      <c r="BD6" s="7"/>
    </row>
    <row r="7" spans="1:56" ht="17.149999999999999" customHeight="1">
      <c r="B7" s="33" t="s">
        <v>40</v>
      </c>
      <c r="C7" s="37">
        <f>1000/$A$1*'[1]44094418Exp'!$B$268</f>
        <v>6.4941432360000002</v>
      </c>
      <c r="D7" s="38">
        <f>1000/$A$1*'[1]44094418Exp'!$C$268</f>
        <v>5.5874068039999996</v>
      </c>
      <c r="E7" s="38">
        <f>1000/$A$1*'[1]44094418Exp'!$D$268</f>
        <v>2.5168550484000001</v>
      </c>
      <c r="F7" s="38">
        <f>1000/$A$1*'[1]44094418Exp'!$E$268</f>
        <v>4.7296694199999996</v>
      </c>
      <c r="G7" s="38">
        <f>1000/$A$1*'[1]44094418Exp'!$F$268</f>
        <v>3.7927124199999995</v>
      </c>
      <c r="H7" s="38">
        <f>1000/$A$1*'[1]44094418Exp'!$G$268</f>
        <v>2.0275054799999994</v>
      </c>
      <c r="I7" s="38">
        <f>1000/$A$1*'[1]44094418Exp'!$H$268</f>
        <v>5.4753283199999983</v>
      </c>
      <c r="J7" s="212">
        <f>1000/$A$1*'[1]44094418Exp'!$I$268</f>
        <v>2.1367588200000007</v>
      </c>
      <c r="K7" s="212">
        <f>1000/$A$1*'[1]44094418Exp'!$J$268</f>
        <v>2.5545399600000001</v>
      </c>
      <c r="L7" s="212">
        <f>1000/$A$1*'[1]44094418Exp'!K$268</f>
        <v>2.6794335399999998</v>
      </c>
      <c r="M7" s="38">
        <f>1000/$A$1*'[1]44094418Exp'!L$268</f>
        <v>2.7451437628571429</v>
      </c>
      <c r="N7" s="38">
        <f>1000/$A$1*'[1]44094418Exp'!M$268</f>
        <v>5.2844583400000005</v>
      </c>
      <c r="O7" s="38">
        <f>1000/$A$1*'[1]44094418Exp'!N$268</f>
        <v>4.8343382599999991</v>
      </c>
      <c r="P7" s="38">
        <f>1000/$A$1*'[1]44094418Exp'!O$268</f>
        <v>5.0915110399999994</v>
      </c>
      <c r="Q7" s="38">
        <f>1000/$A$1*'[1]44094418Exp'!P$268</f>
        <v>6.1655270600000005</v>
      </c>
      <c r="R7" s="38">
        <f>1000/$A$1*'[1]44094418Exp'!Q$268</f>
        <v>6.8874531599999989</v>
      </c>
      <c r="S7" s="38">
        <f>1000/$A$1*'[1]44094418Exp'!R$268</f>
        <v>5.8332821399999988</v>
      </c>
      <c r="T7" s="38">
        <f>1000/$A$1*'[1]44094418Exp'!S$268</f>
        <v>6.9893542599999989</v>
      </c>
      <c r="U7" s="38">
        <f>1000/$A$1*'[1]44094418Exp'!T$268</f>
        <v>9.4528119000000004</v>
      </c>
      <c r="V7" s="38">
        <f>1000/$A$1*'[1]44094418Exp'!U$268</f>
        <v>6.8694319400000001</v>
      </c>
      <c r="W7" s="38">
        <f>1000/$A$1*'[1]44094418Exp'!V$268</f>
        <v>5.9727824799999993</v>
      </c>
      <c r="X7" s="38">
        <f>1000/$A$1*'[1]44094418Exp'!W$268</f>
        <v>21.648318299999996</v>
      </c>
      <c r="Y7" s="38">
        <f>1000/$A$1*'[1]44094418Exp'!X$268</f>
        <v>15.663652619999999</v>
      </c>
      <c r="Z7" s="38">
        <f>1000/$A$1*'[1]44094418Exp'!Y$268</f>
        <v>8.7532491199999996</v>
      </c>
      <c r="AA7" s="38">
        <f>1000/$A$1*'[1]44094418Exp'!Z$268</f>
        <v>8.8068643699999996</v>
      </c>
      <c r="AB7" s="38">
        <f>1000/$A$1*'[1]44094418Exp'!AA$268</f>
        <v>0</v>
      </c>
      <c r="AC7" s="23"/>
      <c r="AD7" s="37">
        <f>'[1]44094418Exp'!AB$268</f>
        <v>0.51533099999999998</v>
      </c>
      <c r="AE7" s="38">
        <f>'[1]44094418Exp'!AC$268</f>
        <v>0.5744999999999999</v>
      </c>
      <c r="AF7" s="38">
        <f>'[1]44094418Exp'!AD$268</f>
        <v>0.66264900000000004</v>
      </c>
      <c r="AG7" s="38">
        <f>'[1]44094418Exp'!AE$268</f>
        <v>0.43492299999999995</v>
      </c>
      <c r="AH7" s="38">
        <f>'[1]44094418Exp'!AF$268</f>
        <v>0.8314689999999999</v>
      </c>
      <c r="AI7" s="38">
        <f>'[1]44094418Exp'!AG$268</f>
        <v>0.51804799999999995</v>
      </c>
      <c r="AJ7" s="38">
        <f>'[1]44094418Exp'!AH$268</f>
        <v>0.62436500000000006</v>
      </c>
      <c r="AK7" s="38">
        <f>'[1]44094418Exp'!AI$268</f>
        <v>0.54799100000000001</v>
      </c>
      <c r="AL7" s="38">
        <f>'[1]44094418Exp'!AJ$268</f>
        <v>0.55765100000000001</v>
      </c>
      <c r="AM7" s="38">
        <f>'[1]44094418Exp'!AK$268</f>
        <v>0.59288099999999999</v>
      </c>
      <c r="AN7" s="38">
        <f>'[1]44094418Exp'!AL$268</f>
        <v>0.91056400000000004</v>
      </c>
      <c r="AO7" s="38">
        <f>'[1]44094418Exp'!AM$268</f>
        <v>3.3381339999999997</v>
      </c>
      <c r="AP7" s="38">
        <f>'[1]44094418Exp'!AN$268</f>
        <v>3.4844049999999998</v>
      </c>
      <c r="AQ7" s="38">
        <f>'[1]44094418Exp'!AO$268</f>
        <v>3.5707809999999998</v>
      </c>
      <c r="AR7" s="38">
        <f>'[1]44094418Exp'!AP$268</f>
        <v>3.9871719999999997</v>
      </c>
      <c r="AS7" s="38">
        <f>'[1]44094418Exp'!AQ$268</f>
        <v>4.6351169999999993</v>
      </c>
      <c r="AT7" s="38">
        <f>'[1]44094418Exp'!AR$268</f>
        <v>3.833148</v>
      </c>
      <c r="AU7" s="38">
        <f>'[1]44094418Exp'!AS$268</f>
        <v>3.666922</v>
      </c>
      <c r="AV7" s="38">
        <f>'[1]44094418Exp'!AT$268</f>
        <v>3.8535679999999997</v>
      </c>
      <c r="AW7" s="38">
        <f>'[1]44094418Exp'!AU$268</f>
        <v>3.0122679999999997</v>
      </c>
      <c r="AX7" s="38">
        <f>'[1]44094418Exp'!AV$268</f>
        <v>1.520095</v>
      </c>
      <c r="AY7" s="38">
        <f>'[1]44094418Exp'!AW$268</f>
        <v>5.0098519999999995</v>
      </c>
      <c r="AZ7" s="38">
        <f>'[1]44094418Exp'!AX$268</f>
        <v>4.6496305319999998</v>
      </c>
      <c r="BA7" s="38">
        <f>'[1]44094418Exp'!AY$268</f>
        <v>3.7105050259999999</v>
      </c>
      <c r="BB7" s="38">
        <f>'[1]44094418Exp'!AZ$268</f>
        <v>3.1661533839999993</v>
      </c>
      <c r="BC7" s="38">
        <f>'[1]44094418Exp'!BA$268</f>
        <v>0</v>
      </c>
      <c r="BD7" s="7"/>
    </row>
    <row r="8" spans="1:56">
      <c r="B8" s="39" t="s">
        <v>41</v>
      </c>
      <c r="C8" s="43">
        <f>1000/$A$1*'[1]44094418Exp'!$B$247</f>
        <v>6.334543236</v>
      </c>
      <c r="D8" s="44">
        <f>1000/$A$1*'[1]44094418Exp'!$C$247</f>
        <v>5.5226568040000004</v>
      </c>
      <c r="E8" s="44">
        <f>1000/$A$1*'[1]44094418Exp'!$D$247</f>
        <v>2.5168550484000001</v>
      </c>
      <c r="F8" s="44">
        <f>1000/$A$1*'[1]44094418Exp'!$E$247</f>
        <v>4.5803099999999999</v>
      </c>
      <c r="G8" s="44">
        <f>1000/$A$1*'[1]44094418Exp'!$F$247</f>
        <v>3.7720974199999997</v>
      </c>
      <c r="H8" s="44">
        <f>1000/$A$1*'[1]44094418Exp'!$G$247</f>
        <v>1.8611490799999997</v>
      </c>
      <c r="I8" s="44">
        <f>1000/$A$1*'[1]44094418Exp'!$H$247</f>
        <v>5.4753283199999983</v>
      </c>
      <c r="J8" s="187">
        <f>1000/$A$1*'[1]44094418Exp'!$I$247</f>
        <v>2.1346588200000003</v>
      </c>
      <c r="K8" s="187">
        <f>1000/$A$1*'[1]44094418Exp'!$J$247</f>
        <v>2.5541622400000001</v>
      </c>
      <c r="L8" s="187">
        <f>1000/$A$1*'[1]44094418Exp'!K$247</f>
        <v>2.6793936399999998</v>
      </c>
      <c r="M8" s="44">
        <f>1000/$A$1*'[1]44094418Exp'!L$247</f>
        <v>2.7153517628571429</v>
      </c>
      <c r="N8" s="44">
        <f>1000/$A$1*'[1]44094418Exp'!M$247</f>
        <v>5.1917391400000001</v>
      </c>
      <c r="O8" s="44">
        <f>1000/$A$1*'[1]44094418Exp'!N$247</f>
        <v>4.7446677599999996</v>
      </c>
      <c r="P8" s="44">
        <f>1000/$A$1*'[1]44094418Exp'!O$247</f>
        <v>5.0915110399999994</v>
      </c>
      <c r="Q8" s="44">
        <f>1000/$A$1*'[1]44094418Exp'!P$247</f>
        <v>6.1655270600000005</v>
      </c>
      <c r="R8" s="44">
        <f>1000/$A$1*'[1]44094418Exp'!Q$247</f>
        <v>6.8874531599999989</v>
      </c>
      <c r="S8" s="44">
        <f>1000/$A$1*'[1]44094418Exp'!R$247</f>
        <v>5.8332821399999988</v>
      </c>
      <c r="T8" s="44">
        <f>1000/$A$1*'[1]44094418Exp'!S$247</f>
        <v>6.8935942599999986</v>
      </c>
      <c r="U8" s="44">
        <f>1000/$A$1*'[1]44094418Exp'!T$247</f>
        <v>9.3923820199999994</v>
      </c>
      <c r="V8" s="44">
        <f>1000/$A$1*'[1]44094418Exp'!U$247</f>
        <v>6.8694319400000001</v>
      </c>
      <c r="W8" s="44">
        <f>1000/$A$1*'[1]44094418Exp'!V$247</f>
        <v>5.9727824799999993</v>
      </c>
      <c r="X8" s="44">
        <f>1000/$A$1*'[1]44094418Exp'!W$247</f>
        <v>21.648318299999996</v>
      </c>
      <c r="Y8" s="44">
        <f>1000/$A$1*'[1]44094418Exp'!X$247</f>
        <v>15.59015262</v>
      </c>
      <c r="Z8" s="44">
        <f>1000/$A$1*'[1]44094418Exp'!Y$247</f>
        <v>8.7532491199999996</v>
      </c>
      <c r="AA8" s="44">
        <f>1000/$A$1*'[1]44094418Exp'!Z$247</f>
        <v>8.8068643699999996</v>
      </c>
      <c r="AB8" s="44">
        <f>1000/$A$1*'[1]44094418Exp'!AA$247</f>
        <v>0</v>
      </c>
      <c r="AC8" s="23"/>
      <c r="AD8" s="43">
        <f>'[1]44094418Exp'!AB$247</f>
        <v>0.49158000000000002</v>
      </c>
      <c r="AE8" s="44">
        <f>'[1]44094418Exp'!AC$247</f>
        <v>0.56480599999999992</v>
      </c>
      <c r="AF8" s="44">
        <f>'[1]44094418Exp'!AD$247</f>
        <v>0.66264900000000004</v>
      </c>
      <c r="AG8" s="44">
        <f>'[1]44094418Exp'!AE$247</f>
        <v>0.37883499999999998</v>
      </c>
      <c r="AH8" s="44">
        <f>'[1]44094418Exp'!AF$247</f>
        <v>0.81947099999999995</v>
      </c>
      <c r="AI8" s="44">
        <f>'[1]44094418Exp'!AG$247</f>
        <v>0.49218299999999998</v>
      </c>
      <c r="AJ8" s="44">
        <f>'[1]44094418Exp'!AH$247</f>
        <v>0.62436500000000006</v>
      </c>
      <c r="AK8" s="44">
        <f>'[1]44094418Exp'!AI$247</f>
        <v>0.54604799999999998</v>
      </c>
      <c r="AL8" s="44">
        <f>'[1]44094418Exp'!AJ$247</f>
        <v>0.55754099999999995</v>
      </c>
      <c r="AM8" s="44">
        <f>'[1]44094418Exp'!AK$247</f>
        <v>0.592866</v>
      </c>
      <c r="AN8" s="44">
        <f>'[1]44094418Exp'!AL$247</f>
        <v>0.90358000000000005</v>
      </c>
      <c r="AO8" s="44">
        <f>'[1]44094418Exp'!AM$247</f>
        <v>3.3213349999999999</v>
      </c>
      <c r="AP8" s="44">
        <f>'[1]44094418Exp'!AN$247</f>
        <v>3.4655269999999998</v>
      </c>
      <c r="AQ8" s="44">
        <f>'[1]44094418Exp'!AO$247</f>
        <v>3.5707809999999998</v>
      </c>
      <c r="AR8" s="44">
        <f>'[1]44094418Exp'!AP$247</f>
        <v>3.9871719999999997</v>
      </c>
      <c r="AS8" s="44">
        <f>'[1]44094418Exp'!AQ$247</f>
        <v>4.6351169999999993</v>
      </c>
      <c r="AT8" s="44">
        <f>'[1]44094418Exp'!AR$247</f>
        <v>3.833148</v>
      </c>
      <c r="AU8" s="44">
        <f>'[1]44094418Exp'!AS$247</f>
        <v>3.6396929999999998</v>
      </c>
      <c r="AV8" s="44">
        <f>'[1]44094418Exp'!AT$247</f>
        <v>3.8339989999999995</v>
      </c>
      <c r="AW8" s="44">
        <f>'[1]44094418Exp'!AU$247</f>
        <v>3.0122679999999997</v>
      </c>
      <c r="AX8" s="44">
        <f>'[1]44094418Exp'!AV$247</f>
        <v>1.520095</v>
      </c>
      <c r="AY8" s="44">
        <f>'[1]44094418Exp'!AW$247</f>
        <v>5.0098519999999995</v>
      </c>
      <c r="AZ8" s="44">
        <f>'[1]44094418Exp'!AX$247</f>
        <v>4.6327555299999998</v>
      </c>
      <c r="BA8" s="44">
        <f>'[1]44094418Exp'!AY$247</f>
        <v>3.7105050259999999</v>
      </c>
      <c r="BB8" s="44">
        <f>'[1]44094418Exp'!AZ$247</f>
        <v>3.1661533839999993</v>
      </c>
      <c r="BC8" s="44">
        <f>'[1]44094418Exp'!BA$247</f>
        <v>0</v>
      </c>
      <c r="BD8" s="7"/>
    </row>
    <row r="9" spans="1:56">
      <c r="B9" s="45" t="s">
        <v>15</v>
      </c>
      <c r="C9" s="49">
        <f t="shared" ref="C9:M9" si="2">SUM(C7:C7)-SUM(C8:C8)</f>
        <v>0.15960000000000019</v>
      </c>
      <c r="D9" s="50">
        <f t="shared" si="2"/>
        <v>6.4749999999999197E-2</v>
      </c>
      <c r="E9" s="50">
        <f t="shared" si="2"/>
        <v>0</v>
      </c>
      <c r="F9" s="50">
        <f t="shared" si="2"/>
        <v>0.14935941999999969</v>
      </c>
      <c r="G9" s="50">
        <f t="shared" si="2"/>
        <v>2.0614999999999828E-2</v>
      </c>
      <c r="H9" s="50">
        <f t="shared" si="2"/>
        <v>0.16635639999999974</v>
      </c>
      <c r="I9" s="50">
        <f t="shared" si="2"/>
        <v>0</v>
      </c>
      <c r="J9" s="213">
        <f t="shared" si="2"/>
        <v>2.1000000000004349E-3</v>
      </c>
      <c r="K9" s="213">
        <f t="shared" si="2"/>
        <v>3.7771999999991479E-4</v>
      </c>
      <c r="L9" s="213">
        <f t="shared" si="2"/>
        <v>3.9899999999981617E-5</v>
      </c>
      <c r="M9" s="50">
        <f t="shared" si="2"/>
        <v>2.9792000000000041E-2</v>
      </c>
      <c r="N9" s="50">
        <f>SUM(N7:N7)-SUM(N8:N8)</f>
        <v>9.2719200000000335E-2</v>
      </c>
      <c r="O9" s="50">
        <f t="shared" ref="O9:AB9" si="3">SUM(O7:O7)-SUM(O8:O8)</f>
        <v>8.9670499999999542E-2</v>
      </c>
      <c r="P9" s="50">
        <f t="shared" si="3"/>
        <v>0</v>
      </c>
      <c r="Q9" s="50">
        <f t="shared" si="3"/>
        <v>0</v>
      </c>
      <c r="R9" s="50">
        <f t="shared" si="3"/>
        <v>0</v>
      </c>
      <c r="S9" s="50">
        <f t="shared" si="3"/>
        <v>0</v>
      </c>
      <c r="T9" s="50">
        <f t="shared" si="3"/>
        <v>9.5760000000000289E-2</v>
      </c>
      <c r="U9" s="50">
        <f t="shared" si="3"/>
        <v>6.0429880000000935E-2</v>
      </c>
      <c r="V9" s="50">
        <f t="shared" si="3"/>
        <v>0</v>
      </c>
      <c r="W9" s="50">
        <f t="shared" si="3"/>
        <v>0</v>
      </c>
      <c r="X9" s="50">
        <f t="shared" si="3"/>
        <v>0</v>
      </c>
      <c r="Y9" s="50">
        <f t="shared" si="3"/>
        <v>7.3499999999999233E-2</v>
      </c>
      <c r="Z9" s="50">
        <f t="shared" si="3"/>
        <v>0</v>
      </c>
      <c r="AA9" s="50">
        <f t="shared" si="3"/>
        <v>0</v>
      </c>
      <c r="AB9" s="50">
        <f t="shared" si="3"/>
        <v>0</v>
      </c>
      <c r="AC9" s="23"/>
      <c r="AD9" s="49">
        <f t="shared" ref="AD9:BC9" si="4">SUM(AD7:AD7)-SUM(AD8:AD8)</f>
        <v>2.3750999999999967E-2</v>
      </c>
      <c r="AE9" s="50">
        <f t="shared" si="4"/>
        <v>9.6939999999999804E-3</v>
      </c>
      <c r="AF9" s="50">
        <f t="shared" si="4"/>
        <v>0</v>
      </c>
      <c r="AG9" s="50">
        <f t="shared" si="4"/>
        <v>5.6087999999999971E-2</v>
      </c>
      <c r="AH9" s="50">
        <f t="shared" si="4"/>
        <v>1.1997999999999953E-2</v>
      </c>
      <c r="AI9" s="50">
        <f t="shared" si="4"/>
        <v>2.5864999999999971E-2</v>
      </c>
      <c r="AJ9" s="50">
        <f t="shared" si="4"/>
        <v>0</v>
      </c>
      <c r="AK9" s="50">
        <f t="shared" si="4"/>
        <v>1.943000000000028E-3</v>
      </c>
      <c r="AL9" s="50">
        <f t="shared" si="4"/>
        <v>1.100000000000545E-4</v>
      </c>
      <c r="AM9" s="50">
        <f t="shared" si="4"/>
        <v>1.4999999999987246E-5</v>
      </c>
      <c r="AN9" s="50">
        <f t="shared" si="4"/>
        <v>6.9839999999999902E-3</v>
      </c>
      <c r="AO9" s="50">
        <f t="shared" si="4"/>
        <v>1.6798999999999786E-2</v>
      </c>
      <c r="AP9" s="50">
        <f t="shared" si="4"/>
        <v>1.887799999999995E-2</v>
      </c>
      <c r="AQ9" s="50">
        <f t="shared" si="4"/>
        <v>0</v>
      </c>
      <c r="AR9" s="50">
        <f t="shared" si="4"/>
        <v>0</v>
      </c>
      <c r="AS9" s="50">
        <f t="shared" si="4"/>
        <v>0</v>
      </c>
      <c r="AT9" s="50">
        <f t="shared" si="4"/>
        <v>0</v>
      </c>
      <c r="AU9" s="50">
        <f t="shared" si="4"/>
        <v>2.722900000000017E-2</v>
      </c>
      <c r="AV9" s="50">
        <f t="shared" si="4"/>
        <v>1.956900000000017E-2</v>
      </c>
      <c r="AW9" s="50">
        <f t="shared" si="4"/>
        <v>0</v>
      </c>
      <c r="AX9" s="50">
        <f t="shared" si="4"/>
        <v>0</v>
      </c>
      <c r="AY9" s="50">
        <f t="shared" si="4"/>
        <v>0</v>
      </c>
      <c r="AZ9" s="50">
        <f t="shared" si="4"/>
        <v>1.6875001999999917E-2</v>
      </c>
      <c r="BA9" s="50">
        <f t="shared" si="4"/>
        <v>0</v>
      </c>
      <c r="BB9" s="50">
        <f t="shared" si="4"/>
        <v>0</v>
      </c>
      <c r="BC9" s="50">
        <f t="shared" si="4"/>
        <v>0</v>
      </c>
      <c r="BD9" s="7"/>
    </row>
    <row r="10" spans="1:56" ht="17.149999999999999" customHeight="1">
      <c r="B10" s="51" t="s">
        <v>60</v>
      </c>
      <c r="C10" s="55">
        <f>1000/$A$1*'[1]44094418Exp'!$B$269</f>
        <v>0.16211999999999999</v>
      </c>
      <c r="D10" s="56">
        <f>1000/$A$1*'[1]44094418Exp'!$C$269</f>
        <v>0.68891871999999987</v>
      </c>
      <c r="E10" s="56">
        <f>1000/$A$1*'[1]44094418Exp'!$D$269</f>
        <v>3.1095114399999995</v>
      </c>
      <c r="F10" s="56">
        <f>1000/$A$1*'[1]44094418Exp'!$E$269</f>
        <v>0.20308357999999999</v>
      </c>
      <c r="G10" s="56">
        <f>1000/$A$1*'[1]44094418Exp'!$F$269</f>
        <v>0.10934882</v>
      </c>
      <c r="H10" s="56">
        <f>1000/$A$1*'[1]44094418Exp'!$G$269</f>
        <v>0</v>
      </c>
      <c r="I10" s="56">
        <f>1000/$A$1*'[1]44094418Exp'!$H$269</f>
        <v>6.9731480000000012E-2</v>
      </c>
      <c r="J10" s="214">
        <f>1000/$A$1*'[1]44094418Exp'!$I$269</f>
        <v>1.75E-3</v>
      </c>
      <c r="K10" s="214">
        <f>1000/$A$1*'[1]44094418Exp'!$J$269</f>
        <v>0.4703965</v>
      </c>
      <c r="L10" s="214">
        <f>1000/$A$1*'[1]44094418Exp'!K$269</f>
        <v>3.3599999999999993E-4</v>
      </c>
      <c r="M10" s="56">
        <f>1000/$A$1*'[1]44094418Exp'!L$269</f>
        <v>0.30799019999999994</v>
      </c>
      <c r="N10" s="56">
        <f>1000/$A$1*'[1]44094418Exp'!M$269</f>
        <v>0.85549911999999984</v>
      </c>
      <c r="O10" s="56">
        <f>1000/$A$1*'[1]44094418Exp'!N$269</f>
        <v>6.2528180399999993</v>
      </c>
      <c r="P10" s="56">
        <f>1000/$A$1*'[1]44094418Exp'!O$269</f>
        <v>0.75528319999999993</v>
      </c>
      <c r="Q10" s="56">
        <f>1000/$A$1*'[1]44094418Exp'!P$269</f>
        <v>0.29484378</v>
      </c>
      <c r="R10" s="56">
        <f>1000/$A$1*'[1]44094418Exp'!Q$269</f>
        <v>0.37621850000000001</v>
      </c>
      <c r="S10" s="56">
        <f>1000/$A$1*'[1]44094418Exp'!R$269</f>
        <v>5.6041159999999993E-2</v>
      </c>
      <c r="T10" s="56">
        <f>1000/$A$1*'[1]44094418Exp'!S$269</f>
        <v>0.29609999999999997</v>
      </c>
      <c r="U10" s="56">
        <f>1000/$A$1*'[1]44094418Exp'!T$269</f>
        <v>3.5E-4</v>
      </c>
      <c r="V10" s="56">
        <f>1000/$A$1*'[1]44094418Exp'!U$269</f>
        <v>5.0064419999999998E-2</v>
      </c>
      <c r="W10" s="56">
        <f>1000/$A$1*'[1]44094418Exp'!V$269</f>
        <v>0</v>
      </c>
      <c r="X10" s="56">
        <f>1000/$A$1*'[1]44094418Exp'!W$269</f>
        <v>0.18545449999999999</v>
      </c>
      <c r="Y10" s="56">
        <f>1000/$A$1*'[1]44094418Exp'!X$269</f>
        <v>0.33599999999999997</v>
      </c>
      <c r="Z10" s="56">
        <f>1000/$A$1*'[1]44094418Exp'!Y$269</f>
        <v>7.6999999999999999E-2</v>
      </c>
      <c r="AA10" s="56">
        <f>1000/$A$1*'[1]44094418Exp'!Z$269</f>
        <v>0.67134900000000008</v>
      </c>
      <c r="AB10" s="56">
        <f>1000/$A$1*'[1]44094418Exp'!AA$269</f>
        <v>0</v>
      </c>
      <c r="AC10" s="23"/>
      <c r="AD10" s="55">
        <f>'[1]44094418Exp'!AB$269</f>
        <v>0.137319</v>
      </c>
      <c r="AE10" s="56">
        <f>'[1]44094418Exp'!AC$269</f>
        <v>0.13117899999999999</v>
      </c>
      <c r="AF10" s="56">
        <f>'[1]44094418Exp'!AD$269</f>
        <v>0.16874999999999998</v>
      </c>
      <c r="AG10" s="56">
        <f>'[1]44094418Exp'!AE$269</f>
        <v>1.9174000000000004E-2</v>
      </c>
      <c r="AH10" s="56">
        <f>'[1]44094418Exp'!AF$269</f>
        <v>1.2253999999999999E-2</v>
      </c>
      <c r="AI10" s="56">
        <f>'[1]44094418Exp'!AG$269</f>
        <v>0</v>
      </c>
      <c r="AJ10" s="56">
        <f>'[1]44094418Exp'!AH$269</f>
        <v>1.2666E-2</v>
      </c>
      <c r="AK10" s="56">
        <f>'[1]44094418Exp'!AI$269</f>
        <v>1.849181</v>
      </c>
      <c r="AL10" s="56">
        <f>'[1]44094418Exp'!AJ$269</f>
        <v>8.5551000000000002E-2</v>
      </c>
      <c r="AM10" s="56">
        <f>'[1]44094418Exp'!AK$269</f>
        <v>4.5199999999999998E-4</v>
      </c>
      <c r="AN10" s="56">
        <f>'[1]44094418Exp'!AL$269</f>
        <v>0.16111700000000001</v>
      </c>
      <c r="AO10" s="56">
        <f>'[1]44094418Exp'!AM$269</f>
        <v>0.17093</v>
      </c>
      <c r="AP10" s="56">
        <f>'[1]44094418Exp'!AN$269</f>
        <v>1.1516999999999999</v>
      </c>
      <c r="AQ10" s="56">
        <f>'[1]44094418Exp'!AO$269</f>
        <v>0.148169</v>
      </c>
      <c r="AR10" s="56">
        <f>'[1]44094418Exp'!AP$269</f>
        <v>0.29152699999999998</v>
      </c>
      <c r="AS10" s="56">
        <f>'[1]44094418Exp'!AQ$269</f>
        <v>0.49355399999999994</v>
      </c>
      <c r="AT10" s="56">
        <f>'[1]44094418Exp'!AR$269</f>
        <v>6.8873999999999991E-2</v>
      </c>
      <c r="AU10" s="56">
        <f>'[1]44094418Exp'!AS$269</f>
        <v>4.8146999999999995E-2</v>
      </c>
      <c r="AV10" s="56">
        <f>'[1]44094418Exp'!AT$269</f>
        <v>1.977E-3</v>
      </c>
      <c r="AW10" s="56">
        <f>'[1]44094418Exp'!AU$269</f>
        <v>9.6310000000000007E-3</v>
      </c>
      <c r="AX10" s="56">
        <f>'[1]44094418Exp'!AV$269</f>
        <v>0</v>
      </c>
      <c r="AY10" s="56">
        <f>'[1]44094418Exp'!AW$269</f>
        <v>5.6439999999999997E-2</v>
      </c>
      <c r="AZ10" s="56">
        <f>'[1]44094418Exp'!AX$269</f>
        <v>9.1999997999999999E-2</v>
      </c>
      <c r="BA10" s="56">
        <f>'[1]44094418Exp'!AY$269</f>
        <v>2.5934986E-2</v>
      </c>
      <c r="BB10" s="56">
        <f>'[1]44094418Exp'!AZ$269</f>
        <v>0.21197186399999998</v>
      </c>
      <c r="BC10" s="56">
        <f>'[1]44094418Exp'!BA$269</f>
        <v>0</v>
      </c>
      <c r="BD10" s="7"/>
    </row>
    <row r="11" spans="1:56" ht="17.149999999999999" customHeight="1">
      <c r="B11" s="33" t="s">
        <v>48</v>
      </c>
      <c r="C11" s="37">
        <f>1000/$A$1*'[1]44094418Exp'!$B$267</f>
        <v>1.0639999999999998E-2</v>
      </c>
      <c r="D11" s="38">
        <f>1000/$A$1*'[1]44094418Exp'!$C$267</f>
        <v>3.3122139119999998</v>
      </c>
      <c r="E11" s="38">
        <f>1000/$A$1*'[1]44094418Exp'!$D$267</f>
        <v>5.0925274399999996</v>
      </c>
      <c r="F11" s="38">
        <f>1000/$A$1*'[1]44094418Exp'!$E$267</f>
        <v>7.8969970799999993</v>
      </c>
      <c r="G11" s="38">
        <f>1000/$A$1*'[1]44094418Exp'!$F$267</f>
        <v>1.9526368399999994</v>
      </c>
      <c r="H11" s="38">
        <f>1000/$A$1*'[1]44094418Exp'!$G$267</f>
        <v>0.82879999999999998</v>
      </c>
      <c r="I11" s="38">
        <f>1000/$A$1*'[1]44094418Exp'!$H$267</f>
        <v>2.3270071999999997</v>
      </c>
      <c r="J11" s="212">
        <f>1000/$A$1*'[1]44094418Exp'!$I$267</f>
        <v>7.8542804199999985</v>
      </c>
      <c r="K11" s="212">
        <f>1000/$A$1*'[1]44094418Exp'!$J$267</f>
        <v>3.7044160999999995</v>
      </c>
      <c r="L11" s="212">
        <f>1000/$A$1*'[1]44094418Exp'!K$267</f>
        <v>0</v>
      </c>
      <c r="M11" s="38">
        <f>1000/$A$1*'[1]44094418Exp'!L$267</f>
        <v>2.1093036999999999</v>
      </c>
      <c r="N11" s="38">
        <f>1000/$A$1*'[1]44094418Exp'!M$267</f>
        <v>1.9082757666666663</v>
      </c>
      <c r="O11" s="38">
        <f>1000/$A$1*'[1]44094418Exp'!N$267</f>
        <v>1.5527138199999999</v>
      </c>
      <c r="P11" s="38">
        <f>1000/$A$1*'[1]44094418Exp'!O$267</f>
        <v>9.0047999999999989E-2</v>
      </c>
      <c r="Q11" s="38">
        <f>1000/$A$1*'[1]44094418Exp'!P$267</f>
        <v>19.506870266666663</v>
      </c>
      <c r="R11" s="38">
        <f>1000/$A$1*'[1]44094418Exp'!Q$267</f>
        <v>7.8767279899999991</v>
      </c>
      <c r="S11" s="38">
        <f>1000/$A$1*'[1]44094418Exp'!R$267</f>
        <v>15.776766599999998</v>
      </c>
      <c r="T11" s="38">
        <f>1000/$A$1*'[1]44094418Exp'!S$267</f>
        <v>18.268528039999996</v>
      </c>
      <c r="U11" s="38">
        <f>1000/$A$1*'[1]44094418Exp'!T$267</f>
        <v>20.405177679999998</v>
      </c>
      <c r="V11" s="38">
        <f>1000/$A$1*'[1]44094418Exp'!U$267</f>
        <v>14.261244199999998</v>
      </c>
      <c r="W11" s="38">
        <f>1000/$A$1*'[1]44094418Exp'!V$267</f>
        <v>17.291854439999998</v>
      </c>
      <c r="X11" s="38">
        <f>1000/$A$1*'[1]44094418Exp'!W$267</f>
        <v>11.758390999999998</v>
      </c>
      <c r="Y11" s="38">
        <f>1000/$A$1*'[1]44094418Exp'!X$267</f>
        <v>17.528788759999998</v>
      </c>
      <c r="Z11" s="38">
        <f>1000/$A$1*'[1]44094418Exp'!Y$267</f>
        <v>5.652709999999999</v>
      </c>
      <c r="AA11" s="38">
        <f>1000/$A$1*'[1]44094418Exp'!Z$267</f>
        <v>20.225379999999994</v>
      </c>
      <c r="AB11" s="38">
        <f>1000/$A$1*'[1]44094418Exp'!AA$267</f>
        <v>0</v>
      </c>
      <c r="AC11" s="23"/>
      <c r="AD11" s="37">
        <f>'[1]44094418Exp'!AB$267</f>
        <v>8.3400000000000002E-3</v>
      </c>
      <c r="AE11" s="38">
        <f>'[1]44094418Exp'!AC$267</f>
        <v>0.204598</v>
      </c>
      <c r="AF11" s="38">
        <f>'[1]44094418Exp'!AD$267</f>
        <v>0.753247</v>
      </c>
      <c r="AG11" s="38">
        <f>'[1]44094418Exp'!AE$267</f>
        <v>0.431589</v>
      </c>
      <c r="AH11" s="38">
        <f>'[1]44094418Exp'!AF$267</f>
        <v>0.12808800000000001</v>
      </c>
      <c r="AI11" s="38">
        <f>'[1]44094418Exp'!AG$267</f>
        <v>3.5645999999999997E-2</v>
      </c>
      <c r="AJ11" s="38">
        <f>'[1]44094418Exp'!AH$267</f>
        <v>0.44103199999999998</v>
      </c>
      <c r="AK11" s="38">
        <f>'[1]44094418Exp'!AI$267</f>
        <v>0.78985499999999997</v>
      </c>
      <c r="AL11" s="38">
        <f>'[1]44094418Exp'!AJ$267</f>
        <v>0.24824299999999999</v>
      </c>
      <c r="AM11" s="38">
        <f>'[1]44094418Exp'!AK$267</f>
        <v>0</v>
      </c>
      <c r="AN11" s="38">
        <f>'[1]44094418Exp'!AL$267</f>
        <v>0.65371899999999994</v>
      </c>
      <c r="AO11" s="38">
        <f>'[1]44094418Exp'!AM$267</f>
        <v>0.30720699999999995</v>
      </c>
      <c r="AP11" s="38">
        <f>'[1]44094418Exp'!AN$267</f>
        <v>0.107638</v>
      </c>
      <c r="AQ11" s="38">
        <f>'[1]44094418Exp'!AO$267</f>
        <v>7.6777999999999999E-2</v>
      </c>
      <c r="AR11" s="38">
        <f>'[1]44094418Exp'!AP$267</f>
        <v>2.8989579999999999</v>
      </c>
      <c r="AS11" s="38">
        <f>'[1]44094418Exp'!AQ$267</f>
        <v>1.5640689999999999</v>
      </c>
      <c r="AT11" s="38">
        <f>'[1]44094418Exp'!AR$267</f>
        <v>1.6044990000000001</v>
      </c>
      <c r="AU11" s="38">
        <f>'[1]44094418Exp'!AS$267</f>
        <v>1.4810509999999999</v>
      </c>
      <c r="AV11" s="38">
        <f>'[1]44094418Exp'!AT$267</f>
        <v>1.295337</v>
      </c>
      <c r="AW11" s="38">
        <f>'[1]44094418Exp'!AU$267</f>
        <v>0.87030099999999999</v>
      </c>
      <c r="AX11" s="38">
        <f>'[1]44094418Exp'!AV$267</f>
        <v>0.84625899999999998</v>
      </c>
      <c r="AY11" s="38">
        <f>'[1]44094418Exp'!AW$267</f>
        <v>1.8796909999999998</v>
      </c>
      <c r="AZ11" s="38">
        <f>'[1]44094418Exp'!AX$267</f>
        <v>1.0415777349999999</v>
      </c>
      <c r="BA11" s="38">
        <f>'[1]44094418Exp'!AY$267</f>
        <v>0.34772110700000003</v>
      </c>
      <c r="BB11" s="38">
        <f>'[1]44094418Exp'!AZ$267</f>
        <v>0.88067116299999992</v>
      </c>
      <c r="BC11" s="38">
        <f>'[1]44094418Exp'!BA$267</f>
        <v>0</v>
      </c>
      <c r="BD11" s="7"/>
    </row>
    <row r="12" spans="1:56">
      <c r="B12" s="39" t="s">
        <v>21</v>
      </c>
      <c r="C12" s="74">
        <f>1000/$A$1*(SUM('[1]44094418Exp'!$B$47:$B$47)+SUM('[1]44094418Exp'!$B$105:$B$105))</f>
        <v>0</v>
      </c>
      <c r="D12" s="44">
        <f>1000/$A$1*(SUM('[1]44094418Exp'!$C$47:$C$47)+SUM('[1]44094418Exp'!$C$105:$C$105))</f>
        <v>3.0947424199999998</v>
      </c>
      <c r="E12" s="44">
        <f>1000/$A$1*(SUM('[1]44094418Exp'!$D$47:$D$47)+SUM('[1]44094418Exp'!$D$105:$D$105))</f>
        <v>5.0173824399999987</v>
      </c>
      <c r="F12" s="44">
        <f>1000/$A$1*(SUM('[1]44094418Exp'!$E$47:$E$47)+SUM('[1]44094418Exp'!$E$105:$E$105))</f>
        <v>1.7171949199999998</v>
      </c>
      <c r="G12" s="44">
        <f>1000/$A$1*(SUM('[1]44094418Exp'!$F$47:$F$47)+SUM('[1]44094418Exp'!$F$105:$F$105))</f>
        <v>0.54915433999999985</v>
      </c>
      <c r="H12" s="44">
        <f>1000/$A$1*(SUM('[1]44094418Exp'!$G$47:$G$47)+SUM('[1]44094418Exp'!$G$105:$G$105))</f>
        <v>0.81129999999999991</v>
      </c>
      <c r="I12" s="44">
        <f>1000/$A$1*(SUM('[1]44094418Exp'!$H$47:$H$47)+SUM('[1]44094418Exp'!$H$105:$H$105))</f>
        <v>1.7219775999999998</v>
      </c>
      <c r="J12" s="187">
        <f>1000/$A$1*(SUM('[1]44094418Exp'!$I$47:$I$47)+SUM('[1]44094418Exp'!$I$105:$I$105))</f>
        <v>6.4977575599999993</v>
      </c>
      <c r="K12" s="187">
        <f>1000/$A$1*(SUM('[1]44094418Exp'!$J$47:$J$47)+SUM('[1]44094418Exp'!$J$105:$J$105))</f>
        <v>3.3292160999999996</v>
      </c>
      <c r="L12" s="187">
        <f>1000/$A$1*(SUM('[1]44094418Exp'!K$47:K$47)+SUM('[1]44094418Exp'!K$105:K$105))</f>
        <v>0</v>
      </c>
      <c r="M12" s="44">
        <f>1000/$A$1*(SUM('[1]44094418Exp'!L$47:L$47)+SUM('[1]44094418Exp'!L$105:L$105))</f>
        <v>1.2106386599999996</v>
      </c>
      <c r="N12" s="44">
        <f>1000/$A$1*(SUM('[1]44094418Exp'!M$47:M$47)+SUM('[1]44094418Exp'!M$105:M$105))</f>
        <v>1.8596376666666665</v>
      </c>
      <c r="O12" s="44">
        <f>1000/$A$1*(SUM('[1]44094418Exp'!N$47:N$47)+SUM('[1]44094418Exp'!N$105:N$105))</f>
        <v>1.4576134999999999</v>
      </c>
      <c r="P12" s="44">
        <f>1000/$A$1*(SUM('[1]44094418Exp'!O$47:O$47)+SUM('[1]44094418Exp'!O$105:O$105))</f>
        <v>5.6000000000000001E-2</v>
      </c>
      <c r="Q12" s="44">
        <f>1000/$A$1*(SUM('[1]44094418Exp'!P$47:P$47)+SUM('[1]44094418Exp'!P$105:P$105))</f>
        <v>18.334942666666667</v>
      </c>
      <c r="R12" s="44">
        <f>1000/$A$1*(SUM('[1]44094418Exp'!Q$47:Q$47)+SUM('[1]44094418Exp'!Q$105:Q$105))</f>
        <v>6.1604697499999999</v>
      </c>
      <c r="S12" s="44">
        <f>1000/$A$1*(SUM('[1]44094418Exp'!R$47:R$47)+SUM('[1]44094418Exp'!R$105:R$105))</f>
        <v>13.971290899999998</v>
      </c>
      <c r="T12" s="44">
        <f>1000/$A$1*(SUM('[1]44094418Exp'!S$47:S$47)+SUM('[1]44094418Exp'!S$105:S$105))</f>
        <v>15.225629859999998</v>
      </c>
      <c r="U12" s="44">
        <f>1000/$A$1*(SUM('[1]44094418Exp'!T$47:T$47)+SUM('[1]44094418Exp'!T$105:T$105))</f>
        <v>17.000701059999997</v>
      </c>
      <c r="V12" s="44">
        <f>1000/$A$1*(SUM('[1]44094418Exp'!U$47:U$47)+SUM('[1]44094418Exp'!U$105:U$105))</f>
        <v>8.9282155200000002</v>
      </c>
      <c r="W12" s="44">
        <f>1000/$A$1*(SUM('[1]44094418Exp'!V$47:V$47)+SUM('[1]44094418Exp'!V$105:V$105))</f>
        <v>16.878854439999998</v>
      </c>
      <c r="X12" s="44">
        <f>1000/$A$1*(SUM('[1]44094418Exp'!W$47:W$47)+SUM('[1]44094418Exp'!W$105:W$105))</f>
        <v>10.930421333333332</v>
      </c>
      <c r="Y12" s="44">
        <f>1000/$A$1*(SUM('[1]44094418Exp'!X$47:X$47)+SUM('[1]44094418Exp'!X$105:X$105))</f>
        <v>14.613507999999998</v>
      </c>
      <c r="Z12" s="44">
        <f>1000/$A$1*(SUM('[1]44094418Exp'!Y$47:Y$47)+SUM('[1]44094418Exp'!Y$105:Y$105))</f>
        <v>5.1298099999999991</v>
      </c>
      <c r="AA12" s="44">
        <f>1000/$A$1*(SUM('[1]44094418Exp'!Z$47:Z$47)+SUM('[1]44094418Exp'!Z$105:Z$105))</f>
        <v>18.83014</v>
      </c>
      <c r="AB12" s="44">
        <f>1000/$A$1*(SUM('[1]44094418Exp'!AA$47:AA$47)+SUM('[1]44094418Exp'!AA$105:AA$105))</f>
        <v>0</v>
      </c>
      <c r="AC12" s="23"/>
      <c r="AD12" s="74">
        <f>(SUM('[1]44094418Exp'!AB$47:AB$47)+SUM('[1]44094418Exp'!AB$105:AB$105))</f>
        <v>0</v>
      </c>
      <c r="AE12" s="44">
        <f>(SUM('[1]44094418Exp'!AC$47:AC$47)+SUM('[1]44094418Exp'!AC$105:AC$105))</f>
        <v>0.152646</v>
      </c>
      <c r="AF12" s="44">
        <f>(SUM('[1]44094418Exp'!AD$47:AD$47)+SUM('[1]44094418Exp'!AD$105:AD$105))</f>
        <v>0.74463199999999996</v>
      </c>
      <c r="AG12" s="44">
        <f>(SUM('[1]44094418Exp'!AE$47:AE$47)+SUM('[1]44094418Exp'!AE$105:AE$105))</f>
        <v>9.6184999999999993E-2</v>
      </c>
      <c r="AH12" s="44">
        <f>(SUM('[1]44094418Exp'!AF$47:AF$47)+SUM('[1]44094418Exp'!AF$105:AF$105))</f>
        <v>4.1926999999999999E-2</v>
      </c>
      <c r="AI12" s="44">
        <f>(SUM('[1]44094418Exp'!AG$47:AG$47)+SUM('[1]44094418Exp'!AG$105:AG$105))</f>
        <v>3.4838999999999995E-2</v>
      </c>
      <c r="AJ12" s="44">
        <f>(SUM('[1]44094418Exp'!AH$47:AH$47)+SUM('[1]44094418Exp'!AH$105:AH$105))</f>
        <v>0.36262299999999997</v>
      </c>
      <c r="AK12" s="44">
        <f>(SUM('[1]44094418Exp'!AI$47:AI$47)+SUM('[1]44094418Exp'!AI$105:AI$105))</f>
        <v>0.70536699999999997</v>
      </c>
      <c r="AL12" s="44">
        <f>(SUM('[1]44094418Exp'!AJ$47:AJ$47)+SUM('[1]44094418Exp'!AJ$105:AJ$105))</f>
        <v>0.19090099999999999</v>
      </c>
      <c r="AM12" s="44">
        <f>(SUM('[1]44094418Exp'!AK$47:AK$47)+SUM('[1]44094418Exp'!AK$105:AK$105))</f>
        <v>0</v>
      </c>
      <c r="AN12" s="44">
        <f>(SUM('[1]44094418Exp'!AL$47:AL$47)+SUM('[1]44094418Exp'!AL$105:AL$105))</f>
        <v>7.3756999999999989E-2</v>
      </c>
      <c r="AO12" s="44">
        <f>(SUM('[1]44094418Exp'!AM$47:AM$47)+SUM('[1]44094418Exp'!AM$105:AM$105))</f>
        <v>0.29362699999999997</v>
      </c>
      <c r="AP12" s="44">
        <f>(SUM('[1]44094418Exp'!AN$47:AN$47)+SUM('[1]44094418Exp'!AN$105:AN$105))</f>
        <v>8.4621000000000002E-2</v>
      </c>
      <c r="AQ12" s="44">
        <f>(SUM('[1]44094418Exp'!AO$47:AO$47)+SUM('[1]44094418Exp'!AO$105:AO$105))</f>
        <v>2.3567999999999999E-2</v>
      </c>
      <c r="AR12" s="44">
        <f>(SUM('[1]44094418Exp'!AP$47:AP$47)+SUM('[1]44094418Exp'!AP$105:AP$105))</f>
        <v>2.686045</v>
      </c>
      <c r="AS12" s="44">
        <f>(SUM('[1]44094418Exp'!AQ$47:AQ$47)+SUM('[1]44094418Exp'!AQ$105:AQ$105))</f>
        <v>1.1653909999999998</v>
      </c>
      <c r="AT12" s="44">
        <f>(SUM('[1]44094418Exp'!AR$47:AR$47)+SUM('[1]44094418Exp'!AR$105:AR$105))</f>
        <v>1.09382</v>
      </c>
      <c r="AU12" s="44">
        <f>(SUM('[1]44094418Exp'!AS$47:AS$47)+SUM('[1]44094418Exp'!AS$105:AS$105))</f>
        <v>0.84420799999999996</v>
      </c>
      <c r="AV12" s="44">
        <f>(SUM('[1]44094418Exp'!AT$47:AT$47)+SUM('[1]44094418Exp'!AT$105:AT$105))</f>
        <v>1.033072</v>
      </c>
      <c r="AW12" s="44">
        <f>(SUM('[1]44094418Exp'!AU$47:AU$47)+SUM('[1]44094418Exp'!AU$105:AU$105))</f>
        <v>0.52766299999999999</v>
      </c>
      <c r="AX12" s="44">
        <f>(SUM('[1]44094418Exp'!AV$47:AV$47)+SUM('[1]44094418Exp'!AV$105:AV$105))</f>
        <v>0.806674</v>
      </c>
      <c r="AY12" s="44">
        <f>(SUM('[1]44094418Exp'!AW$47:AW$47)+SUM('[1]44094418Exp'!AW$105:AW$105))</f>
        <v>1.7258559999999998</v>
      </c>
      <c r="AZ12" s="44">
        <f>(SUM('[1]44094418Exp'!AX$47:AX$47)+SUM('[1]44094418Exp'!AX$105:AX$105))</f>
        <v>0.81263678399999995</v>
      </c>
      <c r="BA12" s="44">
        <f>(SUM('[1]44094418Exp'!AY$47:AY$47)+SUM('[1]44094418Exp'!AY$105:AY$105))</f>
        <v>0.294380963</v>
      </c>
      <c r="BB12" s="44">
        <f>(SUM('[1]44094418Exp'!AZ$47:AZ$47)+SUM('[1]44094418Exp'!AZ$105:AZ$105))</f>
        <v>0.78520111399999992</v>
      </c>
      <c r="BC12" s="44">
        <f>(SUM('[1]44094418Exp'!BA$47:BA$47)+SUM('[1]44094418Exp'!BA$105:BA$105))</f>
        <v>0</v>
      </c>
      <c r="BD12" s="7"/>
    </row>
    <row r="13" spans="1:56">
      <c r="B13" s="45" t="s">
        <v>15</v>
      </c>
      <c r="C13" s="49">
        <f t="shared" ref="C13:M13" si="5">SUM(C11:C11)-SUM(C12:C12)</f>
        <v>1.0639999999999998E-2</v>
      </c>
      <c r="D13" s="50">
        <f t="shared" si="5"/>
        <v>0.21747149200000004</v>
      </c>
      <c r="E13" s="50">
        <f t="shared" si="5"/>
        <v>7.5145000000000906E-2</v>
      </c>
      <c r="F13" s="50">
        <f t="shared" si="5"/>
        <v>6.1798021599999995</v>
      </c>
      <c r="G13" s="50">
        <f t="shared" si="5"/>
        <v>1.4034824999999995</v>
      </c>
      <c r="H13" s="50">
        <f t="shared" si="5"/>
        <v>1.7500000000000071E-2</v>
      </c>
      <c r="I13" s="50">
        <f t="shared" si="5"/>
        <v>0.60502959999999995</v>
      </c>
      <c r="J13" s="213">
        <f t="shared" si="5"/>
        <v>1.3565228599999992</v>
      </c>
      <c r="K13" s="213">
        <f t="shared" si="5"/>
        <v>0.37519999999999998</v>
      </c>
      <c r="L13" s="213">
        <f t="shared" si="5"/>
        <v>0</v>
      </c>
      <c r="M13" s="50">
        <f t="shared" si="5"/>
        <v>0.89866504000000025</v>
      </c>
      <c r="N13" s="50">
        <f>SUM(N11:N11)-SUM(N12:N12)</f>
        <v>4.8638099999999795E-2</v>
      </c>
      <c r="O13" s="50">
        <f t="shared" ref="O13:AB13" si="6">SUM(O11:O11)-SUM(O12:O12)</f>
        <v>9.5100320000000016E-2</v>
      </c>
      <c r="P13" s="50">
        <f t="shared" si="6"/>
        <v>3.4047999999999988E-2</v>
      </c>
      <c r="Q13" s="50">
        <f t="shared" si="6"/>
        <v>1.1719275999999965</v>
      </c>
      <c r="R13" s="50">
        <f t="shared" si="6"/>
        <v>1.7162582399999993</v>
      </c>
      <c r="S13" s="50">
        <f t="shared" si="6"/>
        <v>1.8054757000000006</v>
      </c>
      <c r="T13" s="50">
        <f t="shared" si="6"/>
        <v>3.0428981799999981</v>
      </c>
      <c r="U13" s="50">
        <f t="shared" si="6"/>
        <v>3.4044766200000005</v>
      </c>
      <c r="V13" s="50">
        <f t="shared" si="6"/>
        <v>5.3330286799999982</v>
      </c>
      <c r="W13" s="50">
        <f t="shared" si="6"/>
        <v>0.41300000000000026</v>
      </c>
      <c r="X13" s="50">
        <f t="shared" si="6"/>
        <v>0.82796966666666627</v>
      </c>
      <c r="Y13" s="50">
        <f t="shared" si="6"/>
        <v>2.9152807599999999</v>
      </c>
      <c r="Z13" s="50">
        <f t="shared" si="6"/>
        <v>0.52289999999999992</v>
      </c>
      <c r="AA13" s="50">
        <f t="shared" si="6"/>
        <v>1.395239999999994</v>
      </c>
      <c r="AB13" s="50">
        <f t="shared" si="6"/>
        <v>0</v>
      </c>
      <c r="AC13" s="23"/>
      <c r="AD13" s="49">
        <f t="shared" ref="AD13:BC13" si="7">SUM(AD11:AD11)-SUM(AD12:AD12)</f>
        <v>8.3400000000000002E-3</v>
      </c>
      <c r="AE13" s="50">
        <f t="shared" si="7"/>
        <v>5.1951999999999998E-2</v>
      </c>
      <c r="AF13" s="50">
        <f t="shared" si="7"/>
        <v>8.6150000000000393E-3</v>
      </c>
      <c r="AG13" s="50">
        <f t="shared" si="7"/>
        <v>0.33540400000000004</v>
      </c>
      <c r="AH13" s="50">
        <f t="shared" si="7"/>
        <v>8.6161000000000015E-2</v>
      </c>
      <c r="AI13" s="50">
        <f t="shared" si="7"/>
        <v>8.0700000000000216E-4</v>
      </c>
      <c r="AJ13" s="50">
        <f t="shared" si="7"/>
        <v>7.8409000000000006E-2</v>
      </c>
      <c r="AK13" s="50">
        <f t="shared" si="7"/>
        <v>8.4488000000000008E-2</v>
      </c>
      <c r="AL13" s="50">
        <f t="shared" si="7"/>
        <v>5.7342000000000004E-2</v>
      </c>
      <c r="AM13" s="50">
        <f t="shared" si="7"/>
        <v>0</v>
      </c>
      <c r="AN13" s="50">
        <f t="shared" si="7"/>
        <v>0.57996199999999998</v>
      </c>
      <c r="AO13" s="50">
        <f t="shared" si="7"/>
        <v>1.3579999999999981E-2</v>
      </c>
      <c r="AP13" s="50">
        <f t="shared" si="7"/>
        <v>2.3016999999999996E-2</v>
      </c>
      <c r="AQ13" s="50">
        <f t="shared" si="7"/>
        <v>5.321E-2</v>
      </c>
      <c r="AR13" s="50">
        <f t="shared" si="7"/>
        <v>0.21291299999999991</v>
      </c>
      <c r="AS13" s="50">
        <f t="shared" si="7"/>
        <v>0.39867800000000009</v>
      </c>
      <c r="AT13" s="50">
        <f t="shared" si="7"/>
        <v>0.51067900000000011</v>
      </c>
      <c r="AU13" s="50">
        <f t="shared" si="7"/>
        <v>0.63684299999999994</v>
      </c>
      <c r="AV13" s="50">
        <f t="shared" si="7"/>
        <v>0.26226499999999997</v>
      </c>
      <c r="AW13" s="50">
        <f t="shared" si="7"/>
        <v>0.342638</v>
      </c>
      <c r="AX13" s="50">
        <f t="shared" si="7"/>
        <v>3.9584999999999981E-2</v>
      </c>
      <c r="AY13" s="50">
        <f t="shared" si="7"/>
        <v>0.15383499999999994</v>
      </c>
      <c r="AZ13" s="50">
        <f t="shared" si="7"/>
        <v>0.228940951</v>
      </c>
      <c r="BA13" s="50">
        <f t="shared" si="7"/>
        <v>5.3340144000000034E-2</v>
      </c>
      <c r="BB13" s="50">
        <f t="shared" si="7"/>
        <v>9.5470049000000001E-2</v>
      </c>
      <c r="BC13" s="50">
        <f t="shared" si="7"/>
        <v>0</v>
      </c>
      <c r="BD13" s="7"/>
    </row>
    <row r="14" spans="1:56" ht="17.149999999999999" customHeight="1">
      <c r="B14" s="33" t="s">
        <v>128</v>
      </c>
      <c r="C14" s="37">
        <f>1000/$A$1*'[1]44094418Exp'!$B$264</f>
        <v>2.8109197199999998</v>
      </c>
      <c r="D14" s="38">
        <f>1000/$A$1*'[1]44094418Exp'!$C$264</f>
        <v>3.3123087199999994</v>
      </c>
      <c r="E14" s="38">
        <f>1000/$A$1*'[1]44094418Exp'!$D$264</f>
        <v>3.6248561999999995</v>
      </c>
      <c r="F14" s="38">
        <f>1000/$A$1*'[1]44094418Exp'!$E$264</f>
        <v>3.9489574179999996</v>
      </c>
      <c r="G14" s="38">
        <f>1000/$A$1*'[1]44094418Exp'!$F$264</f>
        <v>5.7629893999999995</v>
      </c>
      <c r="H14" s="38">
        <f>1000/$A$1*'[1]44094418Exp'!$G$264</f>
        <v>8.0566495800000002</v>
      </c>
      <c r="I14" s="38">
        <f>1000/$A$1*'[1]44094418Exp'!$H$264</f>
        <v>15.165924759999998</v>
      </c>
      <c r="J14" s="212">
        <f>1000/$A$1*'[1]44094418Exp'!$I$264</f>
        <v>14.830479159999998</v>
      </c>
      <c r="K14" s="212">
        <f>1000/$A$1*'[1]44094418Exp'!$J$264</f>
        <v>20.575487239999998</v>
      </c>
      <c r="L14" s="212">
        <f>1000/$A$1*'[1]44094418Exp'!K$264</f>
        <v>10.547076819999999</v>
      </c>
      <c r="M14" s="38">
        <f>1000/$A$1*'[1]44094418Exp'!L$264</f>
        <v>26.16939262</v>
      </c>
      <c r="N14" s="38">
        <f>1000/$A$1*'[1]44094418Exp'!M$264</f>
        <v>20.352728451428568</v>
      </c>
      <c r="O14" s="38">
        <f>1000/$A$1*'[1]44094418Exp'!N$264</f>
        <v>7.6147404199999995</v>
      </c>
      <c r="P14" s="38">
        <f>1000/$A$1*'[1]44094418Exp'!O$264</f>
        <v>6.2371377599999986</v>
      </c>
      <c r="Q14" s="38">
        <f>1000/$A$1*'[1]44094418Exp'!P$264</f>
        <v>5.9489603599999983</v>
      </c>
      <c r="R14" s="38">
        <f>1000/$A$1*'[1]44094418Exp'!Q$264</f>
        <v>2.0554325199999997</v>
      </c>
      <c r="S14" s="38">
        <f>1000/$A$1*'[1]44094418Exp'!R$264</f>
        <v>0.63983467142857142</v>
      </c>
      <c r="T14" s="38">
        <f>1000/$A$1*'[1]44094418Exp'!S$264</f>
        <v>0.77842127999999988</v>
      </c>
      <c r="U14" s="38">
        <f>1000/$A$1*'[1]44094418Exp'!T$264</f>
        <v>1.5700095599999995</v>
      </c>
      <c r="V14" s="38">
        <f>1000/$A$1*'[1]44094418Exp'!U$264</f>
        <v>1.31003812</v>
      </c>
      <c r="W14" s="38">
        <f>1000/$A$1*'[1]44094418Exp'!V$264</f>
        <v>0.68162975999999997</v>
      </c>
      <c r="X14" s="38">
        <f>1000/$A$1*'[1]44094418Exp'!W$264</f>
        <v>2.1235552799999997</v>
      </c>
      <c r="Y14" s="38">
        <f>1000/$A$1*'[1]44094418Exp'!X$264</f>
        <v>2.0420728999999995</v>
      </c>
      <c r="Z14" s="38">
        <f>1000/$A$1*'[1]44094418Exp'!Y$264</f>
        <v>3.4295228799999999</v>
      </c>
      <c r="AA14" s="38">
        <f>1000/$A$1*'[1]44094418Exp'!Z$264</f>
        <v>1.6983040199999997</v>
      </c>
      <c r="AB14" s="38">
        <f>1000/$A$1*'[1]44094418Exp'!AA$264</f>
        <v>0</v>
      </c>
      <c r="AC14" s="23"/>
      <c r="AD14" s="37">
        <f>'[1]44094418Exp'!AB$264</f>
        <v>2.8300670000000001</v>
      </c>
      <c r="AE14" s="38">
        <f>'[1]44094418Exp'!AC$264</f>
        <v>2.1826509999999999</v>
      </c>
      <c r="AF14" s="38">
        <f>'[1]44094418Exp'!AD$264</f>
        <v>2.1757200000000001</v>
      </c>
      <c r="AG14" s="38">
        <f>'[1]44094418Exp'!AE$264</f>
        <v>2.1360699999999997</v>
      </c>
      <c r="AH14" s="38">
        <f>'[1]44094418Exp'!AF$264</f>
        <v>2.6924369999999995</v>
      </c>
      <c r="AI14" s="38">
        <f>'[1]44094418Exp'!AG$264</f>
        <v>3.6207500000000001</v>
      </c>
      <c r="AJ14" s="38">
        <f>'[1]44094418Exp'!AH$264</f>
        <v>3.0188079999999999</v>
      </c>
      <c r="AK14" s="38">
        <f>'[1]44094418Exp'!AI$264</f>
        <v>5.6412659999999999</v>
      </c>
      <c r="AL14" s="38">
        <f>'[1]44094418Exp'!AJ$264</f>
        <v>3.0709399999999998</v>
      </c>
      <c r="AM14" s="38">
        <f>'[1]44094418Exp'!AK$264</f>
        <v>1.8390709999999999</v>
      </c>
      <c r="AN14" s="38">
        <f>'[1]44094418Exp'!AL$264</f>
        <v>14.393166999999998</v>
      </c>
      <c r="AO14" s="38">
        <f>'[1]44094418Exp'!AM$264</f>
        <v>3.5574819999999994</v>
      </c>
      <c r="AP14" s="38">
        <f>'[1]44094418Exp'!AN$264</f>
        <v>1.5142769999999999</v>
      </c>
      <c r="AQ14" s="38">
        <f>'[1]44094418Exp'!AO$264</f>
        <v>1.2045769999999998</v>
      </c>
      <c r="AR14" s="38">
        <f>'[1]44094418Exp'!AP$264</f>
        <v>1.140908</v>
      </c>
      <c r="AS14" s="38">
        <f>'[1]44094418Exp'!AQ$264</f>
        <v>0.43917599999999996</v>
      </c>
      <c r="AT14" s="38">
        <f>'[1]44094418Exp'!AR$264</f>
        <v>0.19457700000000003</v>
      </c>
      <c r="AU14" s="38">
        <f>'[1]44094418Exp'!AS$264</f>
        <v>0.21012700000000001</v>
      </c>
      <c r="AV14" s="38">
        <f>'[1]44094418Exp'!AT$264</f>
        <v>0.48146300000000003</v>
      </c>
      <c r="AW14" s="38">
        <f>'[1]44094418Exp'!AU$264</f>
        <v>0.37031199999999992</v>
      </c>
      <c r="AX14" s="38">
        <f>'[1]44094418Exp'!AV$264</f>
        <v>0.142681</v>
      </c>
      <c r="AY14" s="38">
        <f>'[1]44094418Exp'!AW$264</f>
        <v>0.45179999999999992</v>
      </c>
      <c r="AZ14" s="38">
        <f>'[1]44094418Exp'!AX$264</f>
        <v>0.42595498300000001</v>
      </c>
      <c r="BA14" s="38">
        <f>'[1]44094418Exp'!AY$264</f>
        <v>0.71772505500000006</v>
      </c>
      <c r="BB14" s="38">
        <f>'[1]44094418Exp'!AZ$264</f>
        <v>0.30469723900000001</v>
      </c>
      <c r="BC14" s="38">
        <f>'[1]44094418Exp'!BA$264</f>
        <v>0</v>
      </c>
      <c r="BD14" s="7"/>
    </row>
    <row r="15" spans="1:56">
      <c r="B15" s="39" t="s">
        <v>30</v>
      </c>
      <c r="C15" s="43">
        <f>1000/$A$1*'[1]44094418Exp'!$B$160</f>
        <v>0.68057429999999997</v>
      </c>
      <c r="D15" s="44">
        <f>1000/$A$1*'[1]44094418Exp'!$C$160</f>
        <v>0.54948179999999991</v>
      </c>
      <c r="E15" s="44">
        <f>1000/$A$1*'[1]44094418Exp'!$D$160</f>
        <v>0</v>
      </c>
      <c r="F15" s="44">
        <f>1000/$A$1*'[1]44094418Exp'!$E$160</f>
        <v>0.41066900000000001</v>
      </c>
      <c r="G15" s="44">
        <f>1000/$A$1*'[1]44094418Exp'!$F$160</f>
        <v>0.66222561999999996</v>
      </c>
      <c r="H15" s="44">
        <f>1000/$A$1*'[1]44094418Exp'!$G$160</f>
        <v>4.5384954999999998</v>
      </c>
      <c r="I15" s="44">
        <f>1000/$A$1*'[1]44094418Exp'!$H$160</f>
        <v>5.2353540399999998</v>
      </c>
      <c r="J15" s="187">
        <f>1000/$A$1*'[1]44094418Exp'!$I$160</f>
        <v>13.325903079999998</v>
      </c>
      <c r="K15" s="187">
        <f>1000/$A$1*'[1]44094418Exp'!$J$160</f>
        <v>20.39196166</v>
      </c>
      <c r="L15" s="187">
        <f>1000/$A$1*'[1]44094418Exp'!K$160</f>
        <v>9.9676457999999997</v>
      </c>
      <c r="M15" s="44">
        <f>1000/$A$1*'[1]44094418Exp'!L$160</f>
        <v>25.474159619999998</v>
      </c>
      <c r="N15" s="44">
        <f>1000/$A$1*'[1]44094418Exp'!M$160</f>
        <v>19.069933679999998</v>
      </c>
      <c r="O15" s="44">
        <f>1000/$A$1*'[1]44094418Exp'!N$160</f>
        <v>6.8648561799999994</v>
      </c>
      <c r="P15" s="44">
        <f>1000/$A$1*'[1]44094418Exp'!O$160</f>
        <v>1.1086294799999996</v>
      </c>
      <c r="Q15" s="44">
        <f>1000/$A$1*'[1]44094418Exp'!P$160</f>
        <v>0.14996827999999998</v>
      </c>
      <c r="R15" s="44">
        <f>1000/$A$1*'[1]44094418Exp'!Q$160</f>
        <v>8.7727919999999987E-2</v>
      </c>
      <c r="S15" s="44">
        <f>1000/$A$1*'[1]44094418Exp'!R$160</f>
        <v>4.28032E-2</v>
      </c>
      <c r="T15" s="44">
        <f>1000/$A$1*'[1]44094418Exp'!S$160</f>
        <v>9.836679999999999E-2</v>
      </c>
      <c r="U15" s="44">
        <f>1000/$A$1*'[1]44094418Exp'!T$160</f>
        <v>0.17164448000000002</v>
      </c>
      <c r="V15" s="44">
        <f>1000/$A$1*'[1]44094418Exp'!U$160</f>
        <v>0.39958954000000002</v>
      </c>
      <c r="W15" s="44">
        <f>1000/$A$1*'[1]44094418Exp'!V$160</f>
        <v>8.8107180000000007E-2</v>
      </c>
      <c r="X15" s="44">
        <f>1000/$A$1*'[1]44094418Exp'!W$160</f>
        <v>0.94202569999999985</v>
      </c>
      <c r="Y15" s="44">
        <f>1000/$A$1*'[1]44094418Exp'!X$160</f>
        <v>4.9795199999999991E-2</v>
      </c>
      <c r="Z15" s="44">
        <f>1000/$A$1*'[1]44094418Exp'!Y$160</f>
        <v>0.15592919999999999</v>
      </c>
      <c r="AA15" s="44">
        <f>1000/$A$1*'[1]44094418Exp'!Z$160</f>
        <v>4.6374999999999993E-2</v>
      </c>
      <c r="AB15" s="44">
        <f>1000/$A$1*'[1]44094418Exp'!AA$160</f>
        <v>0</v>
      </c>
      <c r="AC15" s="23"/>
      <c r="AD15" s="43">
        <f>'[1]44094418Exp'!AB$160</f>
        <v>8.198699999999999E-2</v>
      </c>
      <c r="AE15" s="44">
        <f>'[1]44094418Exp'!AC$160</f>
        <v>4.1058999999999998E-2</v>
      </c>
      <c r="AF15" s="44">
        <f>'[1]44094418Exp'!AD$160</f>
        <v>0</v>
      </c>
      <c r="AG15" s="44">
        <f>'[1]44094418Exp'!AE$160</f>
        <v>4.8646999999999996E-2</v>
      </c>
      <c r="AH15" s="44">
        <f>'[1]44094418Exp'!AF$160</f>
        <v>0.10686999999999999</v>
      </c>
      <c r="AI15" s="44">
        <f>'[1]44094418Exp'!AG$160</f>
        <v>0.69083599999999989</v>
      </c>
      <c r="AJ15" s="44">
        <f>'[1]44094418Exp'!AH$160</f>
        <v>0.63214700000000001</v>
      </c>
      <c r="AK15" s="44">
        <f>'[1]44094418Exp'!AI$160</f>
        <v>3.2188879999999997</v>
      </c>
      <c r="AL15" s="44">
        <f>'[1]44094418Exp'!AJ$160</f>
        <v>3.0329739999999998</v>
      </c>
      <c r="AM15" s="44">
        <f>'[1]44094418Exp'!AK$160</f>
        <v>1.6632069999999999</v>
      </c>
      <c r="AN15" s="44">
        <f>'[1]44094418Exp'!AL$160</f>
        <v>14.222119999999999</v>
      </c>
      <c r="AO15" s="44">
        <f>'[1]44094418Exp'!AM$160</f>
        <v>3.1724189999999997</v>
      </c>
      <c r="AP15" s="44">
        <f>'[1]44094418Exp'!AN$160</f>
        <v>1.1994689999999999</v>
      </c>
      <c r="AQ15" s="44">
        <f>'[1]44094418Exp'!AO$160</f>
        <v>0.22944299999999998</v>
      </c>
      <c r="AR15" s="44">
        <f>'[1]44094418Exp'!AP$160</f>
        <v>4.9798999999999996E-2</v>
      </c>
      <c r="AS15" s="44">
        <f>'[1]44094418Exp'!AQ$160</f>
        <v>3.0457999999999999E-2</v>
      </c>
      <c r="AT15" s="44">
        <f>'[1]44094418Exp'!AR$160</f>
        <v>1.1264E-2</v>
      </c>
      <c r="AU15" s="44">
        <f>'[1]44094418Exp'!AS$160</f>
        <v>3.4255000000000001E-2</v>
      </c>
      <c r="AV15" s="44">
        <f>'[1]44094418Exp'!AT$160</f>
        <v>5.2947000000000001E-2</v>
      </c>
      <c r="AW15" s="44">
        <f>'[1]44094418Exp'!AU$160</f>
        <v>8.8520999999999989E-2</v>
      </c>
      <c r="AX15" s="44">
        <f>'[1]44094418Exp'!AV$160</f>
        <v>1.3384999999999999E-2</v>
      </c>
      <c r="AY15" s="44">
        <f>'[1]44094418Exp'!AW$160</f>
        <v>0.13858799999999999</v>
      </c>
      <c r="AZ15" s="44">
        <f>'[1]44094418Exp'!AX$160</f>
        <v>8.768498999999999E-3</v>
      </c>
      <c r="BA15" s="44">
        <f>'[1]44094418Exp'!AY$160</f>
        <v>3.8379974999999997E-2</v>
      </c>
      <c r="BB15" s="44">
        <f>'[1]44094418Exp'!AZ$160</f>
        <v>1.3063992E-2</v>
      </c>
      <c r="BC15" s="44">
        <f>'[1]44094418Exp'!BA$160</f>
        <v>0</v>
      </c>
      <c r="BD15" s="7"/>
    </row>
    <row r="16" spans="1:56">
      <c r="B16" s="39" t="s">
        <v>36</v>
      </c>
      <c r="C16" s="43">
        <f>1000/$A$1*'[1]44094418Exp'!$B$246</f>
        <v>1.68361242</v>
      </c>
      <c r="D16" s="44">
        <f>1000/$A$1*'[1]44094418Exp'!$C$246</f>
        <v>1.11745242</v>
      </c>
      <c r="E16" s="44">
        <f>1000/$A$1*'[1]44094418Exp'!$D$246</f>
        <v>1.5158674999999999</v>
      </c>
      <c r="F16" s="44">
        <f>1000/$A$1*'[1]44094418Exp'!$E$246</f>
        <v>2.1845674199999996</v>
      </c>
      <c r="G16" s="44">
        <f>1000/$A$1*'[1]44094418Exp'!$F$246</f>
        <v>4.1031799199999996</v>
      </c>
      <c r="H16" s="44">
        <f>1000/$A$1*'[1]44094418Exp'!$G$246</f>
        <v>3.0495942399999998</v>
      </c>
      <c r="I16" s="44">
        <f>1000/$A$1*'[1]44094418Exp'!$H$246</f>
        <v>9.1965327999999982</v>
      </c>
      <c r="J16" s="187">
        <f>1000/$A$1*'[1]44094418Exp'!$I$246</f>
        <v>1.2117310799999998</v>
      </c>
      <c r="K16" s="187">
        <f>1000/$A$1*'[1]44094418Exp'!$J$246</f>
        <v>0</v>
      </c>
      <c r="L16" s="187">
        <f>1000/$A$1*'[1]44094418Exp'!K$246</f>
        <v>6.7133079999999984E-2</v>
      </c>
      <c r="M16" s="44">
        <f>1000/$A$1*'[1]44094418Exp'!L$246</f>
        <v>1.719424E-2</v>
      </c>
      <c r="N16" s="44">
        <f>1000/$A$1*'[1]44094418Exp'!M$246</f>
        <v>0.11327733142857141</v>
      </c>
      <c r="O16" s="44">
        <f>1000/$A$1*'[1]44094418Exp'!N$246</f>
        <v>0</v>
      </c>
      <c r="P16" s="44">
        <f>1000/$A$1*'[1]44094418Exp'!O$246</f>
        <v>0.47254899999999994</v>
      </c>
      <c r="Q16" s="44">
        <f>1000/$A$1*'[1]44094418Exp'!P$246</f>
        <v>0.83443135999999996</v>
      </c>
      <c r="R16" s="44">
        <f>1000/$A$1*'[1]44094418Exp'!Q$246</f>
        <v>0</v>
      </c>
      <c r="S16" s="44">
        <f>1000/$A$1*'[1]44094418Exp'!R$246</f>
        <v>0</v>
      </c>
      <c r="T16" s="44">
        <f>1000/$A$1*'[1]44094418Exp'!S$246</f>
        <v>1.0906000000000001E-2</v>
      </c>
      <c r="U16" s="44">
        <f>1000/$A$1*'[1]44094418Exp'!T$246</f>
        <v>0</v>
      </c>
      <c r="V16" s="44">
        <f>1000/$A$1*'[1]44094418Exp'!U$246</f>
        <v>0</v>
      </c>
      <c r="W16" s="44">
        <f>1000/$A$1*'[1]44094418Exp'!V$246</f>
        <v>0</v>
      </c>
      <c r="X16" s="44">
        <f>1000/$A$1*'[1]44094418Exp'!W$246</f>
        <v>0</v>
      </c>
      <c r="Y16" s="44">
        <f>1000/$A$1*'[1]44094418Exp'!X$246</f>
        <v>0.112</v>
      </c>
      <c r="Z16" s="44">
        <f>1000/$A$1*'[1]44094418Exp'!Y$246</f>
        <v>0</v>
      </c>
      <c r="AA16" s="44">
        <f>1000/$A$1*'[1]44094418Exp'!Z$246</f>
        <v>0</v>
      </c>
      <c r="AB16" s="44">
        <f>1000/$A$1*'[1]44094418Exp'!AA$246</f>
        <v>0</v>
      </c>
      <c r="AC16" s="23"/>
      <c r="AD16" s="43">
        <f>'[1]44094418Exp'!AB$246</f>
        <v>2.645689</v>
      </c>
      <c r="AE16" s="44">
        <f>'[1]44094418Exp'!AC$246</f>
        <v>1.929165</v>
      </c>
      <c r="AF16" s="44">
        <f>'[1]44094418Exp'!AD$246</f>
        <v>1.9074659999999999</v>
      </c>
      <c r="AG16" s="44">
        <f>'[1]44094418Exp'!AE$246</f>
        <v>1.8358849999999998</v>
      </c>
      <c r="AH16" s="44">
        <f>'[1]44094418Exp'!AF$246</f>
        <v>2.4444939999999997</v>
      </c>
      <c r="AI16" s="44">
        <f>'[1]44094418Exp'!AG$246</f>
        <v>2.808557</v>
      </c>
      <c r="AJ16" s="44">
        <f>'[1]44094418Exp'!AH$246</f>
        <v>2.267865</v>
      </c>
      <c r="AK16" s="44">
        <f>'[1]44094418Exp'!AI$246</f>
        <v>2.3749539999999998</v>
      </c>
      <c r="AL16" s="44">
        <f>'[1]44094418Exp'!AJ$246</f>
        <v>0</v>
      </c>
      <c r="AM16" s="44">
        <f>'[1]44094418Exp'!AK$246</f>
        <v>3.9202999999999995E-2</v>
      </c>
      <c r="AN16" s="44">
        <f>'[1]44094418Exp'!AL$246</f>
        <v>3.15E-3</v>
      </c>
      <c r="AO16" s="44">
        <f>'[1]44094418Exp'!AM$246</f>
        <v>1.9893999999999998E-2</v>
      </c>
      <c r="AP16" s="44">
        <f>'[1]44094418Exp'!AN$246</f>
        <v>0</v>
      </c>
      <c r="AQ16" s="44">
        <f>'[1]44094418Exp'!AO$246</f>
        <v>8.048799999999999E-2</v>
      </c>
      <c r="AR16" s="44">
        <f>'[1]44094418Exp'!AP$246</f>
        <v>0.15332099999999999</v>
      </c>
      <c r="AS16" s="44">
        <f>'[1]44094418Exp'!AQ$246</f>
        <v>0</v>
      </c>
      <c r="AT16" s="44">
        <f>'[1]44094418Exp'!AR$246</f>
        <v>0</v>
      </c>
      <c r="AU16" s="44">
        <f>'[1]44094418Exp'!AS$246</f>
        <v>5.7399999999999997E-4</v>
      </c>
      <c r="AV16" s="44">
        <f>'[1]44094418Exp'!AT$246</f>
        <v>0</v>
      </c>
      <c r="AW16" s="44">
        <f>'[1]44094418Exp'!AU$246</f>
        <v>0</v>
      </c>
      <c r="AX16" s="44">
        <f>'[1]44094418Exp'!AV$246</f>
        <v>0</v>
      </c>
      <c r="AY16" s="44">
        <f>'[1]44094418Exp'!AW$246</f>
        <v>0</v>
      </c>
      <c r="AZ16" s="44">
        <f>'[1]44094418Exp'!AX$246</f>
        <v>2.6689999999999998E-2</v>
      </c>
      <c r="BA16" s="44">
        <f>'[1]44094418Exp'!AY$246</f>
        <v>0</v>
      </c>
      <c r="BB16" s="44">
        <f>'[1]44094418Exp'!AZ$246</f>
        <v>0</v>
      </c>
      <c r="BC16" s="44">
        <f>'[1]44094418Exp'!BA$246</f>
        <v>0</v>
      </c>
      <c r="BD16" s="7"/>
    </row>
    <row r="17" spans="2:56">
      <c r="B17" s="39" t="s">
        <v>15</v>
      </c>
      <c r="C17" s="43">
        <f t="shared" ref="C17:M17" si="8">SUM(C14:C14)-SUM(C15:C16)</f>
        <v>0.4467329999999996</v>
      </c>
      <c r="D17" s="44">
        <f t="shared" si="8"/>
        <v>1.6453744999999995</v>
      </c>
      <c r="E17" s="44">
        <f t="shared" si="8"/>
        <v>2.1089886999999994</v>
      </c>
      <c r="F17" s="44">
        <f t="shared" si="8"/>
        <v>1.353720998</v>
      </c>
      <c r="G17" s="44">
        <f t="shared" si="8"/>
        <v>0.99758385999999977</v>
      </c>
      <c r="H17" s="44">
        <f t="shared" si="8"/>
        <v>0.46855984000000106</v>
      </c>
      <c r="I17" s="44">
        <f t="shared" si="8"/>
        <v>0.73403792000000045</v>
      </c>
      <c r="J17" s="187">
        <f t="shared" si="8"/>
        <v>0.2928449999999998</v>
      </c>
      <c r="K17" s="187">
        <f t="shared" si="8"/>
        <v>0.18352557999999775</v>
      </c>
      <c r="L17" s="187">
        <f t="shared" si="8"/>
        <v>0.51229793999999984</v>
      </c>
      <c r="M17" s="44">
        <f t="shared" si="8"/>
        <v>0.67803876000000329</v>
      </c>
      <c r="N17" s="44">
        <f>SUM(N14:N14)-SUM(N15:N16)</f>
        <v>1.1695174399999999</v>
      </c>
      <c r="O17" s="44">
        <f t="shared" ref="O17:AB17" si="9">SUM(O14:O14)-SUM(O15:O16)</f>
        <v>0.74988424000000009</v>
      </c>
      <c r="P17" s="44">
        <f t="shared" si="9"/>
        <v>4.6559592799999994</v>
      </c>
      <c r="Q17" s="44">
        <f t="shared" si="9"/>
        <v>4.9645607199999979</v>
      </c>
      <c r="R17" s="44">
        <f t="shared" si="9"/>
        <v>1.9677045999999996</v>
      </c>
      <c r="S17" s="44">
        <f t="shared" si="9"/>
        <v>0.59703147142857138</v>
      </c>
      <c r="T17" s="44">
        <f t="shared" si="9"/>
        <v>0.66914847999999993</v>
      </c>
      <c r="U17" s="44">
        <f t="shared" si="9"/>
        <v>1.3983650799999994</v>
      </c>
      <c r="V17" s="44">
        <f t="shared" si="9"/>
        <v>0.91044857999999995</v>
      </c>
      <c r="W17" s="44">
        <f t="shared" si="9"/>
        <v>0.59352257999999991</v>
      </c>
      <c r="X17" s="44">
        <f t="shared" si="9"/>
        <v>1.1815295799999999</v>
      </c>
      <c r="Y17" s="44">
        <f t="shared" si="9"/>
        <v>1.8802776999999995</v>
      </c>
      <c r="Z17" s="44">
        <f t="shared" si="9"/>
        <v>3.2735936799999998</v>
      </c>
      <c r="AA17" s="44">
        <f t="shared" si="9"/>
        <v>1.6519290199999996</v>
      </c>
      <c r="AB17" s="44">
        <f t="shared" si="9"/>
        <v>0</v>
      </c>
      <c r="AC17" s="23"/>
      <c r="AD17" s="43">
        <f t="shared" ref="AD17:BC17" si="10">SUM(AD14:AD14)-SUM(AD15:AD16)</f>
        <v>0.10239100000000034</v>
      </c>
      <c r="AE17" s="44">
        <f t="shared" si="10"/>
        <v>0.21242699999999992</v>
      </c>
      <c r="AF17" s="44">
        <f t="shared" si="10"/>
        <v>0.26825400000000021</v>
      </c>
      <c r="AG17" s="44">
        <f t="shared" si="10"/>
        <v>0.25153800000000004</v>
      </c>
      <c r="AH17" s="44">
        <f t="shared" si="10"/>
        <v>0.141073</v>
      </c>
      <c r="AI17" s="44">
        <f t="shared" si="10"/>
        <v>0.12135700000000016</v>
      </c>
      <c r="AJ17" s="44">
        <f t="shared" si="10"/>
        <v>0.11879599999999968</v>
      </c>
      <c r="AK17" s="44">
        <f t="shared" si="10"/>
        <v>4.7424000000000355E-2</v>
      </c>
      <c r="AL17" s="44">
        <f t="shared" si="10"/>
        <v>3.7965999999999944E-2</v>
      </c>
      <c r="AM17" s="44">
        <f t="shared" si="10"/>
        <v>0.13666099999999992</v>
      </c>
      <c r="AN17" s="44">
        <f t="shared" si="10"/>
        <v>0.16789699999999996</v>
      </c>
      <c r="AO17" s="44">
        <f t="shared" si="10"/>
        <v>0.36516899999999985</v>
      </c>
      <c r="AP17" s="44">
        <f t="shared" si="10"/>
        <v>0.31480799999999998</v>
      </c>
      <c r="AQ17" s="44">
        <f t="shared" si="10"/>
        <v>0.89464599999999983</v>
      </c>
      <c r="AR17" s="44">
        <f t="shared" si="10"/>
        <v>0.93778800000000007</v>
      </c>
      <c r="AS17" s="44">
        <f t="shared" si="10"/>
        <v>0.40871799999999997</v>
      </c>
      <c r="AT17" s="44">
        <f t="shared" si="10"/>
        <v>0.18331300000000003</v>
      </c>
      <c r="AU17" s="44">
        <f t="shared" si="10"/>
        <v>0.17529800000000001</v>
      </c>
      <c r="AV17" s="44">
        <f t="shared" si="10"/>
        <v>0.42851600000000001</v>
      </c>
      <c r="AW17" s="44">
        <f t="shared" si="10"/>
        <v>0.2817909999999999</v>
      </c>
      <c r="AX17" s="44">
        <f t="shared" si="10"/>
        <v>0.12929599999999999</v>
      </c>
      <c r="AY17" s="44">
        <f t="shared" si="10"/>
        <v>0.31321199999999993</v>
      </c>
      <c r="AZ17" s="44">
        <f t="shared" si="10"/>
        <v>0.39049648400000003</v>
      </c>
      <c r="BA17" s="44">
        <f t="shared" si="10"/>
        <v>0.67934508000000005</v>
      </c>
      <c r="BB17" s="44">
        <f t="shared" si="10"/>
        <v>0.29163324699999998</v>
      </c>
      <c r="BC17" s="44">
        <f t="shared" si="10"/>
        <v>0</v>
      </c>
      <c r="BD17" s="7"/>
    </row>
    <row r="18" spans="2:56" ht="17.149999999999999" customHeight="1">
      <c r="B18" s="60" t="s">
        <v>49</v>
      </c>
      <c r="C18" s="65">
        <f>1000/$A$1*'[1]44094418Exp'!$B$272</f>
        <v>6.6126800599999997</v>
      </c>
      <c r="D18" s="66">
        <f>1000/$A$1*'[1]44094418Exp'!$C$272</f>
        <v>12.375936579999998</v>
      </c>
      <c r="E18" s="66">
        <f>1000/$A$1*'[1]44094418Exp'!$D$272</f>
        <v>11.973140417</v>
      </c>
      <c r="F18" s="66">
        <f>1000/$A$1*'[1]44094418Exp'!$E$272</f>
        <v>12.651231242999998</v>
      </c>
      <c r="G18" s="66">
        <f>1000/$A$1*'[1]44094418Exp'!$F$272</f>
        <v>10.567171112399999</v>
      </c>
      <c r="H18" s="66">
        <f>1000/$A$1*'[1]44094418Exp'!$G$272</f>
        <v>11.20191408</v>
      </c>
      <c r="I18" s="66">
        <f>1000/$A$1*'[1]44094418Exp'!$H$272</f>
        <v>18.242209719999995</v>
      </c>
      <c r="J18" s="215">
        <f>1000/$A$1*'[1]44094418Exp'!$I$272</f>
        <v>19.769380014999999</v>
      </c>
      <c r="K18" s="215">
        <f>1000/$A$1*'[1]44094418Exp'!$J$272</f>
        <v>21.034829200000004</v>
      </c>
      <c r="L18" s="215">
        <f>1000/$A$1*'[1]44094418Exp'!K$272</f>
        <v>18.92989266</v>
      </c>
      <c r="M18" s="66">
        <f>1000/$A$1*'[1]44094418Exp'!L$272</f>
        <v>15.120127834285713</v>
      </c>
      <c r="N18" s="66">
        <f>1000/$A$1*'[1]44094418Exp'!M$272</f>
        <v>8.7950280599999999</v>
      </c>
      <c r="O18" s="66">
        <f>1000/$A$1*'[1]44094418Exp'!N$272</f>
        <v>12.551108299999997</v>
      </c>
      <c r="P18" s="66">
        <f>1000/$A$1*'[1]44094418Exp'!O$272</f>
        <v>9.0269796399999986</v>
      </c>
      <c r="Q18" s="66">
        <f>1000/$A$1*'[1]44094418Exp'!P$272</f>
        <v>9.5769236599999985</v>
      </c>
      <c r="R18" s="66">
        <f>1000/$A$1*'[1]44094418Exp'!Q$272</f>
        <v>10.049055939999999</v>
      </c>
      <c r="S18" s="66">
        <f>1000/$A$1*'[1]44094418Exp'!R$272</f>
        <v>12.706837500000001</v>
      </c>
      <c r="T18" s="66">
        <f>1000/$A$1*'[1]44094418Exp'!S$272</f>
        <v>12.10295002</v>
      </c>
      <c r="U18" s="66">
        <f>1000/$A$1*'[1]44094418Exp'!T$272</f>
        <v>18.72556728</v>
      </c>
      <c r="V18" s="66">
        <f>1000/$A$1*'[1]44094418Exp'!U$272</f>
        <v>9.1347412799999983</v>
      </c>
      <c r="W18" s="66">
        <f>1000/$A$1*'[1]44094418Exp'!V$272</f>
        <v>6.9070814399999998</v>
      </c>
      <c r="X18" s="66">
        <f>1000/$A$1*'[1]44094418Exp'!W$272</f>
        <v>5.4203298799999997</v>
      </c>
      <c r="Y18" s="66">
        <f>1000/$A$1*'[1]44094418Exp'!X$272</f>
        <v>8.0476874099999982</v>
      </c>
      <c r="Z18" s="66">
        <f>1000/$A$1*'[1]44094418Exp'!Y$272</f>
        <v>11.43247553</v>
      </c>
      <c r="AA18" s="66">
        <f>1000/$A$1*'[1]44094418Exp'!Z$272</f>
        <v>13.541546379999998</v>
      </c>
      <c r="AB18" s="66">
        <f>1000/$A$1*'[1]44094418Exp'!AA$272</f>
        <v>0</v>
      </c>
      <c r="AC18" s="216"/>
      <c r="AD18" s="65">
        <f>'[1]44094418Exp'!AB$272</f>
        <v>0.93339700000000003</v>
      </c>
      <c r="AE18" s="66">
        <f>'[1]44094418Exp'!AC$272</f>
        <v>3.7697439999999998</v>
      </c>
      <c r="AF18" s="66">
        <f>'[1]44094418Exp'!AD$272</f>
        <v>2.1752029999999998</v>
      </c>
      <c r="AG18" s="66">
        <f>'[1]44094418Exp'!AE$272</f>
        <v>2.3525270000000003</v>
      </c>
      <c r="AH18" s="66">
        <f>'[1]44094418Exp'!AF$272</f>
        <v>2.374463</v>
      </c>
      <c r="AI18" s="66">
        <f>'[1]44094418Exp'!AG$272</f>
        <v>3.0031509999999999</v>
      </c>
      <c r="AJ18" s="66">
        <f>'[1]44094418Exp'!AH$272</f>
        <v>4.1271180000000003</v>
      </c>
      <c r="AK18" s="66">
        <f>'[1]44094418Exp'!AI$272</f>
        <v>4.682757999999998</v>
      </c>
      <c r="AL18" s="66">
        <f>'[1]44094418Exp'!AJ$272</f>
        <v>5.7337620000000005</v>
      </c>
      <c r="AM18" s="66">
        <f>'[1]44094418Exp'!AK$272</f>
        <v>6.1150319999999994</v>
      </c>
      <c r="AN18" s="66">
        <f>'[1]44094418Exp'!AL$272</f>
        <v>10.113175</v>
      </c>
      <c r="AO18" s="66">
        <f>'[1]44094418Exp'!AM$272</f>
        <v>8.0425889999999995</v>
      </c>
      <c r="AP18" s="66">
        <f>'[1]44094418Exp'!AN$272</f>
        <v>4.1850979999999991</v>
      </c>
      <c r="AQ18" s="66">
        <f>'[1]44094418Exp'!AO$272</f>
        <v>3.8690129999999994</v>
      </c>
      <c r="AR18" s="66">
        <f>'[1]44094418Exp'!AP$272</f>
        <v>3.61416</v>
      </c>
      <c r="AS18" s="66">
        <f>'[1]44094418Exp'!AQ$272</f>
        <v>4.6600989999999998</v>
      </c>
      <c r="AT18" s="66">
        <f>'[1]44094418Exp'!AR$272</f>
        <v>4.5818340000000006</v>
      </c>
      <c r="AU18" s="66">
        <f>'[1]44094418Exp'!AS$272</f>
        <v>7.2648990000000007</v>
      </c>
      <c r="AV18" s="66">
        <f>'[1]44094418Exp'!AT$272</f>
        <v>5.0398419999999993</v>
      </c>
      <c r="AW18" s="66">
        <f>'[1]44094418Exp'!AU$272</f>
        <v>3.4666719999999995</v>
      </c>
      <c r="AX18" s="66">
        <f>'[1]44094418Exp'!AV$272</f>
        <v>2.6287019999999997</v>
      </c>
      <c r="AY18" s="66">
        <f>'[1]44094418Exp'!AW$272</f>
        <v>1.604554</v>
      </c>
      <c r="AZ18" s="66">
        <f>'[1]44094418Exp'!AX$272</f>
        <v>2.6864232479999997</v>
      </c>
      <c r="BA18" s="66">
        <f>'[1]44094418Exp'!AY$272</f>
        <v>3.8899259909999993</v>
      </c>
      <c r="BB18" s="66">
        <f>'[1]44094418Exp'!AZ$272</f>
        <v>4.917566077</v>
      </c>
      <c r="BC18" s="66">
        <f>'[1]44094418Exp'!BA$272</f>
        <v>0</v>
      </c>
      <c r="BD18" s="7"/>
    </row>
    <row r="19" spans="2:56">
      <c r="B19" s="39" t="s">
        <v>44</v>
      </c>
      <c r="C19" s="43">
        <f>1000/$A$1*'[1]44094418Exp'!$B$21</f>
        <v>4.27112392</v>
      </c>
      <c r="D19" s="44">
        <f>1000/$A$1*'[1]44094418Exp'!$C$21</f>
        <v>3.0305878399999999</v>
      </c>
      <c r="E19" s="44">
        <f>1000/$A$1*'[1]44094418Exp'!$D$21</f>
        <v>1.8550804999999999</v>
      </c>
      <c r="F19" s="44">
        <f>1000/$A$1*'[1]44094418Exp'!$E$21</f>
        <v>2.9170185730000004</v>
      </c>
      <c r="G19" s="44">
        <f>1000/$A$1*'[1]44094418Exp'!$F$21</f>
        <v>2.6140216200000004</v>
      </c>
      <c r="H19" s="44">
        <f>1000/$A$1*'[1]44094418Exp'!$G$21</f>
        <v>3.2687285399999997</v>
      </c>
      <c r="I19" s="44">
        <f>1000/$A$1*'[1]44094418Exp'!$H$21</f>
        <v>5.0665082999999997</v>
      </c>
      <c r="J19" s="187">
        <f>1000/$A$1*'[1]44094418Exp'!$I$21</f>
        <v>6.8645001599999995</v>
      </c>
      <c r="K19" s="187">
        <f>1000/$A$1*'[1]44094418Exp'!$J$21</f>
        <v>7.2142985599999996</v>
      </c>
      <c r="L19" s="187">
        <f>1000/$A$1*'[1]44094418Exp'!K$21</f>
        <v>9.4653511399999974</v>
      </c>
      <c r="M19" s="44">
        <f>1000/$A$1*'[1]44094418Exp'!L$21</f>
        <v>8.8783606942857141</v>
      </c>
      <c r="N19" s="44">
        <f>1000/$A$1*'[1]44094418Exp'!M$21</f>
        <v>4.666956139999999</v>
      </c>
      <c r="O19" s="44">
        <f>1000/$A$1*'[1]44094418Exp'!N$21</f>
        <v>5.8186951199999992</v>
      </c>
      <c r="P19" s="44">
        <f>1000/$A$1*'[1]44094418Exp'!O$21</f>
        <v>3.718328179999999</v>
      </c>
      <c r="Q19" s="44">
        <f>1000/$A$1*'[1]44094418Exp'!P$21</f>
        <v>3.3739218799999993</v>
      </c>
      <c r="R19" s="44">
        <f>1000/$A$1*'[1]44094418Exp'!Q$21</f>
        <v>3.6148505399999999</v>
      </c>
      <c r="S19" s="44">
        <f>1000/$A$1*'[1]44094418Exp'!R$21</f>
        <v>3.6156762600000003</v>
      </c>
      <c r="T19" s="44">
        <f>1000/$A$1*'[1]44094418Exp'!S$21</f>
        <v>3.4537955199999999</v>
      </c>
      <c r="U19" s="44">
        <f>1000/$A$1*'[1]44094418Exp'!T$21</f>
        <v>2.6595455599999998</v>
      </c>
      <c r="V19" s="44">
        <f>1000/$A$1*'[1]44094418Exp'!U$21</f>
        <v>2.2757586600000002</v>
      </c>
      <c r="W19" s="44">
        <f>1000/$A$1*'[1]44094418Exp'!V$21</f>
        <v>2.4686920999999997</v>
      </c>
      <c r="X19" s="44">
        <f>1000/$A$1*'[1]44094418Exp'!W$21</f>
        <v>0.37067519999999998</v>
      </c>
      <c r="Y19" s="44">
        <f>1000/$A$1*'[1]44094418Exp'!X$21</f>
        <v>0.4216939999999999</v>
      </c>
      <c r="Z19" s="44">
        <f>1000/$A$1*'[1]44094418Exp'!Y$21</f>
        <v>1.77597</v>
      </c>
      <c r="AA19" s="44">
        <f>1000/$A$1*'[1]44094418Exp'!Z$21</f>
        <v>2.6612079599999996</v>
      </c>
      <c r="AB19" s="44">
        <f>1000/$A$1*'[1]44094418Exp'!AA$21</f>
        <v>0</v>
      </c>
      <c r="AC19" s="23"/>
      <c r="AD19" s="43">
        <f>'[1]44094418Exp'!AB$21</f>
        <v>0.5426200000000001</v>
      </c>
      <c r="AE19" s="44">
        <f>'[1]44094418Exp'!AC$21</f>
        <v>2.4062609999999998</v>
      </c>
      <c r="AF19" s="44">
        <f>'[1]44094418Exp'!AD$21</f>
        <v>0.6711689999999999</v>
      </c>
      <c r="AG19" s="44">
        <f>'[1]44094418Exp'!AE$21</f>
        <v>0.92771099999999995</v>
      </c>
      <c r="AH19" s="44">
        <f>'[1]44094418Exp'!AF$21</f>
        <v>0.78139099999999995</v>
      </c>
      <c r="AI19" s="44">
        <f>'[1]44094418Exp'!AG$21</f>
        <v>1.089094</v>
      </c>
      <c r="AJ19" s="44">
        <f>'[1]44094418Exp'!AH$21</f>
        <v>1.646428</v>
      </c>
      <c r="AK19" s="44">
        <f>'[1]44094418Exp'!AI$21</f>
        <v>2.1909669999999997</v>
      </c>
      <c r="AL19" s="44">
        <f>'[1]44094418Exp'!AJ$21</f>
        <v>2.297053</v>
      </c>
      <c r="AM19" s="44">
        <f>'[1]44094418Exp'!AK$21</f>
        <v>3.3988050000000003</v>
      </c>
      <c r="AN19" s="44">
        <f>'[1]44094418Exp'!AL$21</f>
        <v>8.3268520000000006</v>
      </c>
      <c r="AO19" s="44">
        <f>'[1]44094418Exp'!AM$21</f>
        <v>6.7910309999999994</v>
      </c>
      <c r="AP19" s="44">
        <f>'[1]44094418Exp'!AN$21</f>
        <v>2.345173</v>
      </c>
      <c r="AQ19" s="44">
        <f>'[1]44094418Exp'!AO$21</f>
        <v>1.687848</v>
      </c>
      <c r="AR19" s="44">
        <f>'[1]44094418Exp'!AP$21</f>
        <v>1.728961</v>
      </c>
      <c r="AS19" s="44">
        <f>'[1]44094418Exp'!AQ$21</f>
        <v>1.8259709999999998</v>
      </c>
      <c r="AT19" s="44">
        <f>'[1]44094418Exp'!AR$21</f>
        <v>1.9598279999999999</v>
      </c>
      <c r="AU19" s="44">
        <f>'[1]44094418Exp'!AS$21</f>
        <v>3.831763</v>
      </c>
      <c r="AV19" s="44">
        <f>'[1]44094418Exp'!AT$21</f>
        <v>1.3821869999999998</v>
      </c>
      <c r="AW19" s="44">
        <f>'[1]44094418Exp'!AU$21</f>
        <v>1.1748939999999999</v>
      </c>
      <c r="AX19" s="44">
        <f>'[1]44094418Exp'!AV$21</f>
        <v>1.2061059999999999</v>
      </c>
      <c r="AY19" s="44">
        <f>'[1]44094418Exp'!AW$21</f>
        <v>0.12763099999999999</v>
      </c>
      <c r="AZ19" s="44">
        <f>'[1]44094418Exp'!AX$21</f>
        <v>0.16254063699999999</v>
      </c>
      <c r="BA19" s="44">
        <f>'[1]44094418Exp'!AY$21</f>
        <v>0.94256916300000004</v>
      </c>
      <c r="BB19" s="44">
        <f>'[1]44094418Exp'!AZ$21</f>
        <v>1.5929130239999998</v>
      </c>
      <c r="BC19" s="44">
        <f>'[1]44094418Exp'!BA$21</f>
        <v>0</v>
      </c>
      <c r="BD19" s="7"/>
    </row>
    <row r="20" spans="2:56">
      <c r="B20" s="39" t="s">
        <v>51</v>
      </c>
      <c r="C20" s="43">
        <f t="shared" ref="C20:M20" si="11">SUM(C18:C18)-SUM(C19:C19)</f>
        <v>2.3415561399999998</v>
      </c>
      <c r="D20" s="44">
        <f t="shared" si="11"/>
        <v>9.3453487399999986</v>
      </c>
      <c r="E20" s="44">
        <f t="shared" si="11"/>
        <v>10.118059917</v>
      </c>
      <c r="F20" s="44">
        <f t="shared" si="11"/>
        <v>9.734212669999998</v>
      </c>
      <c r="G20" s="44">
        <f t="shared" si="11"/>
        <v>7.9531494923999979</v>
      </c>
      <c r="H20" s="44">
        <f t="shared" si="11"/>
        <v>7.9331855400000002</v>
      </c>
      <c r="I20" s="44">
        <f t="shared" si="11"/>
        <v>13.175701419999996</v>
      </c>
      <c r="J20" s="187">
        <f t="shared" si="11"/>
        <v>12.904879855000001</v>
      </c>
      <c r="K20" s="187">
        <f t="shared" si="11"/>
        <v>13.820530640000005</v>
      </c>
      <c r="L20" s="187">
        <f t="shared" si="11"/>
        <v>9.4645415200000027</v>
      </c>
      <c r="M20" s="44">
        <f t="shared" si="11"/>
        <v>6.2417671399999985</v>
      </c>
      <c r="N20" s="44">
        <f>SUM(N18:N18)-SUM(N19:N19)</f>
        <v>4.1280719200000009</v>
      </c>
      <c r="O20" s="44">
        <f t="shared" ref="O20:AB20" si="12">SUM(O18:O18)-SUM(O19:O19)</f>
        <v>6.7324131799999982</v>
      </c>
      <c r="P20" s="44">
        <f t="shared" si="12"/>
        <v>5.3086514600000001</v>
      </c>
      <c r="Q20" s="44">
        <f t="shared" si="12"/>
        <v>6.2030017799999992</v>
      </c>
      <c r="R20" s="44">
        <f t="shared" si="12"/>
        <v>6.4342053999999989</v>
      </c>
      <c r="S20" s="44">
        <f t="shared" si="12"/>
        <v>9.0911612399999999</v>
      </c>
      <c r="T20" s="44">
        <f t="shared" si="12"/>
        <v>8.6491544999999999</v>
      </c>
      <c r="U20" s="44">
        <f t="shared" si="12"/>
        <v>16.066021720000002</v>
      </c>
      <c r="V20" s="44">
        <f t="shared" si="12"/>
        <v>6.8589826199999981</v>
      </c>
      <c r="W20" s="44">
        <f t="shared" si="12"/>
        <v>4.4383893400000005</v>
      </c>
      <c r="X20" s="44">
        <f t="shared" si="12"/>
        <v>5.0496546799999997</v>
      </c>
      <c r="Y20" s="44">
        <f t="shared" si="12"/>
        <v>7.6259934099999986</v>
      </c>
      <c r="Z20" s="44">
        <f t="shared" si="12"/>
        <v>9.6565055300000004</v>
      </c>
      <c r="AA20" s="44">
        <f t="shared" si="12"/>
        <v>10.880338419999998</v>
      </c>
      <c r="AB20" s="44">
        <f t="shared" si="12"/>
        <v>0</v>
      </c>
      <c r="AC20" s="23"/>
      <c r="AD20" s="43">
        <f t="shared" ref="AD20:BC20" si="13">SUM(AD18:AD18)-SUM(AD19:AD19)</f>
        <v>0.39077699999999993</v>
      </c>
      <c r="AE20" s="44">
        <f t="shared" si="13"/>
        <v>1.363483</v>
      </c>
      <c r="AF20" s="44">
        <f t="shared" si="13"/>
        <v>1.5040339999999999</v>
      </c>
      <c r="AG20" s="44">
        <f t="shared" si="13"/>
        <v>1.4248160000000003</v>
      </c>
      <c r="AH20" s="44">
        <f t="shared" si="13"/>
        <v>1.593072</v>
      </c>
      <c r="AI20" s="44">
        <f t="shared" si="13"/>
        <v>1.9140569999999999</v>
      </c>
      <c r="AJ20" s="44">
        <f t="shared" si="13"/>
        <v>2.4806900000000001</v>
      </c>
      <c r="AK20" s="44">
        <f t="shared" si="13"/>
        <v>2.4917909999999983</v>
      </c>
      <c r="AL20" s="44">
        <f t="shared" si="13"/>
        <v>3.4367090000000005</v>
      </c>
      <c r="AM20" s="44">
        <f t="shared" si="13"/>
        <v>2.7162269999999991</v>
      </c>
      <c r="AN20" s="44">
        <f t="shared" si="13"/>
        <v>1.7863229999999994</v>
      </c>
      <c r="AO20" s="44">
        <f t="shared" si="13"/>
        <v>1.2515580000000002</v>
      </c>
      <c r="AP20" s="44">
        <f t="shared" si="13"/>
        <v>1.8399249999999991</v>
      </c>
      <c r="AQ20" s="44">
        <f t="shared" si="13"/>
        <v>2.1811649999999991</v>
      </c>
      <c r="AR20" s="44">
        <f t="shared" si="13"/>
        <v>1.8851990000000001</v>
      </c>
      <c r="AS20" s="44">
        <f t="shared" si="13"/>
        <v>2.8341279999999998</v>
      </c>
      <c r="AT20" s="44">
        <f t="shared" si="13"/>
        <v>2.6220060000000007</v>
      </c>
      <c r="AU20" s="44">
        <f t="shared" si="13"/>
        <v>3.4331360000000006</v>
      </c>
      <c r="AV20" s="44">
        <f t="shared" si="13"/>
        <v>3.6576549999999992</v>
      </c>
      <c r="AW20" s="44">
        <f t="shared" si="13"/>
        <v>2.2917779999999999</v>
      </c>
      <c r="AX20" s="44">
        <f t="shared" si="13"/>
        <v>1.4225959999999997</v>
      </c>
      <c r="AY20" s="44">
        <f t="shared" si="13"/>
        <v>1.476923</v>
      </c>
      <c r="AZ20" s="44">
        <f t="shared" si="13"/>
        <v>2.5238826109999994</v>
      </c>
      <c r="BA20" s="44">
        <f t="shared" si="13"/>
        <v>2.9473568279999993</v>
      </c>
      <c r="BB20" s="44">
        <f t="shared" si="13"/>
        <v>3.3246530530000005</v>
      </c>
      <c r="BC20" s="44">
        <f t="shared" si="13"/>
        <v>0</v>
      </c>
      <c r="BD20" s="7"/>
    </row>
    <row r="21" spans="2:56" ht="17.149999999999999" customHeight="1" thickBot="1">
      <c r="B21" s="67" t="s">
        <v>59</v>
      </c>
      <c r="C21" s="68">
        <f t="shared" ref="C21:K21" si="14">C5-SUM(C6,C7,C10,C11,C14,C18)</f>
        <v>2.7188715399999985</v>
      </c>
      <c r="D21" s="69">
        <f t="shared" si="14"/>
        <v>1.2776026760000079</v>
      </c>
      <c r="E21" s="69">
        <f t="shared" si="14"/>
        <v>0.85162269499999965</v>
      </c>
      <c r="F21" s="69">
        <f t="shared" si="14"/>
        <v>0.75612025999999943</v>
      </c>
      <c r="G21" s="69">
        <f t="shared" si="14"/>
        <v>0.40236797999999752</v>
      </c>
      <c r="H21" s="69">
        <f t="shared" si="14"/>
        <v>3.8522215200000005</v>
      </c>
      <c r="I21" s="69">
        <f t="shared" si="14"/>
        <v>0.77878780000001058</v>
      </c>
      <c r="J21" s="219">
        <f t="shared" si="14"/>
        <v>2.0185776799999999</v>
      </c>
      <c r="K21" s="219">
        <f t="shared" si="14"/>
        <v>4.2629054999999951</v>
      </c>
      <c r="L21" s="219">
        <f>L5-SUM(L6,L7,L10,L11,L14,L18)</f>
        <v>1.9782061600000063</v>
      </c>
      <c r="M21" s="69">
        <f>M5-SUM(M6,M7,M10,M11,M14,M18)</f>
        <v>1.3899396600000031</v>
      </c>
      <c r="N21" s="69">
        <f>N5-SUM(N6,N7,N10,N11,N14,N18)</f>
        <v>0.89369517999999459</v>
      </c>
      <c r="O21" s="69">
        <f t="shared" ref="O21:AB21" si="15">O5-SUM(O6,O7,O10,O11,O14,O18)</f>
        <v>1.5843093000000081</v>
      </c>
      <c r="P21" s="69">
        <f t="shared" si="15"/>
        <v>2.0762216999999978</v>
      </c>
      <c r="Q21" s="69">
        <f t="shared" si="15"/>
        <v>1.7788175000000166</v>
      </c>
      <c r="R21" s="69">
        <f t="shared" si="15"/>
        <v>1.5155047399999972</v>
      </c>
      <c r="S21" s="69">
        <f t="shared" si="15"/>
        <v>1.9713349371428635</v>
      </c>
      <c r="T21" s="69">
        <f t="shared" si="15"/>
        <v>5.2792781999999931</v>
      </c>
      <c r="U21" s="69">
        <f t="shared" si="15"/>
        <v>1.9463092599999925</v>
      </c>
      <c r="V21" s="69">
        <f t="shared" si="15"/>
        <v>3.6832588800000039</v>
      </c>
      <c r="W21" s="69">
        <f t="shared" si="15"/>
        <v>1.8806390400000019</v>
      </c>
      <c r="X21" s="69">
        <f t="shared" si="15"/>
        <v>3.7661537333333541</v>
      </c>
      <c r="Y21" s="69">
        <f t="shared" si="15"/>
        <v>6.9370553000000044</v>
      </c>
      <c r="Z21" s="69">
        <f t="shared" si="15"/>
        <v>5.5355752200000055</v>
      </c>
      <c r="AA21" s="69">
        <f t="shared" si="15"/>
        <v>2.8918948800000024</v>
      </c>
      <c r="AB21" s="69">
        <f t="shared" si="15"/>
        <v>0</v>
      </c>
      <c r="AC21" s="220"/>
      <c r="AD21" s="68">
        <f>AD5-SUM(AD6,AD7,AD10,AD11,AD14,AD18)</f>
        <v>5.4312999999999612E-2</v>
      </c>
      <c r="AE21" s="69">
        <f>AE5-SUM(AE6,AE7,AE10,AE11,AE14,AE18)</f>
        <v>3.1419999999998893E-2</v>
      </c>
      <c r="AF21" s="69">
        <f t="shared" ref="AF21:BC21" si="16">AF5-SUM(AF6,AF7,AF10,AF11,AF14,AF18)</f>
        <v>7.2529000000001176E-2</v>
      </c>
      <c r="AG21" s="69">
        <f t="shared" si="16"/>
        <v>4.7146000000000576E-2</v>
      </c>
      <c r="AH21" s="69">
        <f t="shared" si="16"/>
        <v>0.21208399999999994</v>
      </c>
      <c r="AI21" s="69">
        <f t="shared" si="16"/>
        <v>0.21360299999999999</v>
      </c>
      <c r="AJ21" s="69">
        <f t="shared" si="16"/>
        <v>0.12773200000000173</v>
      </c>
      <c r="AK21" s="69">
        <f t="shared" si="16"/>
        <v>0.29422700000000113</v>
      </c>
      <c r="AL21" s="69">
        <f t="shared" si="16"/>
        <v>0.74321400000000359</v>
      </c>
      <c r="AM21" s="69">
        <f t="shared" si="16"/>
        <v>0.70356800000000064</v>
      </c>
      <c r="AN21" s="69">
        <f t="shared" si="16"/>
        <v>0.42547399999999769</v>
      </c>
      <c r="AO21" s="69">
        <f t="shared" si="16"/>
        <v>0.24023700000000048</v>
      </c>
      <c r="AP21" s="69">
        <f t="shared" si="16"/>
        <v>0.18378100000000153</v>
      </c>
      <c r="AQ21" s="69">
        <f t="shared" si="16"/>
        <v>0.44998100000000285</v>
      </c>
      <c r="AR21" s="69">
        <f t="shared" si="16"/>
        <v>0.40504200000000168</v>
      </c>
      <c r="AS21" s="69">
        <f t="shared" si="16"/>
        <v>0.42805799999999827</v>
      </c>
      <c r="AT21" s="69">
        <f t="shared" si="16"/>
        <v>0.60544699999999985</v>
      </c>
      <c r="AU21" s="69">
        <f t="shared" si="16"/>
        <v>1.6827480000000001</v>
      </c>
      <c r="AV21" s="69">
        <f t="shared" si="16"/>
        <v>0.64153399999999827</v>
      </c>
      <c r="AW21" s="69">
        <f t="shared" si="16"/>
        <v>0.66251100000000207</v>
      </c>
      <c r="AX21" s="69">
        <f t="shared" si="16"/>
        <v>0.25929000000000002</v>
      </c>
      <c r="AY21" s="69">
        <f t="shared" si="16"/>
        <v>1.0213760000000001</v>
      </c>
      <c r="AZ21" s="69">
        <f t="shared" si="16"/>
        <v>1.5752317040000001</v>
      </c>
      <c r="BA21" s="69">
        <f t="shared" si="16"/>
        <v>1.1428398970000018</v>
      </c>
      <c r="BB21" s="69">
        <f t="shared" si="16"/>
        <v>0.59815148400000062</v>
      </c>
      <c r="BC21" s="69">
        <f t="shared" si="16"/>
        <v>0</v>
      </c>
      <c r="BD21" s="7"/>
    </row>
    <row r="22" spans="2:56" ht="13" thickTop="1">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row>
    <row r="23" spans="2:56">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row>
    <row r="24" spans="2:56">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row>
    <row r="25" spans="2:56">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row>
    <row r="26" spans="2:56">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row>
    <row r="27" spans="2:56">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row>
    <row r="28" spans="2:56">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D34"/>
  <sheetViews>
    <sheetView workbookViewId="0">
      <pane xSplit="2" ySplit="4" topLeftCell="C5"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f>[2]RWE!$A$25*[2]ToM3!$A$2</f>
        <v>2.8</v>
      </c>
    </row>
    <row r="2" spans="1:56" s="6" customFormat="1" ht="16" thickTop="1">
      <c r="A2" s="2"/>
      <c r="B2" s="284" t="s">
        <v>88</v>
      </c>
      <c r="C2" s="275" t="s">
        <v>102</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119</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3" t="s">
        <v>13</v>
      </c>
      <c r="C5" s="217">
        <f>1000/$A$1*'[1]94Exp'!$B$263</f>
        <v>0.119717</v>
      </c>
      <c r="D5" s="16">
        <f>1000/$A$1*'[1]94Exp'!$C$263</f>
        <v>0</v>
      </c>
      <c r="E5" s="16">
        <f>1000/$A$1*'[1]94Exp'!$D$263</f>
        <v>0</v>
      </c>
      <c r="F5" s="16">
        <f>1000/$A$1*'[1]94Exp'!$E$263</f>
        <v>0</v>
      </c>
      <c r="G5" s="16">
        <f>1000/$A$1*'[1]94Exp'!$F$263</f>
        <v>0</v>
      </c>
      <c r="H5" s="16">
        <f>1000/$A$1*'[1]94Exp'!$G$263</f>
        <v>0</v>
      </c>
      <c r="I5" s="16">
        <f>1000/$A$1*'[1]94Exp'!$H$263</f>
        <v>0</v>
      </c>
      <c r="J5" s="218">
        <f>1000/$A$1*'[1]94Exp'!$I$263</f>
        <v>0</v>
      </c>
      <c r="K5" s="218">
        <f>1000/$A$1*'[1]94Exp'!$J$263</f>
        <v>0</v>
      </c>
      <c r="L5" s="218">
        <f>1000/$A$1*'[1]94Exp'!K$263</f>
        <v>0</v>
      </c>
      <c r="M5" s="218">
        <f>1000/$A$1*'[1]94Exp'!L$263</f>
        <v>0</v>
      </c>
      <c r="N5" s="16">
        <f>1000/$A$1*'[1]94Exp'!M$263</f>
        <v>0</v>
      </c>
      <c r="O5" s="16">
        <f>1000/$A$1*'[1]94Exp'!N$263</f>
        <v>0</v>
      </c>
      <c r="P5" s="16">
        <f>1000/$A$1*'[1]94Exp'!O$263</f>
        <v>0</v>
      </c>
      <c r="Q5" s="16">
        <f>1000/$A$1*'[1]94Exp'!P$263</f>
        <v>0</v>
      </c>
      <c r="R5" s="16">
        <f>1000/$A$1*'[1]94Exp'!Q$263</f>
        <v>0</v>
      </c>
      <c r="S5" s="16">
        <f>1000/$A$1*'[1]94Exp'!R$263</f>
        <v>0</v>
      </c>
      <c r="T5" s="16">
        <f>1000/$A$1*'[1]94Exp'!S$263</f>
        <v>0</v>
      </c>
      <c r="U5" s="16">
        <f>1000/$A$1*'[1]94Exp'!T$263</f>
        <v>0</v>
      </c>
      <c r="V5" s="16">
        <f>1000/$A$1*'[1]94Exp'!U$263</f>
        <v>0</v>
      </c>
      <c r="W5" s="16">
        <f>1000/$A$1*'[1]94Exp'!V$263</f>
        <v>0</v>
      </c>
      <c r="X5" s="16">
        <f>1000/$A$1*'[1]94Exp'!W$263</f>
        <v>0</v>
      </c>
      <c r="Y5" s="16">
        <f>1000/$A$1*'[1]94Exp'!X$263</f>
        <v>0</v>
      </c>
      <c r="Z5" s="16">
        <f>1000/$A$1*'[1]94Exp'!Y$263</f>
        <v>0</v>
      </c>
      <c r="AA5" s="16">
        <f>1000/$A$1*'[1]94Exp'!Z$263</f>
        <v>0</v>
      </c>
      <c r="AB5" s="16">
        <f>1000/$A$1*'[1]94Exp'!AA$263</f>
        <v>0</v>
      </c>
      <c r="AC5" s="14"/>
      <c r="AD5" s="15">
        <f>'[1]94Exp'!AB$263</f>
        <v>0.41827699999999995</v>
      </c>
      <c r="AE5" s="16">
        <f>'[1]94Exp'!AC$263</f>
        <v>0.181037</v>
      </c>
      <c r="AF5" s="16">
        <f>'[1]94Exp'!AD$263</f>
        <v>0</v>
      </c>
      <c r="AG5" s="16">
        <f>'[1]94Exp'!AE$263</f>
        <v>0.19495699999999999</v>
      </c>
      <c r="AH5" s="16">
        <f>'[1]94Exp'!AF$263</f>
        <v>0.39403299999999997</v>
      </c>
      <c r="AI5" s="16">
        <f>'[1]94Exp'!AG$263</f>
        <v>0.176009</v>
      </c>
      <c r="AJ5" s="16">
        <f>'[1]94Exp'!AH$263</f>
        <v>0.23192599999999999</v>
      </c>
      <c r="AK5" s="16">
        <f>'[1]94Exp'!AI$263</f>
        <v>0.45884799999999998</v>
      </c>
      <c r="AL5" s="16">
        <f>'[1]94Exp'!AJ$263</f>
        <v>1.0471239999999999</v>
      </c>
      <c r="AM5" s="16">
        <f>'[1]94Exp'!AK$263</f>
        <v>0.48008699999999999</v>
      </c>
      <c r="AN5" s="16">
        <f>'[1]94Exp'!AL$263</f>
        <v>0.270708</v>
      </c>
      <c r="AO5" s="16">
        <f>'[1]94Exp'!AM$263</f>
        <v>0.142014</v>
      </c>
      <c r="AP5" s="16">
        <f>'[1]94Exp'!AN$263</f>
        <v>7.4612999999999999E-2</v>
      </c>
      <c r="AQ5" s="16">
        <f>'[1]94Exp'!AO$263</f>
        <v>0</v>
      </c>
      <c r="AR5" s="16">
        <f>'[1]94Exp'!AP$263</f>
        <v>0</v>
      </c>
      <c r="AS5" s="16">
        <f>'[1]94Exp'!AQ$263</f>
        <v>0</v>
      </c>
      <c r="AT5" s="16">
        <f>'[1]94Exp'!AR$263</f>
        <v>0</v>
      </c>
      <c r="AU5" s="16">
        <f>'[1]94Exp'!AS$263</f>
        <v>0</v>
      </c>
      <c r="AV5" s="16">
        <f>'[1]94Exp'!AT$263</f>
        <v>0</v>
      </c>
      <c r="AW5" s="16">
        <f>'[1]94Exp'!AU$263</f>
        <v>0</v>
      </c>
      <c r="AX5" s="16">
        <f>'[1]94Exp'!AV$263</f>
        <v>0</v>
      </c>
      <c r="AY5" s="16">
        <f>'[1]94Exp'!AW$263</f>
        <v>0</v>
      </c>
      <c r="AZ5" s="16">
        <f>'[1]94Exp'!AX$263</f>
        <v>0</v>
      </c>
      <c r="BA5" s="16">
        <f>'[1]94Exp'!AY$263</f>
        <v>0</v>
      </c>
      <c r="BB5" s="16">
        <f>'[1]94Exp'!AZ$263</f>
        <v>0</v>
      </c>
      <c r="BC5" s="16">
        <f>'[1]94Exp'!BA$263</f>
        <v>0</v>
      </c>
      <c r="BD5" s="7"/>
    </row>
    <row r="6" spans="1:56" ht="13" thickTop="1">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row>
    <row r="7" spans="1:56">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row>
    <row r="8" spans="1:56">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6">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56">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6">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row>
    <row r="12" spans="1:56">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row>
    <row r="13" spans="1:56">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row>
    <row r="14" spans="1:56">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row>
    <row r="15" spans="1:56">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row>
    <row r="16" spans="1:56">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row>
    <row r="17" spans="30:55">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row>
    <row r="18" spans="30:55">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row>
    <row r="19" spans="30:55">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row>
    <row r="20" spans="30:55">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row>
    <row r="21" spans="30:55">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row>
    <row r="22" spans="30:55">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row>
    <row r="23" spans="30:55">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row>
    <row r="24" spans="30:55">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row>
    <row r="25" spans="30:55">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row>
    <row r="26" spans="30:55">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row>
    <row r="27" spans="30:55">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row>
    <row r="28" spans="30:55">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row r="29" spans="30:55">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row>
    <row r="30" spans="30:55">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row>
    <row r="31" spans="30:55">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row>
    <row r="32" spans="30:55">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30:55">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58F80-F8EE-4B4F-BA32-47274308F6A5}">
  <dimension ref="A70:BE110"/>
  <sheetViews>
    <sheetView workbookViewId="0"/>
  </sheetViews>
  <sheetFormatPr defaultColWidth="9.08984375" defaultRowHeight="12.5"/>
  <cols>
    <col min="1" max="1" width="16.7265625" style="240" customWidth="1"/>
    <col min="2" max="19" width="5.6328125" style="240" customWidth="1"/>
    <col min="20" max="26" width="5.7265625" style="240" customWidth="1"/>
    <col min="27" max="27" width="5.7265625" style="240" hidden="1" customWidth="1"/>
    <col min="28" max="30" width="5.7265625" style="240" customWidth="1"/>
    <col min="31" max="55" width="5.6328125" style="240" customWidth="1"/>
    <col min="56" max="56" width="5.6328125" style="240" hidden="1" customWidth="1"/>
    <col min="57" max="58" width="5.6328125" style="240" customWidth="1"/>
    <col min="59" max="59" width="6.7265625" style="240" customWidth="1"/>
    <col min="60" max="69" width="4.7265625" style="240" customWidth="1"/>
    <col min="70" max="70" width="1.7265625" style="240" customWidth="1"/>
    <col min="71" max="78" width="4.7265625" style="240" customWidth="1"/>
    <col min="79" max="16384" width="9.08984375" style="240"/>
  </cols>
  <sheetData>
    <row r="70" spans="1:57" ht="13">
      <c r="B70" s="241">
        <f>SUM('  '!B73,'  '!B74,'  '!B77)</f>
        <v>0.27869838000000002</v>
      </c>
      <c r="C70" s="241">
        <f>SUM('  '!C73,'  '!C74,'  '!C77)</f>
        <v>0.23005559999999997</v>
      </c>
      <c r="D70" s="241">
        <f>SUM('  '!D73,'  '!D74,'  '!D77)</f>
        <v>0.21514746000000001</v>
      </c>
      <c r="E70" s="241">
        <f>SUM('  '!E73,'  '!E74,'  '!E77)</f>
        <v>0.23650456</v>
      </c>
      <c r="F70" s="241">
        <f>SUM('  '!F73,'  '!F74,'  '!F77)</f>
        <v>0.24243100680000002</v>
      </c>
      <c r="G70" s="241">
        <f>SUM('  '!G73,'  '!G74,'  '!G77)</f>
        <v>0.27743135600000002</v>
      </c>
      <c r="H70" s="241">
        <f>SUM('  '!H73,'  '!H74,'  '!H77)</f>
        <v>0.327643992</v>
      </c>
      <c r="I70" s="241">
        <f>SUM('  '!I73,'  '!I74,'  '!I77)</f>
        <v>0.2927879954</v>
      </c>
      <c r="J70" s="241">
        <f>SUM('  '!J73,'  '!J74,'  '!J77)</f>
        <v>0.21527844000000002</v>
      </c>
      <c r="K70" s="241">
        <f>SUM('  '!K73,'  '!K74,'  '!K77)</f>
        <v>0.16270792000000001</v>
      </c>
      <c r="L70" s="241">
        <f>SUM('  '!L73,'  '!L74,'  '!L77)</f>
        <v>0.19752338000000003</v>
      </c>
      <c r="M70" s="241">
        <f>SUM('  '!M73,'  '!M74,'  '!M77)</f>
        <v>0.15572289219999999</v>
      </c>
      <c r="N70" s="241">
        <f>SUM('  '!N73,'  '!N74,'  '!N77)</f>
        <v>0.13650434</v>
      </c>
      <c r="O70" s="241">
        <f>SUM('  '!O73,'  '!O74,'  '!O77)</f>
        <v>0.1290190038</v>
      </c>
      <c r="P70" s="241">
        <f>SUM('  '!P73,'  '!P74,'  '!P77)</f>
        <v>0.19202236919999999</v>
      </c>
      <c r="Q70" s="241">
        <f>SUM('  '!Q73,'  '!Q74,'  '!Q77)</f>
        <v>0.152316227</v>
      </c>
      <c r="R70" s="241">
        <f>SUM('  '!R73,'  '!R74,'  '!R77)</f>
        <v>0.1304601068</v>
      </c>
      <c r="S70" s="241">
        <f>SUM('  '!S73,'  '!S74,'  '!S77)</f>
        <v>0.12656861760000002</v>
      </c>
      <c r="T70" s="241">
        <f>SUM('  '!T73,'  '!T74,'  '!T77)</f>
        <v>0.11652940099999999</v>
      </c>
      <c r="U70" s="241">
        <f>SUM('  '!U73,'  '!U74,'  '!U77)</f>
        <v>0</v>
      </c>
      <c r="V70" s="241">
        <f>SUM('  '!V73,'  '!V74,'  '!V77)</f>
        <v>0</v>
      </c>
      <c r="W70" s="241">
        <f>SUM('  '!W73,'  '!W74,'  '!W77)</f>
        <v>0</v>
      </c>
      <c r="X70" s="241">
        <f>SUM('  '!X73,'  '!X74,'  '!X77)</f>
        <v>0</v>
      </c>
      <c r="Y70" s="241">
        <f>SUM('  '!Y73,'  '!Y74,'  '!Y77)</f>
        <v>0</v>
      </c>
      <c r="Z70" s="241">
        <f>SUM('  '!Z73,'  '!Z74,'  '!Z77)</f>
        <v>0</v>
      </c>
      <c r="AA70" s="241">
        <f>SUM('  '!AA73,'  '!AA74,'  '!AA77)</f>
        <v>0</v>
      </c>
    </row>
    <row r="71" spans="1:57">
      <c r="B71" s="299" t="s">
        <v>33</v>
      </c>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E71" s="299" t="s">
        <v>62</v>
      </c>
      <c r="AF71" s="299"/>
      <c r="AG71" s="299"/>
      <c r="AH71" s="299"/>
      <c r="AI71" s="299"/>
      <c r="AJ71" s="299"/>
      <c r="AK71" s="299"/>
      <c r="AL71" s="299"/>
      <c r="AM71" s="299"/>
      <c r="AN71" s="299"/>
      <c r="AO71" s="299"/>
      <c r="AP71" s="299"/>
      <c r="AQ71" s="299"/>
      <c r="AR71" s="299"/>
      <c r="AS71" s="299"/>
      <c r="AT71" s="299"/>
      <c r="AU71" s="299"/>
      <c r="AV71" s="299"/>
      <c r="AW71" s="299"/>
      <c r="AX71" s="299"/>
      <c r="AY71" s="299"/>
      <c r="AZ71" s="299"/>
      <c r="BA71" s="299"/>
      <c r="BB71" s="299"/>
      <c r="BC71" s="299"/>
      <c r="BD71" s="299"/>
    </row>
    <row r="72" spans="1:57">
      <c r="A72" s="242"/>
      <c r="B72" s="240">
        <v>2000</v>
      </c>
      <c r="C72" s="240">
        <f t="shared" ref="C72:AA72" si="0">1+B72</f>
        <v>2001</v>
      </c>
      <c r="D72" s="240">
        <f t="shared" si="0"/>
        <v>2002</v>
      </c>
      <c r="E72" s="240">
        <f t="shared" si="0"/>
        <v>2003</v>
      </c>
      <c r="F72" s="240">
        <f t="shared" si="0"/>
        <v>2004</v>
      </c>
      <c r="G72" s="240">
        <f t="shared" si="0"/>
        <v>2005</v>
      </c>
      <c r="H72" s="240">
        <f t="shared" si="0"/>
        <v>2006</v>
      </c>
      <c r="I72" s="240">
        <f t="shared" si="0"/>
        <v>2007</v>
      </c>
      <c r="J72" s="240">
        <f t="shared" si="0"/>
        <v>2008</v>
      </c>
      <c r="K72" s="240">
        <f t="shared" si="0"/>
        <v>2009</v>
      </c>
      <c r="L72" s="240">
        <f t="shared" si="0"/>
        <v>2010</v>
      </c>
      <c r="M72" s="240">
        <f t="shared" si="0"/>
        <v>2011</v>
      </c>
      <c r="N72" s="240">
        <f t="shared" si="0"/>
        <v>2012</v>
      </c>
      <c r="O72" s="240">
        <f t="shared" si="0"/>
        <v>2013</v>
      </c>
      <c r="P72" s="240">
        <f t="shared" si="0"/>
        <v>2014</v>
      </c>
      <c r="Q72" s="240">
        <f t="shared" si="0"/>
        <v>2015</v>
      </c>
      <c r="R72" s="240">
        <f t="shared" si="0"/>
        <v>2016</v>
      </c>
      <c r="S72" s="240">
        <f t="shared" si="0"/>
        <v>2017</v>
      </c>
      <c r="T72" s="240">
        <f t="shared" si="0"/>
        <v>2018</v>
      </c>
      <c r="U72" s="240">
        <f t="shared" si="0"/>
        <v>2019</v>
      </c>
      <c r="V72" s="240">
        <f t="shared" si="0"/>
        <v>2020</v>
      </c>
      <c r="W72" s="240">
        <f t="shared" si="0"/>
        <v>2021</v>
      </c>
      <c r="X72" s="240">
        <f t="shared" si="0"/>
        <v>2022</v>
      </c>
      <c r="Y72" s="240">
        <f t="shared" si="0"/>
        <v>2023</v>
      </c>
      <c r="Z72" s="240">
        <f t="shared" si="0"/>
        <v>2024</v>
      </c>
      <c r="AA72" s="240">
        <f t="shared" si="0"/>
        <v>2025</v>
      </c>
      <c r="AE72" s="240">
        <v>2000</v>
      </c>
      <c r="AF72" s="240">
        <f t="shared" ref="AF72:BD72" si="1">1+AE72</f>
        <v>2001</v>
      </c>
      <c r="AG72" s="240">
        <f t="shared" si="1"/>
        <v>2002</v>
      </c>
      <c r="AH72" s="240">
        <f t="shared" si="1"/>
        <v>2003</v>
      </c>
      <c r="AI72" s="240">
        <f t="shared" si="1"/>
        <v>2004</v>
      </c>
      <c r="AJ72" s="240">
        <f t="shared" si="1"/>
        <v>2005</v>
      </c>
      <c r="AK72" s="240">
        <f t="shared" si="1"/>
        <v>2006</v>
      </c>
      <c r="AL72" s="240">
        <f t="shared" si="1"/>
        <v>2007</v>
      </c>
      <c r="AM72" s="240">
        <f t="shared" si="1"/>
        <v>2008</v>
      </c>
      <c r="AN72" s="240">
        <f t="shared" si="1"/>
        <v>2009</v>
      </c>
      <c r="AO72" s="240">
        <f t="shared" si="1"/>
        <v>2010</v>
      </c>
      <c r="AP72" s="240">
        <f t="shared" si="1"/>
        <v>2011</v>
      </c>
      <c r="AQ72" s="240">
        <f t="shared" si="1"/>
        <v>2012</v>
      </c>
      <c r="AR72" s="240">
        <f t="shared" si="1"/>
        <v>2013</v>
      </c>
      <c r="AS72" s="240">
        <f t="shared" si="1"/>
        <v>2014</v>
      </c>
      <c r="AT72" s="240">
        <f t="shared" si="1"/>
        <v>2015</v>
      </c>
      <c r="AU72" s="240">
        <f t="shared" si="1"/>
        <v>2016</v>
      </c>
      <c r="AV72" s="240">
        <f t="shared" si="1"/>
        <v>2017</v>
      </c>
      <c r="AW72" s="240">
        <f t="shared" si="1"/>
        <v>2018</v>
      </c>
      <c r="AX72" s="240">
        <f t="shared" si="1"/>
        <v>2019</v>
      </c>
      <c r="AY72" s="240">
        <f t="shared" si="1"/>
        <v>2020</v>
      </c>
      <c r="AZ72" s="240">
        <f t="shared" si="1"/>
        <v>2021</v>
      </c>
      <c r="BA72" s="240">
        <f t="shared" si="1"/>
        <v>2022</v>
      </c>
      <c r="BB72" s="240">
        <f t="shared" si="1"/>
        <v>2023</v>
      </c>
      <c r="BC72" s="240">
        <f t="shared" si="1"/>
        <v>2024</v>
      </c>
      <c r="BD72" s="240">
        <f t="shared" si="1"/>
        <v>2025</v>
      </c>
    </row>
    <row r="73" spans="1:57">
      <c r="A73" s="240" t="s">
        <v>63</v>
      </c>
      <c r="B73" s="243">
        <f t="shared" ref="B73:AA73" si="2">$BE73/1000000*SUM(B92:B92)</f>
        <v>4.4296999999999996E-2</v>
      </c>
      <c r="C73" s="243">
        <f t="shared" si="2"/>
        <v>3.5137999999999996E-2</v>
      </c>
      <c r="D73" s="243">
        <f t="shared" si="2"/>
        <v>4.7874E-2</v>
      </c>
      <c r="E73" s="243">
        <f t="shared" si="2"/>
        <v>6.5898999999999999E-2</v>
      </c>
      <c r="F73" s="243">
        <f t="shared" si="2"/>
        <v>6.0347999999999999E-2</v>
      </c>
      <c r="G73" s="243">
        <f t="shared" si="2"/>
        <v>0.11576699999999999</v>
      </c>
      <c r="H73" s="243">
        <f t="shared" si="2"/>
        <v>0.19078252999999998</v>
      </c>
      <c r="I73" s="243">
        <f t="shared" si="2"/>
        <v>0.15709727999999998</v>
      </c>
      <c r="J73" s="243">
        <f t="shared" si="2"/>
        <v>9.2404E-2</v>
      </c>
      <c r="K73" s="243">
        <f t="shared" si="2"/>
        <v>6.2038999999999997E-2</v>
      </c>
      <c r="L73" s="243">
        <f t="shared" si="2"/>
        <v>0.110638</v>
      </c>
      <c r="M73" s="243">
        <f t="shared" si="2"/>
        <v>9.7539149999999991E-2</v>
      </c>
      <c r="N73" s="243">
        <f t="shared" si="2"/>
        <v>8.287499999999999E-2</v>
      </c>
      <c r="O73" s="243">
        <f t="shared" si="2"/>
        <v>7.6615789999999989E-2</v>
      </c>
      <c r="P73" s="243">
        <f t="shared" si="2"/>
        <v>0.13850234</v>
      </c>
      <c r="Q73" s="243">
        <f t="shared" si="2"/>
        <v>0.10922086999999998</v>
      </c>
      <c r="R73" s="243">
        <f t="shared" si="2"/>
        <v>8.6832850000000003E-2</v>
      </c>
      <c r="S73" s="243">
        <f t="shared" si="2"/>
        <v>8.8624250000000002E-2</v>
      </c>
      <c r="T73" s="243">
        <f t="shared" si="2"/>
        <v>8.1259049999999999E-2</v>
      </c>
      <c r="U73" s="243">
        <f t="shared" si="2"/>
        <v>0</v>
      </c>
      <c r="V73" s="243">
        <f t="shared" si="2"/>
        <v>0</v>
      </c>
      <c r="W73" s="243">
        <f t="shared" si="2"/>
        <v>0</v>
      </c>
      <c r="X73" s="243">
        <f t="shared" si="2"/>
        <v>0</v>
      </c>
      <c r="Y73" s="243">
        <f t="shared" si="2"/>
        <v>0</v>
      </c>
      <c r="Z73" s="243">
        <f t="shared" si="2"/>
        <v>0</v>
      </c>
      <c r="AA73" s="243">
        <f t="shared" si="2"/>
        <v>0</v>
      </c>
      <c r="BE73" s="240">
        <f>[9]RWE!$A$3</f>
        <v>1</v>
      </c>
    </row>
    <row r="74" spans="1:57">
      <c r="A74" s="240" t="s">
        <v>0</v>
      </c>
      <c r="B74" s="243">
        <f t="shared" ref="B74:AA74" si="3">$BE74/1000000*SUM(B93:B93)</f>
        <v>3.423238E-2</v>
      </c>
      <c r="C74" s="243">
        <f t="shared" si="3"/>
        <v>3.4161400000000001E-2</v>
      </c>
      <c r="D74" s="243">
        <f t="shared" si="3"/>
        <v>5.9610460000000004E-2</v>
      </c>
      <c r="E74" s="243">
        <f t="shared" si="3"/>
        <v>4.9827960000000004E-2</v>
      </c>
      <c r="F74" s="243">
        <f t="shared" si="3"/>
        <v>6.8266816800000005E-2</v>
      </c>
      <c r="G74" s="243">
        <f t="shared" si="3"/>
        <v>7.7543466000000005E-2</v>
      </c>
      <c r="H74" s="243">
        <f t="shared" si="3"/>
        <v>8.1776968000000005E-2</v>
      </c>
      <c r="I74" s="243">
        <f t="shared" si="3"/>
        <v>7.9760626400000006E-2</v>
      </c>
      <c r="J74" s="243">
        <f t="shared" si="3"/>
        <v>8.6635640000000014E-2</v>
      </c>
      <c r="K74" s="243">
        <f t="shared" si="3"/>
        <v>7.6332620000000004E-2</v>
      </c>
      <c r="L74" s="243">
        <f t="shared" si="3"/>
        <v>6.5918580000000004E-2</v>
      </c>
      <c r="M74" s="243">
        <f t="shared" si="3"/>
        <v>5.3716590200000004E-2</v>
      </c>
      <c r="N74" s="243">
        <f t="shared" si="3"/>
        <v>4.3638140000000006E-2</v>
      </c>
      <c r="O74" s="243">
        <f t="shared" si="3"/>
        <v>4.1559863800000006E-2</v>
      </c>
      <c r="P74" s="243">
        <f t="shared" si="3"/>
        <v>4.1378628200000003E-2</v>
      </c>
      <c r="Q74" s="243">
        <f t="shared" si="3"/>
        <v>3.4075769000000006E-2</v>
      </c>
      <c r="R74" s="243">
        <f t="shared" si="3"/>
        <v>3.7726215800000004E-2</v>
      </c>
      <c r="S74" s="243">
        <f t="shared" si="3"/>
        <v>3.1933501600000004E-2</v>
      </c>
      <c r="T74" s="243">
        <f t="shared" si="3"/>
        <v>2.8543242000000003E-2</v>
      </c>
      <c r="U74" s="243">
        <f t="shared" si="3"/>
        <v>0</v>
      </c>
      <c r="V74" s="243">
        <f t="shared" si="3"/>
        <v>0</v>
      </c>
      <c r="W74" s="243">
        <f t="shared" si="3"/>
        <v>0</v>
      </c>
      <c r="X74" s="243">
        <f t="shared" si="3"/>
        <v>0</v>
      </c>
      <c r="Y74" s="243">
        <f t="shared" si="3"/>
        <v>0</v>
      </c>
      <c r="Z74" s="243">
        <f t="shared" si="3"/>
        <v>0</v>
      </c>
      <c r="AA74" s="243">
        <f t="shared" si="3"/>
        <v>0</v>
      </c>
      <c r="BE74" s="240">
        <f>[9]RWE!$A$7</f>
        <v>1.82</v>
      </c>
    </row>
    <row r="75" spans="1:57">
      <c r="A75" s="240" t="s">
        <v>77</v>
      </c>
      <c r="B75" s="243">
        <f t="shared" ref="B75:AA75" si="4">$BE75/1000000*SUM(B94:B94)</f>
        <v>3.4129999999999998E-3</v>
      </c>
      <c r="C75" s="243">
        <f t="shared" si="4"/>
        <v>0</v>
      </c>
      <c r="D75" s="243">
        <f t="shared" si="4"/>
        <v>6.3530000000000001E-3</v>
      </c>
      <c r="E75" s="243">
        <f t="shared" si="4"/>
        <v>8.7729999999999995E-3</v>
      </c>
      <c r="F75" s="243">
        <f t="shared" si="4"/>
        <v>1.450599E-2</v>
      </c>
      <c r="G75" s="243">
        <f t="shared" si="4"/>
        <v>8.9817099999999987E-3</v>
      </c>
      <c r="H75" s="243">
        <f t="shared" si="4"/>
        <v>1.3523309999999998E-2</v>
      </c>
      <c r="I75" s="243">
        <f t="shared" si="4"/>
        <v>1.3815849999999999E-2</v>
      </c>
      <c r="J75" s="243">
        <f t="shared" si="4"/>
        <v>1.0322999999999999E-2</v>
      </c>
      <c r="K75" s="243">
        <f t="shared" si="4"/>
        <v>5.1709999999999994E-3</v>
      </c>
      <c r="L75" s="243">
        <f t="shared" si="4"/>
        <v>5.496E-3</v>
      </c>
      <c r="M75" s="243">
        <f t="shared" si="4"/>
        <v>3.4360999999999997E-3</v>
      </c>
      <c r="N75" s="243">
        <f t="shared" si="4"/>
        <v>6.0975099999999996E-3</v>
      </c>
      <c r="O75" s="243">
        <f t="shared" si="4"/>
        <v>6.3802799999999995E-3</v>
      </c>
      <c r="P75" s="243">
        <f t="shared" si="4"/>
        <v>6.8712499999999998E-3</v>
      </c>
      <c r="Q75" s="243">
        <f t="shared" si="4"/>
        <v>3.85134E-3</v>
      </c>
      <c r="R75" s="243">
        <f t="shared" si="4"/>
        <v>5.6706999999999999E-3</v>
      </c>
      <c r="S75" s="243">
        <f t="shared" si="4"/>
        <v>4.76721E-3</v>
      </c>
      <c r="T75" s="243">
        <f t="shared" si="4"/>
        <v>5.5391999999999993E-3</v>
      </c>
      <c r="U75" s="243">
        <f t="shared" si="4"/>
        <v>0</v>
      </c>
      <c r="V75" s="243">
        <f t="shared" si="4"/>
        <v>0</v>
      </c>
      <c r="W75" s="243">
        <f t="shared" si="4"/>
        <v>0</v>
      </c>
      <c r="X75" s="243">
        <f t="shared" si="4"/>
        <v>0</v>
      </c>
      <c r="Y75" s="243">
        <f t="shared" si="4"/>
        <v>0</v>
      </c>
      <c r="Z75" s="243">
        <f t="shared" si="4"/>
        <v>0</v>
      </c>
      <c r="AA75" s="243">
        <f t="shared" si="4"/>
        <v>0</v>
      </c>
      <c r="BE75" s="240">
        <f>[9]RWE!$A$3</f>
        <v>1</v>
      </c>
    </row>
    <row r="76" spans="1:57">
      <c r="A76" s="240" t="s">
        <v>78</v>
      </c>
      <c r="B76" s="243">
        <f t="shared" ref="B76:AA76" si="5">$BE76/1000000*SUM(B95:B95)</f>
        <v>0</v>
      </c>
      <c r="C76" s="243">
        <f t="shared" si="5"/>
        <v>9.0600000000000001E-4</v>
      </c>
      <c r="D76" s="243">
        <f t="shared" si="5"/>
        <v>7.1900000000000002E-4</v>
      </c>
      <c r="E76" s="243">
        <f t="shared" si="5"/>
        <v>1.026E-3</v>
      </c>
      <c r="F76" s="243">
        <f t="shared" si="5"/>
        <v>1.9749999999999998E-3</v>
      </c>
      <c r="G76" s="243">
        <f t="shared" si="5"/>
        <v>2.1981799999999997E-3</v>
      </c>
      <c r="H76" s="243">
        <f t="shared" si="5"/>
        <v>2.3817899999999999E-3</v>
      </c>
      <c r="I76" s="243">
        <f t="shared" si="5"/>
        <v>3.0926199999999999E-3</v>
      </c>
      <c r="J76" s="243">
        <f t="shared" si="5"/>
        <v>3.4149999999999996E-3</v>
      </c>
      <c r="K76" s="243">
        <f t="shared" si="5"/>
        <v>2.872E-3</v>
      </c>
      <c r="L76" s="243">
        <f t="shared" si="5"/>
        <v>2.032E-3</v>
      </c>
      <c r="M76" s="243">
        <f t="shared" si="5"/>
        <v>1.8659200000000001E-3</v>
      </c>
      <c r="N76" s="243">
        <f t="shared" si="5"/>
        <v>1.9344799999999999E-3</v>
      </c>
      <c r="O76" s="243">
        <f t="shared" si="5"/>
        <v>1.78122E-3</v>
      </c>
      <c r="P76" s="243">
        <f t="shared" si="5"/>
        <v>2.0426099999999998E-3</v>
      </c>
      <c r="Q76" s="243">
        <f t="shared" si="5"/>
        <v>2.1544099999999998E-3</v>
      </c>
      <c r="R76" s="243">
        <f t="shared" si="5"/>
        <v>2.0298699999999996E-3</v>
      </c>
      <c r="S76" s="243">
        <f t="shared" si="5"/>
        <v>4.0275900000000002E-3</v>
      </c>
      <c r="T76" s="243">
        <f t="shared" si="5"/>
        <v>4.0497600000000003E-3</v>
      </c>
      <c r="U76" s="243">
        <f t="shared" si="5"/>
        <v>0</v>
      </c>
      <c r="V76" s="243">
        <f t="shared" si="5"/>
        <v>0</v>
      </c>
      <c r="W76" s="243">
        <f t="shared" si="5"/>
        <v>0</v>
      </c>
      <c r="X76" s="243">
        <f t="shared" si="5"/>
        <v>0</v>
      </c>
      <c r="Y76" s="243">
        <f t="shared" si="5"/>
        <v>0</v>
      </c>
      <c r="Z76" s="243">
        <f t="shared" si="5"/>
        <v>0</v>
      </c>
      <c r="AA76" s="243">
        <f t="shared" si="5"/>
        <v>0</v>
      </c>
      <c r="BE76" s="240">
        <f>[9]RWE!$A$3</f>
        <v>1</v>
      </c>
    </row>
    <row r="77" spans="1:57">
      <c r="A77" s="240" t="s">
        <v>1</v>
      </c>
      <c r="B77" s="243">
        <f t="shared" ref="B77:AA77" si="6">$BE77/1000000*SUM(B96:B96)</f>
        <v>0.20016900000000001</v>
      </c>
      <c r="C77" s="243">
        <f t="shared" si="6"/>
        <v>0.16075619999999999</v>
      </c>
      <c r="D77" s="243">
        <f t="shared" si="6"/>
        <v>0.10766299999999999</v>
      </c>
      <c r="E77" s="243">
        <f t="shared" si="6"/>
        <v>0.1207776</v>
      </c>
      <c r="F77" s="243">
        <f t="shared" si="6"/>
        <v>0.11381619000000001</v>
      </c>
      <c r="G77" s="243">
        <f t="shared" si="6"/>
        <v>8.4120890000000004E-2</v>
      </c>
      <c r="H77" s="243">
        <f t="shared" si="6"/>
        <v>5.5084493999999998E-2</v>
      </c>
      <c r="I77" s="243">
        <f t="shared" si="6"/>
        <v>5.5930089000000002E-2</v>
      </c>
      <c r="J77" s="243">
        <f t="shared" si="6"/>
        <v>3.6238800000000002E-2</v>
      </c>
      <c r="K77" s="243">
        <f t="shared" si="6"/>
        <v>2.4336300000000002E-2</v>
      </c>
      <c r="L77" s="243">
        <f t="shared" si="6"/>
        <v>2.0966800000000001E-2</v>
      </c>
      <c r="M77" s="243">
        <f t="shared" si="6"/>
        <v>4.4671520000000003E-3</v>
      </c>
      <c r="N77" s="243">
        <f t="shared" si="6"/>
        <v>9.9912000000000004E-3</v>
      </c>
      <c r="O77" s="243">
        <f t="shared" si="6"/>
        <v>1.084335E-2</v>
      </c>
      <c r="P77" s="243">
        <f t="shared" si="6"/>
        <v>1.2141401E-2</v>
      </c>
      <c r="Q77" s="243">
        <f t="shared" si="6"/>
        <v>9.0195880000000003E-3</v>
      </c>
      <c r="R77" s="243">
        <f t="shared" si="6"/>
        <v>5.9010410000000001E-3</v>
      </c>
      <c r="S77" s="243">
        <f t="shared" si="6"/>
        <v>6.0108660000000001E-3</v>
      </c>
      <c r="T77" s="243">
        <f t="shared" si="6"/>
        <v>6.7271090000000002E-3</v>
      </c>
      <c r="U77" s="243">
        <f t="shared" si="6"/>
        <v>0</v>
      </c>
      <c r="V77" s="243">
        <f t="shared" si="6"/>
        <v>0</v>
      </c>
      <c r="W77" s="243">
        <f t="shared" si="6"/>
        <v>0</v>
      </c>
      <c r="X77" s="243">
        <f t="shared" si="6"/>
        <v>0</v>
      </c>
      <c r="Y77" s="243">
        <f t="shared" si="6"/>
        <v>0</v>
      </c>
      <c r="Z77" s="243">
        <f t="shared" si="6"/>
        <v>0</v>
      </c>
      <c r="AA77" s="243">
        <f t="shared" si="6"/>
        <v>0</v>
      </c>
      <c r="BE77" s="240">
        <f>[9]RWE!$A$12</f>
        <v>2.2999999999999998</v>
      </c>
    </row>
    <row r="78" spans="1:57">
      <c r="A78" s="240" t="s">
        <v>19</v>
      </c>
      <c r="B78" s="243">
        <f t="shared" ref="B78:AA78" si="7">$BE78/1000000*SUM(B97:B97)</f>
        <v>6.9888045234248785E-3</v>
      </c>
      <c r="C78" s="243">
        <f t="shared" si="7"/>
        <v>6.1816624950599393E-3</v>
      </c>
      <c r="D78" s="243">
        <f t="shared" si="7"/>
        <v>8.8490059872207705E-3</v>
      </c>
      <c r="E78" s="243">
        <f t="shared" si="7"/>
        <v>1.0114574518130593E-2</v>
      </c>
      <c r="F78" s="243">
        <f t="shared" si="7"/>
        <v>1.1494471520938633E-2</v>
      </c>
      <c r="G78" s="243">
        <f t="shared" si="7"/>
        <v>1.1031995829177559E-2</v>
      </c>
      <c r="H78" s="243">
        <f t="shared" si="7"/>
        <v>9.4237248066907277E-3</v>
      </c>
      <c r="I78" s="243">
        <f t="shared" si="7"/>
        <v>1.0097712277165586E-2</v>
      </c>
      <c r="J78" s="243">
        <f t="shared" si="7"/>
        <v>5.8002638857027489E-3</v>
      </c>
      <c r="K78" s="243">
        <f t="shared" si="7"/>
        <v>3.9926833210984372E-3</v>
      </c>
      <c r="L78" s="243">
        <f t="shared" si="7"/>
        <v>2.1855473565741703E-3</v>
      </c>
      <c r="M78" s="243">
        <f t="shared" si="7"/>
        <v>1.1268980987674674E-3</v>
      </c>
      <c r="N78" s="243">
        <f t="shared" si="7"/>
        <v>5.8868136128480846E-4</v>
      </c>
      <c r="O78" s="243">
        <f t="shared" si="7"/>
        <v>0</v>
      </c>
      <c r="P78" s="243">
        <f t="shared" si="7"/>
        <v>0</v>
      </c>
      <c r="Q78" s="243">
        <f t="shared" si="7"/>
        <v>0</v>
      </c>
      <c r="R78" s="243">
        <f t="shared" si="7"/>
        <v>0</v>
      </c>
      <c r="S78" s="243">
        <f t="shared" si="7"/>
        <v>0</v>
      </c>
      <c r="T78" s="243">
        <f t="shared" si="7"/>
        <v>0</v>
      </c>
      <c r="U78" s="243">
        <f t="shared" si="7"/>
        <v>0</v>
      </c>
      <c r="V78" s="243">
        <f t="shared" si="7"/>
        <v>0</v>
      </c>
      <c r="W78" s="243">
        <f t="shared" si="7"/>
        <v>0</v>
      </c>
      <c r="X78" s="243">
        <f t="shared" si="7"/>
        <v>0</v>
      </c>
      <c r="Y78" s="243">
        <f t="shared" si="7"/>
        <v>0</v>
      </c>
      <c r="Z78" s="243">
        <f t="shared" si="7"/>
        <v>0</v>
      </c>
      <c r="AA78" s="243">
        <f t="shared" si="7"/>
        <v>0</v>
      </c>
      <c r="BE78" s="240">
        <f>[9]RWE!$A$22</f>
        <v>2</v>
      </c>
    </row>
    <row r="85" spans="1:57">
      <c r="A85" s="240" t="str">
        <f t="shared" ref="A85:A90" si="8">A73</f>
        <v>Logs</v>
      </c>
      <c r="AE85" s="244">
        <f t="shared" ref="AE85:AH90" si="9">1/1000*SUM(AE92:AE92)</f>
        <v>2.7680000000000002</v>
      </c>
      <c r="AF85" s="244">
        <f t="shared" si="9"/>
        <v>3.1739999999999999</v>
      </c>
      <c r="AG85" s="244">
        <f t="shared" si="9"/>
        <v>4.5780000000000003</v>
      </c>
      <c r="AH85" s="244">
        <f t="shared" si="9"/>
        <v>5.5360000000000005</v>
      </c>
      <c r="AI85" s="244">
        <f t="shared" ref="AI85:BD85" si="10">1/1000000*SUM(AI92:AI92)</f>
        <v>5.8321321399999997</v>
      </c>
      <c r="AJ85" s="244">
        <f t="shared" si="10"/>
        <v>12.025595079999999</v>
      </c>
      <c r="AK85" s="244">
        <f t="shared" si="10"/>
        <v>22.274485479999999</v>
      </c>
      <c r="AL85" s="244">
        <f t="shared" si="10"/>
        <v>20.847245699999998</v>
      </c>
      <c r="AM85" s="244">
        <f t="shared" si="10"/>
        <v>15.575229999999999</v>
      </c>
      <c r="AN85" s="244">
        <f t="shared" si="10"/>
        <v>10.091776999999999</v>
      </c>
      <c r="AO85" s="244">
        <f t="shared" si="10"/>
        <v>17.011056</v>
      </c>
      <c r="AP85" s="244">
        <f t="shared" si="10"/>
        <v>13.89840467</v>
      </c>
      <c r="AQ85" s="244">
        <f t="shared" si="10"/>
        <v>13.926411</v>
      </c>
      <c r="AR85" s="244">
        <f t="shared" si="10"/>
        <v>12.451749349999998</v>
      </c>
      <c r="AS85" s="244">
        <f t="shared" si="10"/>
        <v>24.448974369999998</v>
      </c>
      <c r="AT85" s="244">
        <f t="shared" si="10"/>
        <v>20.669302099999999</v>
      </c>
      <c r="AU85" s="244">
        <f t="shared" si="10"/>
        <v>16.18413924</v>
      </c>
      <c r="AV85" s="244">
        <f t="shared" si="10"/>
        <v>14.637006039999999</v>
      </c>
      <c r="AW85" s="244">
        <f t="shared" si="10"/>
        <v>13.30212163</v>
      </c>
      <c r="AX85" s="244">
        <f t="shared" si="10"/>
        <v>0</v>
      </c>
      <c r="AY85" s="244">
        <f t="shared" si="10"/>
        <v>0</v>
      </c>
      <c r="AZ85" s="244">
        <f t="shared" si="10"/>
        <v>0</v>
      </c>
      <c r="BA85" s="244">
        <f t="shared" si="10"/>
        <v>0</v>
      </c>
      <c r="BB85" s="244">
        <f t="shared" si="10"/>
        <v>0</v>
      </c>
      <c r="BC85" s="244">
        <f t="shared" si="10"/>
        <v>0</v>
      </c>
      <c r="BD85" s="244">
        <f t="shared" si="10"/>
        <v>0</v>
      </c>
    </row>
    <row r="86" spans="1:57">
      <c r="A86" s="240" t="str">
        <f t="shared" si="8"/>
        <v>Sawn wood</v>
      </c>
      <c r="AE86" s="244">
        <f t="shared" si="9"/>
        <v>6.19</v>
      </c>
      <c r="AF86" s="244">
        <f t="shared" si="9"/>
        <v>7.5910000000000002</v>
      </c>
      <c r="AG86" s="244">
        <f t="shared" si="9"/>
        <v>10.717000000000001</v>
      </c>
      <c r="AH86" s="244">
        <f t="shared" si="9"/>
        <v>9.0510000000000002</v>
      </c>
      <c r="AI86" s="244">
        <f t="shared" ref="AI86:BD86" si="11">1/1000000*SUM(AI93:AI93)</f>
        <v>13.77178065</v>
      </c>
      <c r="AJ86" s="244">
        <f t="shared" si="11"/>
        <v>17.681094089999998</v>
      </c>
      <c r="AK86" s="244">
        <f t="shared" si="11"/>
        <v>20.458232399999996</v>
      </c>
      <c r="AL86" s="244">
        <f t="shared" si="11"/>
        <v>21.862298760000002</v>
      </c>
      <c r="AM86" s="244">
        <f t="shared" si="11"/>
        <v>26.045980999999998</v>
      </c>
      <c r="AN86" s="244">
        <f t="shared" si="11"/>
        <v>24.509131999999997</v>
      </c>
      <c r="AO86" s="244">
        <f t="shared" si="11"/>
        <v>23.190645</v>
      </c>
      <c r="AP86" s="244">
        <f t="shared" si="11"/>
        <v>21.85079455</v>
      </c>
      <c r="AQ86" s="244">
        <f t="shared" si="11"/>
        <v>19.375959999999999</v>
      </c>
      <c r="AR86" s="244">
        <f t="shared" si="11"/>
        <v>19.6765306</v>
      </c>
      <c r="AS86" s="244">
        <f t="shared" si="11"/>
        <v>20.34389526</v>
      </c>
      <c r="AT86" s="244">
        <f t="shared" si="11"/>
        <v>18.013446999999999</v>
      </c>
      <c r="AU86" s="244">
        <f t="shared" si="11"/>
        <v>18.837150640000001</v>
      </c>
      <c r="AV86" s="244">
        <f t="shared" si="11"/>
        <v>16.4976494</v>
      </c>
      <c r="AW86" s="244">
        <f t="shared" si="11"/>
        <v>15.21978039</v>
      </c>
      <c r="AX86" s="244">
        <f t="shared" si="11"/>
        <v>0</v>
      </c>
      <c r="AY86" s="244">
        <f t="shared" si="11"/>
        <v>0</v>
      </c>
      <c r="AZ86" s="244">
        <f t="shared" si="11"/>
        <v>0</v>
      </c>
      <c r="BA86" s="244">
        <f t="shared" si="11"/>
        <v>0</v>
      </c>
      <c r="BB86" s="244">
        <f t="shared" si="11"/>
        <v>0</v>
      </c>
      <c r="BC86" s="244">
        <f t="shared" si="11"/>
        <v>0</v>
      </c>
      <c r="BD86" s="244">
        <f t="shared" si="11"/>
        <v>0</v>
      </c>
    </row>
    <row r="87" spans="1:57">
      <c r="A87" s="240" t="str">
        <f t="shared" si="8"/>
        <v>Roundwood</v>
      </c>
      <c r="AE87" s="244">
        <f t="shared" si="9"/>
        <v>0.70399999999999996</v>
      </c>
      <c r="AF87" s="244">
        <f t="shared" si="9"/>
        <v>0</v>
      </c>
      <c r="AG87" s="244">
        <f t="shared" si="9"/>
        <v>1.105</v>
      </c>
      <c r="AH87" s="244">
        <f t="shared" si="9"/>
        <v>1.4690000000000001</v>
      </c>
      <c r="AI87" s="244">
        <f t="shared" ref="AI87:BD87" si="12">1/1000000*SUM(AI94:AI94)</f>
        <v>2.5385404599999997</v>
      </c>
      <c r="AJ87" s="244">
        <f t="shared" si="12"/>
        <v>1.7662684499999999</v>
      </c>
      <c r="AK87" s="244">
        <f t="shared" si="12"/>
        <v>2.2880781299999997</v>
      </c>
      <c r="AL87" s="244">
        <f t="shared" si="12"/>
        <v>2.89934125</v>
      </c>
      <c r="AM87" s="244">
        <f t="shared" si="12"/>
        <v>2.5042899999999997</v>
      </c>
      <c r="AN87" s="244">
        <f t="shared" si="12"/>
        <v>1.6925949999999998</v>
      </c>
      <c r="AO87" s="244">
        <f t="shared" si="12"/>
        <v>2.0169380000000001</v>
      </c>
      <c r="AP87" s="244">
        <f t="shared" si="12"/>
        <v>1.4516250399999999</v>
      </c>
      <c r="AQ87" s="244">
        <f t="shared" si="12"/>
        <v>2.3481299999999998</v>
      </c>
      <c r="AR87" s="244">
        <f t="shared" si="12"/>
        <v>2.7747134099999999</v>
      </c>
      <c r="AS87" s="244">
        <f t="shared" si="12"/>
        <v>4.10244739</v>
      </c>
      <c r="AT87" s="244">
        <f t="shared" si="12"/>
        <v>2.1222889399999998</v>
      </c>
      <c r="AU87" s="244">
        <f t="shared" si="12"/>
        <v>3.1191583799999996</v>
      </c>
      <c r="AV87" s="244">
        <f t="shared" si="12"/>
        <v>2.4241303099999998</v>
      </c>
      <c r="AW87" s="244">
        <f t="shared" si="12"/>
        <v>3.1802303399999996</v>
      </c>
      <c r="AX87" s="244">
        <f t="shared" si="12"/>
        <v>0</v>
      </c>
      <c r="AY87" s="244">
        <f t="shared" si="12"/>
        <v>0</v>
      </c>
      <c r="AZ87" s="244">
        <f t="shared" si="12"/>
        <v>0</v>
      </c>
      <c r="BA87" s="244">
        <f t="shared" si="12"/>
        <v>0</v>
      </c>
      <c r="BB87" s="244">
        <f t="shared" si="12"/>
        <v>0</v>
      </c>
      <c r="BC87" s="244">
        <f t="shared" si="12"/>
        <v>0</v>
      </c>
      <c r="BD87" s="244">
        <f t="shared" si="12"/>
        <v>0</v>
      </c>
    </row>
    <row r="88" spans="1:57">
      <c r="A88" s="240" t="str">
        <f t="shared" si="8"/>
        <v>Splitwood</v>
      </c>
      <c r="AE88" s="244">
        <f t="shared" si="9"/>
        <v>0</v>
      </c>
      <c r="AF88" s="244">
        <f t="shared" si="9"/>
        <v>0.28500000000000003</v>
      </c>
      <c r="AG88" s="244">
        <f t="shared" si="9"/>
        <v>0.36499999999999999</v>
      </c>
      <c r="AH88" s="244">
        <f t="shared" si="9"/>
        <v>0.46500000000000002</v>
      </c>
      <c r="AI88" s="244">
        <f t="shared" ref="AI88:BD88" si="13">1/1000000*SUM(AI95:AI95)</f>
        <v>1.15651902</v>
      </c>
      <c r="AJ88" s="244">
        <f t="shared" si="13"/>
        <v>1.0561378400000001</v>
      </c>
      <c r="AK88" s="244">
        <f t="shared" si="13"/>
        <v>1.2179284099999999</v>
      </c>
      <c r="AL88" s="244">
        <f t="shared" si="13"/>
        <v>1.7252239099999997</v>
      </c>
      <c r="AM88" s="244">
        <f t="shared" si="13"/>
        <v>2.6136629999999998</v>
      </c>
      <c r="AN88" s="244">
        <f t="shared" si="13"/>
        <v>2.5205329999999999</v>
      </c>
      <c r="AO88" s="244">
        <f t="shared" si="13"/>
        <v>1.6056439999999998</v>
      </c>
      <c r="AP88" s="244">
        <f t="shared" si="13"/>
        <v>1.5898721</v>
      </c>
      <c r="AQ88" s="244">
        <f t="shared" si="13"/>
        <v>1.751795</v>
      </c>
      <c r="AR88" s="244">
        <f t="shared" si="13"/>
        <v>1.7306964299999998</v>
      </c>
      <c r="AS88" s="244">
        <f t="shared" si="13"/>
        <v>2.1387394999999998</v>
      </c>
      <c r="AT88" s="244">
        <f t="shared" si="13"/>
        <v>2.0891925599999999</v>
      </c>
      <c r="AU88" s="244">
        <f t="shared" si="13"/>
        <v>1.9231627299999998</v>
      </c>
      <c r="AV88" s="244">
        <f t="shared" si="13"/>
        <v>3.6043257899999999</v>
      </c>
      <c r="AW88" s="244">
        <f t="shared" si="13"/>
        <v>3.8802710299999994</v>
      </c>
      <c r="AX88" s="244">
        <f t="shared" si="13"/>
        <v>0</v>
      </c>
      <c r="AY88" s="244">
        <f t="shared" si="13"/>
        <v>0</v>
      </c>
      <c r="AZ88" s="244">
        <f t="shared" si="13"/>
        <v>0</v>
      </c>
      <c r="BA88" s="244">
        <f t="shared" si="13"/>
        <v>0</v>
      </c>
      <c r="BB88" s="244">
        <f t="shared" si="13"/>
        <v>0</v>
      </c>
      <c r="BC88" s="244">
        <f t="shared" si="13"/>
        <v>0</v>
      </c>
      <c r="BD88" s="244">
        <f t="shared" si="13"/>
        <v>0</v>
      </c>
    </row>
    <row r="89" spans="1:57">
      <c r="A89" s="240" t="str">
        <f t="shared" si="8"/>
        <v>Plywood</v>
      </c>
      <c r="AE89" s="244">
        <f t="shared" si="9"/>
        <v>23.605</v>
      </c>
      <c r="AF89" s="244">
        <f t="shared" si="9"/>
        <v>16.690999999999999</v>
      </c>
      <c r="AG89" s="244">
        <f t="shared" si="9"/>
        <v>12.271000000000001</v>
      </c>
      <c r="AH89" s="244">
        <f t="shared" si="9"/>
        <v>11.803000000000001</v>
      </c>
      <c r="AI89" s="244">
        <f t="shared" ref="AI89:BD89" si="14">1/1000000*SUM(AI96:AI96)</f>
        <v>15.54139251</v>
      </c>
      <c r="AJ89" s="244">
        <f t="shared" si="14"/>
        <v>11.32955501</v>
      </c>
      <c r="AK89" s="244">
        <f t="shared" si="14"/>
        <v>8.7961213899999997</v>
      </c>
      <c r="AL89" s="244">
        <f t="shared" si="14"/>
        <v>8.8770007499999988</v>
      </c>
      <c r="AM89" s="244">
        <f t="shared" si="14"/>
        <v>6.5821350000000001</v>
      </c>
      <c r="AN89" s="244">
        <f t="shared" si="14"/>
        <v>4.1148660000000001</v>
      </c>
      <c r="AO89" s="244">
        <f t="shared" si="14"/>
        <v>3.6664559999999997</v>
      </c>
      <c r="AP89" s="244">
        <f t="shared" si="14"/>
        <v>1.04713459</v>
      </c>
      <c r="AQ89" s="244">
        <f t="shared" si="14"/>
        <v>2.193746</v>
      </c>
      <c r="AR89" s="244">
        <f t="shared" si="14"/>
        <v>2.3694152699999997</v>
      </c>
      <c r="AS89" s="244">
        <f t="shared" si="14"/>
        <v>2.6153029299999999</v>
      </c>
      <c r="AT89" s="244">
        <f t="shared" si="14"/>
        <v>1.9408215499999999</v>
      </c>
      <c r="AU89" s="244">
        <f t="shared" si="14"/>
        <v>1.3091321499999999</v>
      </c>
      <c r="AV89" s="244">
        <f t="shared" si="14"/>
        <v>1.3665898400000001</v>
      </c>
      <c r="AW89" s="244">
        <f t="shared" si="14"/>
        <v>1.58846325</v>
      </c>
      <c r="AX89" s="244">
        <f t="shared" si="14"/>
        <v>0</v>
      </c>
      <c r="AY89" s="244">
        <f t="shared" si="14"/>
        <v>0</v>
      </c>
      <c r="AZ89" s="244">
        <f t="shared" si="14"/>
        <v>0</v>
      </c>
      <c r="BA89" s="244">
        <f t="shared" si="14"/>
        <v>0</v>
      </c>
      <c r="BB89" s="244">
        <f t="shared" si="14"/>
        <v>0</v>
      </c>
      <c r="BC89" s="244">
        <f t="shared" si="14"/>
        <v>0</v>
      </c>
      <c r="BD89" s="244">
        <f t="shared" si="14"/>
        <v>0</v>
      </c>
    </row>
    <row r="90" spans="1:57">
      <c r="A90" s="240" t="str">
        <f t="shared" si="8"/>
        <v>Others</v>
      </c>
      <c r="AE90" s="244">
        <f t="shared" si="9"/>
        <v>2.3000000000000003</v>
      </c>
      <c r="AF90" s="244">
        <f t="shared" si="9"/>
        <v>2.5</v>
      </c>
      <c r="AG90" s="244">
        <f t="shared" si="9"/>
        <v>2.8954537650000001</v>
      </c>
      <c r="AH90" s="244">
        <f t="shared" si="9"/>
        <v>3.3438167128205127</v>
      </c>
      <c r="AI90" s="244">
        <f t="shared" ref="AI90:BD90" si="15">1/1000000*SUM(AI97:AI97)</f>
        <v>4.2202758699999992</v>
      </c>
      <c r="AJ90" s="244">
        <f t="shared" si="15"/>
        <v>4.5781435199999994</v>
      </c>
      <c r="AK90" s="244">
        <f t="shared" si="15"/>
        <v>4.2907290099999997</v>
      </c>
      <c r="AL90" s="244">
        <f t="shared" si="15"/>
        <v>5.03734445</v>
      </c>
      <c r="AM90" s="244">
        <f t="shared" si="15"/>
        <v>3.1736809999999998</v>
      </c>
      <c r="AN90" s="244">
        <f t="shared" si="15"/>
        <v>2.3332109999999999</v>
      </c>
      <c r="AO90" s="244">
        <f t="shared" si="15"/>
        <v>1.399383</v>
      </c>
      <c r="AP90" s="244">
        <f t="shared" si="15"/>
        <v>0.83428575999999788</v>
      </c>
      <c r="AQ90" s="244">
        <f t="shared" si="15"/>
        <v>0.475717</v>
      </c>
      <c r="AR90" s="244">
        <f t="shared" si="15"/>
        <v>0.31591466999999995</v>
      </c>
      <c r="AS90" s="244">
        <f t="shared" si="15"/>
        <v>0.28091413999999998</v>
      </c>
      <c r="AT90" s="244">
        <f t="shared" si="15"/>
        <v>0.38349691999999996</v>
      </c>
      <c r="AU90" s="244">
        <f t="shared" si="15"/>
        <v>0.29615933999999999</v>
      </c>
      <c r="AV90" s="244">
        <f t="shared" si="15"/>
        <v>0.30024287999999999</v>
      </c>
      <c r="AW90" s="244">
        <f t="shared" si="15"/>
        <v>0.25710381999999998</v>
      </c>
      <c r="AX90" s="244">
        <f t="shared" si="15"/>
        <v>0</v>
      </c>
      <c r="AY90" s="244">
        <f t="shared" si="15"/>
        <v>0</v>
      </c>
      <c r="AZ90" s="244">
        <f t="shared" si="15"/>
        <v>0</v>
      </c>
      <c r="BA90" s="244">
        <f t="shared" si="15"/>
        <v>0</v>
      </c>
      <c r="BB90" s="244">
        <f t="shared" si="15"/>
        <v>0</v>
      </c>
      <c r="BC90" s="244">
        <f t="shared" si="15"/>
        <v>0</v>
      </c>
      <c r="BD90" s="244">
        <f t="shared" si="15"/>
        <v>0</v>
      </c>
    </row>
    <row r="91" spans="1:57">
      <c r="B91" s="245"/>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c r="AA91" s="245"/>
      <c r="AB91" s="245"/>
      <c r="AC91" s="245"/>
      <c r="AD91" s="245"/>
      <c r="AE91" s="245">
        <f t="shared" ref="AE91:BD91" si="16">SUM(AE85,AE86,AE89)</f>
        <v>32.563000000000002</v>
      </c>
      <c r="AF91" s="245">
        <f t="shared" si="16"/>
        <v>27.456</v>
      </c>
      <c r="AG91" s="245">
        <f t="shared" si="16"/>
        <v>27.566000000000003</v>
      </c>
      <c r="AH91" s="245">
        <f t="shared" si="16"/>
        <v>26.39</v>
      </c>
      <c r="AI91" s="245">
        <f t="shared" si="16"/>
        <v>35.145305299999997</v>
      </c>
      <c r="AJ91" s="245">
        <f t="shared" si="16"/>
        <v>41.036244179999997</v>
      </c>
      <c r="AK91" s="245">
        <f t="shared" si="16"/>
        <v>51.528839269999992</v>
      </c>
      <c r="AL91" s="245">
        <f t="shared" si="16"/>
        <v>51.586545210000004</v>
      </c>
      <c r="AM91" s="245">
        <f t="shared" si="16"/>
        <v>48.203345999999996</v>
      </c>
      <c r="AN91" s="245">
        <f t="shared" si="16"/>
        <v>38.715774999999994</v>
      </c>
      <c r="AO91" s="245">
        <f t="shared" si="16"/>
        <v>43.868156999999997</v>
      </c>
      <c r="AP91" s="245">
        <f t="shared" si="16"/>
        <v>36.79633381</v>
      </c>
      <c r="AQ91" s="245">
        <f t="shared" si="16"/>
        <v>35.496116999999998</v>
      </c>
      <c r="AR91" s="245">
        <f t="shared" si="16"/>
        <v>34.497695219999997</v>
      </c>
      <c r="AS91" s="245">
        <f t="shared" si="16"/>
        <v>47.408172559999997</v>
      </c>
      <c r="AT91" s="245">
        <f t="shared" si="16"/>
        <v>40.623570649999998</v>
      </c>
      <c r="AU91" s="244">
        <f t="shared" si="16"/>
        <v>36.330422029999994</v>
      </c>
      <c r="AV91" s="244">
        <f t="shared" si="16"/>
        <v>32.501245279999999</v>
      </c>
      <c r="AW91" s="244">
        <f t="shared" si="16"/>
        <v>30.110365269999999</v>
      </c>
      <c r="AX91" s="244">
        <f t="shared" si="16"/>
        <v>0</v>
      </c>
      <c r="AY91" s="244">
        <f t="shared" si="16"/>
        <v>0</v>
      </c>
      <c r="AZ91" s="244">
        <f t="shared" si="16"/>
        <v>0</v>
      </c>
      <c r="BA91" s="244">
        <f t="shared" si="16"/>
        <v>0</v>
      </c>
      <c r="BB91" s="244">
        <f t="shared" si="16"/>
        <v>0</v>
      </c>
      <c r="BC91" s="244">
        <f t="shared" si="16"/>
        <v>0</v>
      </c>
      <c r="BD91" s="244">
        <f t="shared" si="16"/>
        <v>0</v>
      </c>
      <c r="BE91" s="244"/>
    </row>
    <row r="92" spans="1:57" s="247" customFormat="1">
      <c r="A92" s="244" t="s">
        <v>63</v>
      </c>
      <c r="B92" s="245">
        <v>44297</v>
      </c>
      <c r="C92" s="245">
        <v>35138</v>
      </c>
      <c r="D92" s="245">
        <v>47874</v>
      </c>
      <c r="E92" s="245">
        <v>65899</v>
      </c>
      <c r="F92" s="245">
        <v>60348</v>
      </c>
      <c r="G92" s="245">
        <v>115767</v>
      </c>
      <c r="H92" s="245">
        <v>190782.53</v>
      </c>
      <c r="I92" s="245">
        <v>157097.28</v>
      </c>
      <c r="J92" s="245">
        <v>92404</v>
      </c>
      <c r="K92" s="245">
        <v>62039</v>
      </c>
      <c r="L92" s="245">
        <v>110638</v>
      </c>
      <c r="M92" s="245">
        <v>97539.15</v>
      </c>
      <c r="N92" s="245">
        <v>82875</v>
      </c>
      <c r="O92" s="245">
        <v>76615.789999999994</v>
      </c>
      <c r="P92" s="245">
        <v>138502.34</v>
      </c>
      <c r="Q92" s="245">
        <v>109220.87</v>
      </c>
      <c r="R92" s="245">
        <v>86832.85</v>
      </c>
      <c r="S92" s="245">
        <v>88624.25</v>
      </c>
      <c r="T92" s="245">
        <v>81259.05</v>
      </c>
      <c r="U92" s="245"/>
      <c r="V92" s="245"/>
      <c r="W92" s="245"/>
      <c r="X92" s="245"/>
      <c r="Y92" s="245"/>
      <c r="Z92" s="245"/>
      <c r="AA92" s="245"/>
      <c r="AB92" s="246"/>
      <c r="AC92" s="246"/>
      <c r="AD92" s="246"/>
      <c r="AE92" s="245">
        <v>2768</v>
      </c>
      <c r="AF92" s="245">
        <v>3174</v>
      </c>
      <c r="AG92" s="245">
        <v>4578</v>
      </c>
      <c r="AH92" s="245">
        <v>5536</v>
      </c>
      <c r="AI92" s="245">
        <v>5832132.1399999997</v>
      </c>
      <c r="AJ92" s="245">
        <v>12025595.08</v>
      </c>
      <c r="AK92" s="245">
        <v>22274485.48</v>
      </c>
      <c r="AL92" s="245">
        <v>20847245.699999999</v>
      </c>
      <c r="AM92" s="245">
        <v>15575230</v>
      </c>
      <c r="AN92" s="245">
        <v>10091777</v>
      </c>
      <c r="AO92" s="245">
        <v>17011056</v>
      </c>
      <c r="AP92" s="245">
        <v>13898404.67</v>
      </c>
      <c r="AQ92" s="245">
        <v>13926411</v>
      </c>
      <c r="AR92" s="245">
        <v>12451749.35</v>
      </c>
      <c r="AS92" s="245">
        <v>24448974.370000001</v>
      </c>
      <c r="AT92" s="245">
        <v>20669302.100000001</v>
      </c>
      <c r="AU92" s="244">
        <v>16184139.24</v>
      </c>
      <c r="AV92" s="244">
        <v>14637006.039999999</v>
      </c>
      <c r="AW92" s="244">
        <v>13302121.630000001</v>
      </c>
      <c r="AX92" s="244"/>
      <c r="AY92" s="244"/>
      <c r="AZ92" s="244"/>
      <c r="BA92" s="244"/>
      <c r="BB92" s="244"/>
      <c r="BC92" s="244"/>
      <c r="BD92" s="244"/>
      <c r="BE92" s="244"/>
    </row>
    <row r="93" spans="1:57" s="247" customFormat="1">
      <c r="A93" s="244" t="s">
        <v>0</v>
      </c>
      <c r="B93" s="245">
        <v>18809</v>
      </c>
      <c r="C93" s="245">
        <v>18770</v>
      </c>
      <c r="D93" s="245">
        <v>32753</v>
      </c>
      <c r="E93" s="245">
        <v>27378</v>
      </c>
      <c r="F93" s="245">
        <v>37509.24</v>
      </c>
      <c r="G93" s="245">
        <v>42606.3</v>
      </c>
      <c r="H93" s="245">
        <v>44932.4</v>
      </c>
      <c r="I93" s="245">
        <v>43824.52</v>
      </c>
      <c r="J93" s="245">
        <v>47602</v>
      </c>
      <c r="K93" s="245">
        <v>41941</v>
      </c>
      <c r="L93" s="245">
        <v>36219</v>
      </c>
      <c r="M93" s="245">
        <f>9636.35+19878.26</f>
        <v>29514.61</v>
      </c>
      <c r="N93" s="245">
        <v>23977</v>
      </c>
      <c r="O93" s="245">
        <v>22835.09</v>
      </c>
      <c r="P93" s="245">
        <v>22735.51</v>
      </c>
      <c r="Q93" s="245">
        <v>18722.95</v>
      </c>
      <c r="R93" s="245">
        <v>20728.689999999999</v>
      </c>
      <c r="S93" s="245">
        <v>17545.88</v>
      </c>
      <c r="T93" s="245">
        <v>15683.1</v>
      </c>
      <c r="U93" s="245"/>
      <c r="V93" s="245"/>
      <c r="W93" s="245"/>
      <c r="X93" s="245"/>
      <c r="Y93" s="245"/>
      <c r="Z93" s="245"/>
      <c r="AA93" s="245"/>
      <c r="AB93" s="246"/>
      <c r="AC93" s="246"/>
      <c r="AD93" s="246"/>
      <c r="AE93" s="245">
        <v>6190</v>
      </c>
      <c r="AF93" s="245">
        <v>7591</v>
      </c>
      <c r="AG93" s="245">
        <v>10717</v>
      </c>
      <c r="AH93" s="245">
        <v>9051</v>
      </c>
      <c r="AI93" s="245">
        <v>13771780.65</v>
      </c>
      <c r="AJ93" s="245">
        <v>17681094.09</v>
      </c>
      <c r="AK93" s="245">
        <v>20458232.399999999</v>
      </c>
      <c r="AL93" s="245">
        <v>21862298.760000002</v>
      </c>
      <c r="AM93" s="245">
        <v>26045981</v>
      </c>
      <c r="AN93" s="245">
        <v>24509132</v>
      </c>
      <c r="AO93" s="245">
        <v>23190645</v>
      </c>
      <c r="AP93" s="245">
        <f>10423487.74+11427306.81</f>
        <v>21850794.550000001</v>
      </c>
      <c r="AQ93" s="245">
        <v>19375960</v>
      </c>
      <c r="AR93" s="245">
        <v>19676530.600000001</v>
      </c>
      <c r="AS93" s="245">
        <v>20343895.260000002</v>
      </c>
      <c r="AT93" s="245">
        <v>18013447</v>
      </c>
      <c r="AU93" s="244">
        <v>18837150.640000001</v>
      </c>
      <c r="AV93" s="244">
        <v>16497649.4</v>
      </c>
      <c r="AW93" s="244">
        <v>15219780.390000001</v>
      </c>
      <c r="AX93" s="244"/>
      <c r="AY93" s="244"/>
      <c r="AZ93" s="244"/>
      <c r="BA93" s="244"/>
      <c r="BB93" s="244"/>
      <c r="BC93" s="244"/>
      <c r="BD93" s="244"/>
      <c r="BE93" s="244"/>
    </row>
    <row r="94" spans="1:57" s="247" customFormat="1">
      <c r="A94" s="244" t="s">
        <v>77</v>
      </c>
      <c r="B94" s="245">
        <v>3413</v>
      </c>
      <c r="C94" s="245" t="s">
        <v>76</v>
      </c>
      <c r="D94" s="245">
        <v>6353</v>
      </c>
      <c r="E94" s="245">
        <v>8773</v>
      </c>
      <c r="F94" s="245">
        <v>14505.99</v>
      </c>
      <c r="G94" s="245">
        <v>8981.7099999999991</v>
      </c>
      <c r="H94" s="245">
        <v>13523.31</v>
      </c>
      <c r="I94" s="245">
        <v>13815.85</v>
      </c>
      <c r="J94" s="245">
        <v>10323</v>
      </c>
      <c r="K94" s="245">
        <v>5171</v>
      </c>
      <c r="L94" s="245">
        <v>5496</v>
      </c>
      <c r="M94" s="245">
        <f>2587.77+431.68+416.65</f>
        <v>3436.1</v>
      </c>
      <c r="N94" s="245">
        <v>6097.51</v>
      </c>
      <c r="O94" s="245">
        <v>6380.28</v>
      </c>
      <c r="P94" s="245">
        <v>6871.25</v>
      </c>
      <c r="Q94" s="245">
        <v>3851.34</v>
      </c>
      <c r="R94" s="245">
        <v>5670.7</v>
      </c>
      <c r="S94" s="245">
        <v>4767.21</v>
      </c>
      <c r="T94" s="245">
        <v>5539.2</v>
      </c>
      <c r="U94" s="245"/>
      <c r="V94" s="245"/>
      <c r="W94" s="245"/>
      <c r="X94" s="245"/>
      <c r="Y94" s="245"/>
      <c r="Z94" s="245"/>
      <c r="AA94" s="245"/>
      <c r="AB94" s="246"/>
      <c r="AC94" s="246"/>
      <c r="AD94" s="246"/>
      <c r="AE94" s="245">
        <v>704</v>
      </c>
      <c r="AF94" s="245" t="s">
        <v>76</v>
      </c>
      <c r="AG94" s="245">
        <v>1105</v>
      </c>
      <c r="AH94" s="245">
        <v>1469</v>
      </c>
      <c r="AI94" s="245">
        <v>2538540.46</v>
      </c>
      <c r="AJ94" s="245">
        <v>1766268.45</v>
      </c>
      <c r="AK94" s="245">
        <v>2288078.13</v>
      </c>
      <c r="AL94" s="245">
        <v>2899341.25</v>
      </c>
      <c r="AM94" s="245">
        <v>2504290</v>
      </c>
      <c r="AN94" s="245">
        <v>1692595</v>
      </c>
      <c r="AO94" s="245">
        <v>2016938</v>
      </c>
      <c r="AP94" s="245">
        <f>1090333.77+137736.49+223554.78</f>
        <v>1451625.04</v>
      </c>
      <c r="AQ94" s="245">
        <v>2348130</v>
      </c>
      <c r="AR94" s="245">
        <v>2774713.41</v>
      </c>
      <c r="AS94" s="245">
        <v>4102447.39</v>
      </c>
      <c r="AT94" s="245">
        <v>2122288.94</v>
      </c>
      <c r="AU94" s="244">
        <v>3119158.38</v>
      </c>
      <c r="AV94" s="244">
        <v>2424130.31</v>
      </c>
      <c r="AW94" s="244">
        <v>3180230.34</v>
      </c>
      <c r="AX94" s="244"/>
      <c r="AY94" s="244"/>
      <c r="AZ94" s="244"/>
      <c r="BA94" s="244"/>
      <c r="BB94" s="244"/>
      <c r="BC94" s="244"/>
      <c r="BD94" s="244"/>
      <c r="BE94" s="244"/>
    </row>
    <row r="95" spans="1:57" s="247" customFormat="1">
      <c r="A95" s="244" t="s">
        <v>78</v>
      </c>
      <c r="B95" s="245" t="s">
        <v>76</v>
      </c>
      <c r="C95" s="245">
        <v>906</v>
      </c>
      <c r="D95" s="245">
        <v>719</v>
      </c>
      <c r="E95" s="245">
        <v>1026</v>
      </c>
      <c r="F95" s="245">
        <v>1975</v>
      </c>
      <c r="G95" s="245">
        <v>2198.1799999999998</v>
      </c>
      <c r="H95" s="245">
        <v>2381.79</v>
      </c>
      <c r="I95" s="245">
        <v>3092.62</v>
      </c>
      <c r="J95" s="245">
        <v>3415</v>
      </c>
      <c r="K95" s="245">
        <v>2872</v>
      </c>
      <c r="L95" s="245">
        <v>2032</v>
      </c>
      <c r="M95" s="245">
        <v>1865.92</v>
      </c>
      <c r="N95" s="245">
        <v>1934.48</v>
      </c>
      <c r="O95" s="245">
        <v>1781.22</v>
      </c>
      <c r="P95" s="245">
        <v>2042.61</v>
      </c>
      <c r="Q95" s="245">
        <v>2154.41</v>
      </c>
      <c r="R95" s="245">
        <v>2029.87</v>
      </c>
      <c r="S95" s="245">
        <v>4027.59</v>
      </c>
      <c r="T95" s="245">
        <v>4049.76</v>
      </c>
      <c r="U95" s="245"/>
      <c r="V95" s="245"/>
      <c r="W95" s="245"/>
      <c r="X95" s="245"/>
      <c r="Y95" s="245"/>
      <c r="Z95" s="245"/>
      <c r="AA95" s="245"/>
      <c r="AB95" s="246"/>
      <c r="AC95" s="246"/>
      <c r="AD95" s="246"/>
      <c r="AE95" s="245" t="s">
        <v>76</v>
      </c>
      <c r="AF95" s="245">
        <v>285</v>
      </c>
      <c r="AG95" s="245">
        <v>365</v>
      </c>
      <c r="AH95" s="245">
        <v>465</v>
      </c>
      <c r="AI95" s="245">
        <v>1156519.02</v>
      </c>
      <c r="AJ95" s="245">
        <v>1056137.8400000001</v>
      </c>
      <c r="AK95" s="245">
        <v>1217928.4099999999</v>
      </c>
      <c r="AL95" s="245">
        <v>1725223.91</v>
      </c>
      <c r="AM95" s="245">
        <v>2613663</v>
      </c>
      <c r="AN95" s="245">
        <v>2520533</v>
      </c>
      <c r="AO95" s="245">
        <v>1605644</v>
      </c>
      <c r="AP95" s="245">
        <v>1589872.1</v>
      </c>
      <c r="AQ95" s="245">
        <v>1751795</v>
      </c>
      <c r="AR95" s="245">
        <v>1730696.43</v>
      </c>
      <c r="AS95" s="245">
        <v>2138739.5</v>
      </c>
      <c r="AT95" s="245">
        <v>2089192.56</v>
      </c>
      <c r="AU95" s="244">
        <v>1923162.73</v>
      </c>
      <c r="AV95" s="244">
        <v>3604325.79</v>
      </c>
      <c r="AW95" s="244">
        <v>3880271.03</v>
      </c>
      <c r="AX95" s="244"/>
      <c r="AY95" s="244"/>
      <c r="AZ95" s="244"/>
      <c r="BA95" s="244"/>
      <c r="BB95" s="244"/>
      <c r="BC95" s="244"/>
      <c r="BD95" s="244"/>
      <c r="BE95" s="244"/>
    </row>
    <row r="96" spans="1:57" s="247" customFormat="1">
      <c r="A96" s="244" t="s">
        <v>1</v>
      </c>
      <c r="B96" s="245">
        <v>87030</v>
      </c>
      <c r="C96" s="245">
        <v>69894</v>
      </c>
      <c r="D96" s="245">
        <v>46810</v>
      </c>
      <c r="E96" s="245">
        <v>52512</v>
      </c>
      <c r="F96" s="245">
        <v>49485.3</v>
      </c>
      <c r="G96" s="245">
        <v>36574.300000000003</v>
      </c>
      <c r="H96" s="245">
        <v>23949.78</v>
      </c>
      <c r="I96" s="245">
        <v>24317.43</v>
      </c>
      <c r="J96" s="245">
        <v>15756</v>
      </c>
      <c r="K96" s="245">
        <v>10581</v>
      </c>
      <c r="L96" s="245">
        <v>9116</v>
      </c>
      <c r="M96" s="245">
        <v>1942.24</v>
      </c>
      <c r="N96" s="245">
        <v>4344</v>
      </c>
      <c r="O96" s="245">
        <v>4714.5</v>
      </c>
      <c r="P96" s="245">
        <v>5278.87</v>
      </c>
      <c r="Q96" s="245">
        <v>3921.56</v>
      </c>
      <c r="R96" s="245">
        <v>2565.67</v>
      </c>
      <c r="S96" s="245">
        <v>2613.42</v>
      </c>
      <c r="T96" s="245">
        <v>2924.83</v>
      </c>
      <c r="U96" s="245"/>
      <c r="V96" s="245"/>
      <c r="W96" s="245"/>
      <c r="X96" s="245"/>
      <c r="Y96" s="245"/>
      <c r="Z96" s="245"/>
      <c r="AA96" s="245"/>
      <c r="AB96" s="246"/>
      <c r="AC96" s="246"/>
      <c r="AD96" s="246"/>
      <c r="AE96" s="245">
        <v>23605</v>
      </c>
      <c r="AF96" s="245">
        <v>16691</v>
      </c>
      <c r="AG96" s="245">
        <v>12271</v>
      </c>
      <c r="AH96" s="245">
        <v>11803</v>
      </c>
      <c r="AI96" s="245">
        <v>15541392.51</v>
      </c>
      <c r="AJ96" s="245">
        <v>11329555.01</v>
      </c>
      <c r="AK96" s="245">
        <v>8796121.3900000006</v>
      </c>
      <c r="AL96" s="245">
        <v>8877000.75</v>
      </c>
      <c r="AM96" s="245">
        <v>6582135</v>
      </c>
      <c r="AN96" s="245">
        <v>4114866</v>
      </c>
      <c r="AO96" s="245">
        <v>3666456</v>
      </c>
      <c r="AP96" s="245">
        <v>1047134.59</v>
      </c>
      <c r="AQ96" s="245">
        <v>2193746</v>
      </c>
      <c r="AR96" s="245">
        <v>2369415.27</v>
      </c>
      <c r="AS96" s="245">
        <v>2615302.9300000002</v>
      </c>
      <c r="AT96" s="245">
        <v>1940821.55</v>
      </c>
      <c r="AU96" s="244">
        <v>1309132.1499999999</v>
      </c>
      <c r="AV96" s="244">
        <v>1366589.84</v>
      </c>
      <c r="AW96" s="244">
        <v>1588463.25</v>
      </c>
      <c r="AX96" s="244"/>
      <c r="AY96" s="244"/>
      <c r="AZ96" s="244"/>
      <c r="BA96" s="244"/>
      <c r="BB96" s="244"/>
      <c r="BC96" s="244"/>
      <c r="BD96" s="244"/>
      <c r="BE96" s="244"/>
    </row>
    <row r="97" spans="1:56" s="247" customFormat="1">
      <c r="A97" s="244" t="s">
        <v>19</v>
      </c>
      <c r="B97" s="245">
        <f t="shared" ref="B97:N97" si="17">IF(SUM(AE97:AE97)=0," ",50%*AE97/(AE93/B93))</f>
        <v>3494.4022617124392</v>
      </c>
      <c r="C97" s="245">
        <f t="shared" si="17"/>
        <v>3090.8312475299699</v>
      </c>
      <c r="D97" s="245">
        <f t="shared" si="17"/>
        <v>4424.5029936103856</v>
      </c>
      <c r="E97" s="245">
        <f t="shared" si="17"/>
        <v>5057.2872590652969</v>
      </c>
      <c r="F97" s="245">
        <f t="shared" si="17"/>
        <v>5747.235760469317</v>
      </c>
      <c r="G97" s="245">
        <f t="shared" si="17"/>
        <v>5515.9979145887801</v>
      </c>
      <c r="H97" s="245">
        <f t="shared" si="17"/>
        <v>4711.8624033453643</v>
      </c>
      <c r="I97" s="245">
        <f t="shared" si="17"/>
        <v>5048.8561385827934</v>
      </c>
      <c r="J97" s="245">
        <f t="shared" si="17"/>
        <v>2900.1319428513748</v>
      </c>
      <c r="K97" s="245">
        <f t="shared" si="17"/>
        <v>1996.3416605492189</v>
      </c>
      <c r="L97" s="245">
        <f t="shared" si="17"/>
        <v>1092.7736782870852</v>
      </c>
      <c r="M97" s="245">
        <f t="shared" si="17"/>
        <v>563.44904938373372</v>
      </c>
      <c r="N97" s="245">
        <f t="shared" si="17"/>
        <v>294.34068064240427</v>
      </c>
      <c r="O97" s="245" t="str">
        <f t="shared" ref="O97:AA97" si="18">IF(SUM(BE97:BE97)=0," ",50%*BE97/(BE93/O93))</f>
        <v xml:space="preserve"> </v>
      </c>
      <c r="P97" s="245" t="str">
        <f t="shared" si="18"/>
        <v xml:space="preserve"> </v>
      </c>
      <c r="Q97" s="245" t="str">
        <f t="shared" si="18"/>
        <v xml:space="preserve"> </v>
      </c>
      <c r="R97" s="245" t="str">
        <f t="shared" si="18"/>
        <v xml:space="preserve"> </v>
      </c>
      <c r="S97" s="245" t="str">
        <f t="shared" si="18"/>
        <v xml:space="preserve"> </v>
      </c>
      <c r="T97" s="245" t="str">
        <f t="shared" si="18"/>
        <v xml:space="preserve"> </v>
      </c>
      <c r="U97" s="245" t="str">
        <f t="shared" si="18"/>
        <v xml:space="preserve"> </v>
      </c>
      <c r="V97" s="245" t="str">
        <f t="shared" si="18"/>
        <v xml:space="preserve"> </v>
      </c>
      <c r="W97" s="245" t="str">
        <f t="shared" si="18"/>
        <v xml:space="preserve"> </v>
      </c>
      <c r="X97" s="245" t="str">
        <f t="shared" si="18"/>
        <v xml:space="preserve"> </v>
      </c>
      <c r="Y97" s="245" t="str">
        <f t="shared" si="18"/>
        <v xml:space="preserve"> </v>
      </c>
      <c r="Z97" s="245" t="str">
        <f t="shared" si="18"/>
        <v xml:space="preserve"> </v>
      </c>
      <c r="AA97" s="245" t="str">
        <f t="shared" si="18"/>
        <v xml:space="preserve"> </v>
      </c>
      <c r="AB97" s="246"/>
      <c r="AC97" s="246"/>
      <c r="AD97" s="246"/>
      <c r="AE97" s="246">
        <v>2300</v>
      </c>
      <c r="AF97" s="246">
        <v>2500</v>
      </c>
      <c r="AG97" s="246">
        <f>1/200/1000*(76771659+6865691+13116477+452023171+12379257+16866979+1067519)</f>
        <v>2895.4537650000002</v>
      </c>
      <c r="AH97" s="246">
        <f>1/195/1000*(78068747+8568558+30544960+509373395+5467231+14201988+5819380)</f>
        <v>3343.8167128205127</v>
      </c>
      <c r="AI97" s="246">
        <f>2980670.79+414638.55+444706.83+78591.82+159555.61+60546.15+81566.12</f>
        <v>4220275.8699999992</v>
      </c>
      <c r="AJ97" s="246">
        <f>3423291.18+689136.98+246256.42+57015.88+59612.33+68032.3+34798.43</f>
        <v>4578143.5199999996</v>
      </c>
      <c r="AK97" s="246">
        <v>4290729.01</v>
      </c>
      <c r="AL97" s="246">
        <v>5037344.45</v>
      </c>
      <c r="AM97" s="246">
        <v>3173681</v>
      </c>
      <c r="AN97" s="246">
        <v>2333211</v>
      </c>
      <c r="AO97" s="246">
        <v>1399383</v>
      </c>
      <c r="AP97" s="246">
        <f>40672116.71-SUM(AP92:AP96)</f>
        <v>834285.75999999791</v>
      </c>
      <c r="AQ97" s="246">
        <f>40071759-SUM(AQ92:AQ96)</f>
        <v>475717</v>
      </c>
      <c r="AR97" s="246">
        <v>315914.67</v>
      </c>
      <c r="AS97" s="246">
        <v>280914.14</v>
      </c>
      <c r="AT97" s="246">
        <v>383496.92</v>
      </c>
      <c r="AU97" s="247">
        <v>296159.34000000003</v>
      </c>
      <c r="AV97" s="247">
        <v>300242.88</v>
      </c>
      <c r="AW97" s="247">
        <v>257103.82</v>
      </c>
    </row>
    <row r="98" spans="1:56">
      <c r="A98" s="244"/>
      <c r="B98" s="244"/>
      <c r="C98" s="244"/>
      <c r="D98" s="244"/>
      <c r="E98" s="244"/>
      <c r="F98" s="244"/>
      <c r="G98" s="244"/>
      <c r="H98" s="244"/>
      <c r="I98" s="244"/>
      <c r="J98" s="244"/>
      <c r="K98" s="244"/>
      <c r="L98" s="244"/>
      <c r="M98" s="244"/>
      <c r="N98" s="244"/>
      <c r="O98" s="244"/>
      <c r="P98" s="244"/>
      <c r="Q98" s="244"/>
      <c r="R98" s="244"/>
      <c r="S98" s="244"/>
      <c r="T98" s="244"/>
      <c r="U98" s="244"/>
      <c r="V98" s="244"/>
      <c r="W98" s="244"/>
      <c r="X98" s="244"/>
      <c r="Y98" s="244"/>
      <c r="Z98" s="244"/>
      <c r="AA98" s="244"/>
    </row>
    <row r="99" spans="1:56">
      <c r="B99" s="299" t="s">
        <v>33</v>
      </c>
      <c r="C99" s="299"/>
      <c r="D99" s="299"/>
      <c r="E99" s="299"/>
      <c r="F99" s="299"/>
      <c r="G99" s="299"/>
      <c r="H99" s="299"/>
      <c r="I99" s="299"/>
      <c r="J99" s="299"/>
      <c r="K99" s="299"/>
      <c r="L99" s="299"/>
      <c r="M99" s="299"/>
      <c r="N99" s="299"/>
      <c r="O99" s="299"/>
      <c r="P99" s="299"/>
      <c r="Q99" s="299"/>
      <c r="R99" s="299"/>
      <c r="S99" s="299"/>
      <c r="T99" s="299"/>
      <c r="U99" s="299"/>
      <c r="V99" s="299"/>
      <c r="W99" s="299"/>
      <c r="X99" s="299"/>
      <c r="Y99" s="299"/>
      <c r="Z99" s="299"/>
      <c r="AA99" s="299"/>
      <c r="AE99" s="299" t="s">
        <v>62</v>
      </c>
      <c r="AF99" s="299"/>
      <c r="AG99" s="299"/>
      <c r="AH99" s="299"/>
      <c r="AI99" s="299"/>
      <c r="AJ99" s="299"/>
      <c r="AK99" s="299"/>
      <c r="AL99" s="299"/>
      <c r="AM99" s="299"/>
      <c r="AN99" s="299"/>
      <c r="AO99" s="299"/>
      <c r="AP99" s="299"/>
      <c r="AQ99" s="299"/>
      <c r="AR99" s="299"/>
      <c r="AS99" s="299"/>
      <c r="AT99" s="299"/>
      <c r="AU99" s="299"/>
      <c r="AV99" s="299"/>
      <c r="AW99" s="299"/>
      <c r="AX99" s="299"/>
      <c r="AY99" s="299"/>
      <c r="AZ99" s="299"/>
      <c r="BA99" s="299"/>
      <c r="BB99" s="299"/>
      <c r="BC99" s="299"/>
      <c r="BD99" s="299"/>
    </row>
    <row r="100" spans="1:56">
      <c r="A100" s="242"/>
      <c r="B100" s="240">
        <v>2000</v>
      </c>
      <c r="C100" s="240">
        <f t="shared" ref="C100:AA100" si="19">1+B100</f>
        <v>2001</v>
      </c>
      <c r="D100" s="240">
        <f t="shared" si="19"/>
        <v>2002</v>
      </c>
      <c r="E100" s="240">
        <f t="shared" si="19"/>
        <v>2003</v>
      </c>
      <c r="F100" s="240">
        <f t="shared" si="19"/>
        <v>2004</v>
      </c>
      <c r="G100" s="240">
        <f t="shared" si="19"/>
        <v>2005</v>
      </c>
      <c r="H100" s="240">
        <f t="shared" si="19"/>
        <v>2006</v>
      </c>
      <c r="I100" s="240">
        <f t="shared" si="19"/>
        <v>2007</v>
      </c>
      <c r="J100" s="240">
        <f t="shared" si="19"/>
        <v>2008</v>
      </c>
      <c r="K100" s="240">
        <f t="shared" si="19"/>
        <v>2009</v>
      </c>
      <c r="L100" s="240">
        <f t="shared" si="19"/>
        <v>2010</v>
      </c>
      <c r="M100" s="240">
        <f t="shared" si="19"/>
        <v>2011</v>
      </c>
      <c r="N100" s="240">
        <f t="shared" si="19"/>
        <v>2012</v>
      </c>
      <c r="O100" s="240">
        <f t="shared" si="19"/>
        <v>2013</v>
      </c>
      <c r="P100" s="240">
        <f t="shared" si="19"/>
        <v>2014</v>
      </c>
      <c r="Q100" s="240">
        <f t="shared" si="19"/>
        <v>2015</v>
      </c>
      <c r="R100" s="240">
        <f t="shared" si="19"/>
        <v>2016</v>
      </c>
      <c r="S100" s="240">
        <f t="shared" si="19"/>
        <v>2017</v>
      </c>
      <c r="T100" s="240">
        <f t="shared" si="19"/>
        <v>2018</v>
      </c>
      <c r="U100" s="240">
        <f t="shared" si="19"/>
        <v>2019</v>
      </c>
      <c r="V100" s="240">
        <f t="shared" si="19"/>
        <v>2020</v>
      </c>
      <c r="W100" s="240">
        <f t="shared" si="19"/>
        <v>2021</v>
      </c>
      <c r="X100" s="240">
        <f t="shared" si="19"/>
        <v>2022</v>
      </c>
      <c r="Y100" s="240">
        <f t="shared" si="19"/>
        <v>2023</v>
      </c>
      <c r="Z100" s="240">
        <f t="shared" si="19"/>
        <v>2024</v>
      </c>
      <c r="AA100" s="240">
        <f t="shared" si="19"/>
        <v>2025</v>
      </c>
      <c r="AE100" s="240">
        <v>2000</v>
      </c>
      <c r="AF100" s="240">
        <f t="shared" ref="AF100:BD100" si="20">1+AE100</f>
        <v>2001</v>
      </c>
      <c r="AG100" s="240">
        <f t="shared" si="20"/>
        <v>2002</v>
      </c>
      <c r="AH100" s="240">
        <f t="shared" si="20"/>
        <v>2003</v>
      </c>
      <c r="AI100" s="240">
        <f t="shared" si="20"/>
        <v>2004</v>
      </c>
      <c r="AJ100" s="240">
        <f t="shared" si="20"/>
        <v>2005</v>
      </c>
      <c r="AK100" s="240">
        <f t="shared" si="20"/>
        <v>2006</v>
      </c>
      <c r="AL100" s="240">
        <f t="shared" si="20"/>
        <v>2007</v>
      </c>
      <c r="AM100" s="240">
        <f t="shared" si="20"/>
        <v>2008</v>
      </c>
      <c r="AN100" s="240">
        <f t="shared" si="20"/>
        <v>2009</v>
      </c>
      <c r="AO100" s="240">
        <f t="shared" si="20"/>
        <v>2010</v>
      </c>
      <c r="AP100" s="240">
        <f t="shared" si="20"/>
        <v>2011</v>
      </c>
      <c r="AQ100" s="240">
        <f t="shared" si="20"/>
        <v>2012</v>
      </c>
      <c r="AR100" s="240">
        <f t="shared" si="20"/>
        <v>2013</v>
      </c>
      <c r="AS100" s="240">
        <f t="shared" si="20"/>
        <v>2014</v>
      </c>
      <c r="AT100" s="240">
        <f t="shared" si="20"/>
        <v>2015</v>
      </c>
      <c r="AU100" s="240">
        <f t="shared" si="20"/>
        <v>2016</v>
      </c>
      <c r="AV100" s="240">
        <f t="shared" si="20"/>
        <v>2017</v>
      </c>
      <c r="AW100" s="240">
        <f t="shared" si="20"/>
        <v>2018</v>
      </c>
      <c r="AX100" s="240">
        <f t="shared" si="20"/>
        <v>2019</v>
      </c>
      <c r="AY100" s="240">
        <f t="shared" si="20"/>
        <v>2020</v>
      </c>
      <c r="AZ100" s="240">
        <f t="shared" si="20"/>
        <v>2021</v>
      </c>
      <c r="BA100" s="240">
        <f t="shared" si="20"/>
        <v>2022</v>
      </c>
      <c r="BB100" s="240">
        <f t="shared" si="20"/>
        <v>2023</v>
      </c>
      <c r="BC100" s="240">
        <f t="shared" si="20"/>
        <v>2024</v>
      </c>
      <c r="BD100" s="240">
        <f t="shared" si="20"/>
        <v>2025</v>
      </c>
    </row>
    <row r="101" spans="1:56">
      <c r="A101" s="240" t="s">
        <v>63</v>
      </c>
      <c r="B101" s="243">
        <f t="shared" ref="B101:AA101" si="21">SUM(B73,B75)</f>
        <v>4.7709999999999995E-2</v>
      </c>
      <c r="C101" s="243">
        <f t="shared" si="21"/>
        <v>3.5137999999999996E-2</v>
      </c>
      <c r="D101" s="243">
        <f t="shared" si="21"/>
        <v>5.4226999999999997E-2</v>
      </c>
      <c r="E101" s="243">
        <f t="shared" si="21"/>
        <v>7.4672000000000002E-2</v>
      </c>
      <c r="F101" s="243">
        <f t="shared" si="21"/>
        <v>7.4853989999999995E-2</v>
      </c>
      <c r="G101" s="243">
        <f t="shared" si="21"/>
        <v>0.12474871</v>
      </c>
      <c r="H101" s="243">
        <f t="shared" si="21"/>
        <v>0.20430583999999999</v>
      </c>
      <c r="I101" s="243">
        <f t="shared" si="21"/>
        <v>0.17091312999999997</v>
      </c>
      <c r="J101" s="243">
        <f t="shared" si="21"/>
        <v>0.102727</v>
      </c>
      <c r="K101" s="243">
        <f t="shared" si="21"/>
        <v>6.7209999999999992E-2</v>
      </c>
      <c r="L101" s="243">
        <f t="shared" si="21"/>
        <v>0.116134</v>
      </c>
      <c r="M101" s="243">
        <f t="shared" si="21"/>
        <v>0.10097524999999999</v>
      </c>
      <c r="N101" s="243">
        <f t="shared" si="21"/>
        <v>8.8972509999999991E-2</v>
      </c>
      <c r="O101" s="243">
        <f t="shared" si="21"/>
        <v>8.2996069999999991E-2</v>
      </c>
      <c r="P101" s="243">
        <f t="shared" si="21"/>
        <v>0.14537359</v>
      </c>
      <c r="Q101" s="243">
        <f t="shared" si="21"/>
        <v>0.11307220999999998</v>
      </c>
      <c r="R101" s="243">
        <f t="shared" si="21"/>
        <v>9.2503550000000004E-2</v>
      </c>
      <c r="S101" s="243">
        <f t="shared" si="21"/>
        <v>9.3391459999999996E-2</v>
      </c>
      <c r="T101" s="243">
        <f t="shared" si="21"/>
        <v>8.6798249999999993E-2</v>
      </c>
      <c r="U101" s="243">
        <f t="shared" si="21"/>
        <v>0</v>
      </c>
      <c r="V101" s="243">
        <f t="shared" si="21"/>
        <v>0</v>
      </c>
      <c r="W101" s="243">
        <f t="shared" si="21"/>
        <v>0</v>
      </c>
      <c r="X101" s="243">
        <f t="shared" si="21"/>
        <v>0</v>
      </c>
      <c r="Y101" s="243">
        <f t="shared" si="21"/>
        <v>0</v>
      </c>
      <c r="Z101" s="243">
        <f t="shared" si="21"/>
        <v>0</v>
      </c>
      <c r="AA101" s="243">
        <f t="shared" si="21"/>
        <v>0</v>
      </c>
    </row>
    <row r="102" spans="1:56">
      <c r="A102" s="240" t="s">
        <v>0</v>
      </c>
      <c r="B102" s="243">
        <f t="shared" ref="B102:AA102" si="22">SUM(B74:B74)</f>
        <v>3.423238E-2</v>
      </c>
      <c r="C102" s="243">
        <f t="shared" si="22"/>
        <v>3.4161400000000001E-2</v>
      </c>
      <c r="D102" s="243">
        <f t="shared" si="22"/>
        <v>5.9610460000000004E-2</v>
      </c>
      <c r="E102" s="243">
        <f t="shared" si="22"/>
        <v>4.9827960000000004E-2</v>
      </c>
      <c r="F102" s="243">
        <f t="shared" si="22"/>
        <v>6.8266816800000005E-2</v>
      </c>
      <c r="G102" s="243">
        <f t="shared" si="22"/>
        <v>7.7543466000000005E-2</v>
      </c>
      <c r="H102" s="243">
        <f t="shared" si="22"/>
        <v>8.1776968000000005E-2</v>
      </c>
      <c r="I102" s="243">
        <f t="shared" si="22"/>
        <v>7.9760626400000006E-2</v>
      </c>
      <c r="J102" s="243">
        <f t="shared" si="22"/>
        <v>8.6635640000000014E-2</v>
      </c>
      <c r="K102" s="243">
        <f t="shared" si="22"/>
        <v>7.6332620000000004E-2</v>
      </c>
      <c r="L102" s="243">
        <f t="shared" si="22"/>
        <v>6.5918580000000004E-2</v>
      </c>
      <c r="M102" s="243">
        <f t="shared" si="22"/>
        <v>5.3716590200000004E-2</v>
      </c>
      <c r="N102" s="243">
        <f t="shared" si="22"/>
        <v>4.3638140000000006E-2</v>
      </c>
      <c r="O102" s="243">
        <f t="shared" si="22"/>
        <v>4.1559863800000006E-2</v>
      </c>
      <c r="P102" s="243">
        <f t="shared" si="22"/>
        <v>4.1378628200000003E-2</v>
      </c>
      <c r="Q102" s="243">
        <f t="shared" si="22"/>
        <v>3.4075769000000006E-2</v>
      </c>
      <c r="R102" s="243">
        <f t="shared" si="22"/>
        <v>3.7726215800000004E-2</v>
      </c>
      <c r="S102" s="243">
        <f t="shared" si="22"/>
        <v>3.1933501600000004E-2</v>
      </c>
      <c r="T102" s="243">
        <f t="shared" si="22"/>
        <v>2.8543242000000003E-2</v>
      </c>
      <c r="U102" s="243">
        <f t="shared" si="22"/>
        <v>0</v>
      </c>
      <c r="V102" s="243">
        <f t="shared" si="22"/>
        <v>0</v>
      </c>
      <c r="W102" s="243">
        <f t="shared" si="22"/>
        <v>0</v>
      </c>
      <c r="X102" s="243">
        <f t="shared" si="22"/>
        <v>0</v>
      </c>
      <c r="Y102" s="243">
        <f t="shared" si="22"/>
        <v>0</v>
      </c>
      <c r="Z102" s="243">
        <f t="shared" si="22"/>
        <v>0</v>
      </c>
      <c r="AA102" s="243">
        <f t="shared" si="22"/>
        <v>0</v>
      </c>
    </row>
    <row r="103" spans="1:56">
      <c r="A103" s="240" t="s">
        <v>1</v>
      </c>
      <c r="B103" s="243">
        <f t="shared" ref="B103:AA103" si="23">SUM(B77:B77)</f>
        <v>0.20016900000000001</v>
      </c>
      <c r="C103" s="243">
        <f t="shared" si="23"/>
        <v>0.16075619999999999</v>
      </c>
      <c r="D103" s="243">
        <f t="shared" si="23"/>
        <v>0.10766299999999999</v>
      </c>
      <c r="E103" s="243">
        <f t="shared" si="23"/>
        <v>0.1207776</v>
      </c>
      <c r="F103" s="243">
        <f t="shared" si="23"/>
        <v>0.11381619000000001</v>
      </c>
      <c r="G103" s="243">
        <f t="shared" si="23"/>
        <v>8.4120890000000004E-2</v>
      </c>
      <c r="H103" s="243">
        <f t="shared" si="23"/>
        <v>5.5084493999999998E-2</v>
      </c>
      <c r="I103" s="243">
        <f t="shared" si="23"/>
        <v>5.5930089000000002E-2</v>
      </c>
      <c r="J103" s="243">
        <f t="shared" si="23"/>
        <v>3.6238800000000002E-2</v>
      </c>
      <c r="K103" s="243">
        <f t="shared" si="23"/>
        <v>2.4336300000000002E-2</v>
      </c>
      <c r="L103" s="243">
        <f t="shared" si="23"/>
        <v>2.0966800000000001E-2</v>
      </c>
      <c r="M103" s="243">
        <f t="shared" si="23"/>
        <v>4.4671520000000003E-3</v>
      </c>
      <c r="N103" s="243">
        <f t="shared" si="23"/>
        <v>9.9912000000000004E-3</v>
      </c>
      <c r="O103" s="243">
        <f t="shared" si="23"/>
        <v>1.084335E-2</v>
      </c>
      <c r="P103" s="243">
        <f t="shared" si="23"/>
        <v>1.2141401E-2</v>
      </c>
      <c r="Q103" s="243">
        <f t="shared" si="23"/>
        <v>9.0195880000000003E-3</v>
      </c>
      <c r="R103" s="243">
        <f t="shared" si="23"/>
        <v>5.9010410000000001E-3</v>
      </c>
      <c r="S103" s="243">
        <f t="shared" si="23"/>
        <v>6.0108660000000001E-3</v>
      </c>
      <c r="T103" s="243">
        <f t="shared" si="23"/>
        <v>6.7271090000000002E-3</v>
      </c>
      <c r="U103" s="243">
        <f t="shared" si="23"/>
        <v>0</v>
      </c>
      <c r="V103" s="243">
        <f t="shared" si="23"/>
        <v>0</v>
      </c>
      <c r="W103" s="243">
        <f t="shared" si="23"/>
        <v>0</v>
      </c>
      <c r="X103" s="243">
        <f t="shared" si="23"/>
        <v>0</v>
      </c>
      <c r="Y103" s="243">
        <f t="shared" si="23"/>
        <v>0</v>
      </c>
      <c r="Z103" s="243">
        <f t="shared" si="23"/>
        <v>0</v>
      </c>
      <c r="AA103" s="243">
        <f t="shared" si="23"/>
        <v>0</v>
      </c>
    </row>
    <row r="107" spans="1:56">
      <c r="A107" s="240" t="str">
        <f>A101</f>
        <v>Logs</v>
      </c>
      <c r="AE107" s="244">
        <f t="shared" ref="AE107:BD107" si="24">SUM(AE85,AE87)</f>
        <v>3.4720000000000004</v>
      </c>
      <c r="AF107" s="244">
        <f t="shared" si="24"/>
        <v>3.1739999999999999</v>
      </c>
      <c r="AG107" s="244">
        <f t="shared" si="24"/>
        <v>5.6829999999999998</v>
      </c>
      <c r="AH107" s="244">
        <f t="shared" si="24"/>
        <v>7.0050000000000008</v>
      </c>
      <c r="AI107" s="244">
        <f t="shared" si="24"/>
        <v>8.3706725999999989</v>
      </c>
      <c r="AJ107" s="244">
        <f t="shared" si="24"/>
        <v>13.791863529999999</v>
      </c>
      <c r="AK107" s="244">
        <f t="shared" si="24"/>
        <v>24.562563609999998</v>
      </c>
      <c r="AL107" s="244">
        <f t="shared" si="24"/>
        <v>23.746586949999998</v>
      </c>
      <c r="AM107" s="244">
        <f t="shared" si="24"/>
        <v>18.079519999999999</v>
      </c>
      <c r="AN107" s="244">
        <f t="shared" si="24"/>
        <v>11.784371999999998</v>
      </c>
      <c r="AO107" s="244">
        <f t="shared" si="24"/>
        <v>19.027994</v>
      </c>
      <c r="AP107" s="244">
        <f t="shared" si="24"/>
        <v>15.350029709999999</v>
      </c>
      <c r="AQ107" s="244">
        <f t="shared" si="24"/>
        <v>16.274540999999999</v>
      </c>
      <c r="AR107" s="244">
        <f t="shared" si="24"/>
        <v>15.226462759999999</v>
      </c>
      <c r="AS107" s="244">
        <f t="shared" si="24"/>
        <v>28.551421759999997</v>
      </c>
      <c r="AT107" s="244">
        <f t="shared" si="24"/>
        <v>22.79159104</v>
      </c>
      <c r="AU107" s="244">
        <f t="shared" si="24"/>
        <v>19.303297619999999</v>
      </c>
      <c r="AV107" s="244">
        <f t="shared" si="24"/>
        <v>17.061136349999998</v>
      </c>
      <c r="AW107" s="244">
        <f t="shared" si="24"/>
        <v>16.48235197</v>
      </c>
      <c r="AX107" s="244">
        <f t="shared" si="24"/>
        <v>0</v>
      </c>
      <c r="AY107" s="244">
        <f t="shared" si="24"/>
        <v>0</v>
      </c>
      <c r="AZ107" s="244">
        <f t="shared" si="24"/>
        <v>0</v>
      </c>
      <c r="BA107" s="244">
        <f t="shared" si="24"/>
        <v>0</v>
      </c>
      <c r="BB107" s="244">
        <f t="shared" si="24"/>
        <v>0</v>
      </c>
      <c r="BC107" s="244">
        <f t="shared" si="24"/>
        <v>0</v>
      </c>
      <c r="BD107" s="244">
        <f t="shared" si="24"/>
        <v>0</v>
      </c>
    </row>
    <row r="108" spans="1:56">
      <c r="A108" s="240" t="str">
        <f>A102</f>
        <v>Sawn wood</v>
      </c>
      <c r="AE108" s="244">
        <f t="shared" ref="AE108:BD108" si="25">SUM(AE86:AE86)</f>
        <v>6.19</v>
      </c>
      <c r="AF108" s="244">
        <f t="shared" si="25"/>
        <v>7.5910000000000002</v>
      </c>
      <c r="AG108" s="244">
        <f t="shared" si="25"/>
        <v>10.717000000000001</v>
      </c>
      <c r="AH108" s="244">
        <f t="shared" si="25"/>
        <v>9.0510000000000002</v>
      </c>
      <c r="AI108" s="244">
        <f t="shared" si="25"/>
        <v>13.77178065</v>
      </c>
      <c r="AJ108" s="244">
        <f t="shared" si="25"/>
        <v>17.681094089999998</v>
      </c>
      <c r="AK108" s="244">
        <f t="shared" si="25"/>
        <v>20.458232399999996</v>
      </c>
      <c r="AL108" s="244">
        <f t="shared" si="25"/>
        <v>21.862298760000002</v>
      </c>
      <c r="AM108" s="244">
        <f t="shared" si="25"/>
        <v>26.045980999999998</v>
      </c>
      <c r="AN108" s="244">
        <f t="shared" si="25"/>
        <v>24.509131999999997</v>
      </c>
      <c r="AO108" s="244">
        <f t="shared" si="25"/>
        <v>23.190645</v>
      </c>
      <c r="AP108" s="244">
        <f t="shared" si="25"/>
        <v>21.85079455</v>
      </c>
      <c r="AQ108" s="244">
        <f t="shared" si="25"/>
        <v>19.375959999999999</v>
      </c>
      <c r="AR108" s="244">
        <f t="shared" si="25"/>
        <v>19.6765306</v>
      </c>
      <c r="AS108" s="244">
        <f t="shared" si="25"/>
        <v>20.34389526</v>
      </c>
      <c r="AT108" s="244">
        <f t="shared" si="25"/>
        <v>18.013446999999999</v>
      </c>
      <c r="AU108" s="244">
        <f t="shared" si="25"/>
        <v>18.837150640000001</v>
      </c>
      <c r="AV108" s="244">
        <f t="shared" si="25"/>
        <v>16.4976494</v>
      </c>
      <c r="AW108" s="244">
        <f t="shared" si="25"/>
        <v>15.21978039</v>
      </c>
      <c r="AX108" s="244">
        <f t="shared" si="25"/>
        <v>0</v>
      </c>
      <c r="AY108" s="244">
        <f t="shared" si="25"/>
        <v>0</v>
      </c>
      <c r="AZ108" s="244">
        <f t="shared" si="25"/>
        <v>0</v>
      </c>
      <c r="BA108" s="244">
        <f t="shared" si="25"/>
        <v>0</v>
      </c>
      <c r="BB108" s="244">
        <f t="shared" si="25"/>
        <v>0</v>
      </c>
      <c r="BC108" s="244">
        <f t="shared" si="25"/>
        <v>0</v>
      </c>
      <c r="BD108" s="244">
        <f t="shared" si="25"/>
        <v>0</v>
      </c>
    </row>
    <row r="109" spans="1:56">
      <c r="A109" s="240" t="str">
        <f>A103</f>
        <v>Plywood</v>
      </c>
      <c r="AE109" s="244">
        <f t="shared" ref="AE109:BD109" si="26">SUM(AE89:AE89)</f>
        <v>23.605</v>
      </c>
      <c r="AF109" s="244">
        <f t="shared" si="26"/>
        <v>16.690999999999999</v>
      </c>
      <c r="AG109" s="244">
        <f t="shared" si="26"/>
        <v>12.271000000000001</v>
      </c>
      <c r="AH109" s="244">
        <f t="shared" si="26"/>
        <v>11.803000000000001</v>
      </c>
      <c r="AI109" s="244">
        <f t="shared" si="26"/>
        <v>15.54139251</v>
      </c>
      <c r="AJ109" s="244">
        <f t="shared" si="26"/>
        <v>11.32955501</v>
      </c>
      <c r="AK109" s="244">
        <f t="shared" si="26"/>
        <v>8.7961213899999997</v>
      </c>
      <c r="AL109" s="244">
        <f t="shared" si="26"/>
        <v>8.8770007499999988</v>
      </c>
      <c r="AM109" s="244">
        <f t="shared" si="26"/>
        <v>6.5821350000000001</v>
      </c>
      <c r="AN109" s="244">
        <f t="shared" si="26"/>
        <v>4.1148660000000001</v>
      </c>
      <c r="AO109" s="244">
        <f t="shared" si="26"/>
        <v>3.6664559999999997</v>
      </c>
      <c r="AP109" s="244">
        <f t="shared" si="26"/>
        <v>1.04713459</v>
      </c>
      <c r="AQ109" s="244">
        <f t="shared" si="26"/>
        <v>2.193746</v>
      </c>
      <c r="AR109" s="244">
        <f t="shared" si="26"/>
        <v>2.3694152699999997</v>
      </c>
      <c r="AS109" s="244">
        <f t="shared" si="26"/>
        <v>2.6153029299999999</v>
      </c>
      <c r="AT109" s="244">
        <f t="shared" si="26"/>
        <v>1.9408215499999999</v>
      </c>
      <c r="AU109" s="244">
        <f t="shared" si="26"/>
        <v>1.3091321499999999</v>
      </c>
      <c r="AV109" s="244">
        <f t="shared" si="26"/>
        <v>1.3665898400000001</v>
      </c>
      <c r="AW109" s="244">
        <f t="shared" si="26"/>
        <v>1.58846325</v>
      </c>
      <c r="AX109" s="244">
        <f t="shared" si="26"/>
        <v>0</v>
      </c>
      <c r="AY109" s="244">
        <f t="shared" si="26"/>
        <v>0</v>
      </c>
      <c r="AZ109" s="244">
        <f t="shared" si="26"/>
        <v>0</v>
      </c>
      <c r="BA109" s="244">
        <f t="shared" si="26"/>
        <v>0</v>
      </c>
      <c r="BB109" s="244">
        <f t="shared" si="26"/>
        <v>0</v>
      </c>
      <c r="BC109" s="244">
        <f t="shared" si="26"/>
        <v>0</v>
      </c>
      <c r="BD109" s="244">
        <f t="shared" si="26"/>
        <v>0</v>
      </c>
    </row>
    <row r="110" spans="1:56">
      <c r="A110" s="240" t="s">
        <v>19</v>
      </c>
      <c r="AE110" s="244">
        <f t="shared" ref="AE110:BD110" si="27">SUM(AE90:AE90)</f>
        <v>2.3000000000000003</v>
      </c>
      <c r="AF110" s="244">
        <f t="shared" si="27"/>
        <v>2.5</v>
      </c>
      <c r="AG110" s="244">
        <f t="shared" si="27"/>
        <v>2.8954537650000001</v>
      </c>
      <c r="AH110" s="244">
        <f t="shared" si="27"/>
        <v>3.3438167128205127</v>
      </c>
      <c r="AI110" s="244">
        <f t="shared" si="27"/>
        <v>4.2202758699999992</v>
      </c>
      <c r="AJ110" s="244">
        <f t="shared" si="27"/>
        <v>4.5781435199999994</v>
      </c>
      <c r="AK110" s="244">
        <f t="shared" si="27"/>
        <v>4.2907290099999997</v>
      </c>
      <c r="AL110" s="244">
        <f t="shared" si="27"/>
        <v>5.03734445</v>
      </c>
      <c r="AM110" s="244">
        <f t="shared" si="27"/>
        <v>3.1736809999999998</v>
      </c>
      <c r="AN110" s="244">
        <f t="shared" si="27"/>
        <v>2.3332109999999999</v>
      </c>
      <c r="AO110" s="244">
        <f t="shared" si="27"/>
        <v>1.399383</v>
      </c>
      <c r="AP110" s="244">
        <f t="shared" si="27"/>
        <v>0.83428575999999788</v>
      </c>
      <c r="AQ110" s="244">
        <f t="shared" si="27"/>
        <v>0.475717</v>
      </c>
      <c r="AR110" s="244">
        <f t="shared" si="27"/>
        <v>0.31591466999999995</v>
      </c>
      <c r="AS110" s="244">
        <f t="shared" si="27"/>
        <v>0.28091413999999998</v>
      </c>
      <c r="AT110" s="244">
        <f t="shared" si="27"/>
        <v>0.38349691999999996</v>
      </c>
      <c r="AU110" s="244">
        <f t="shared" si="27"/>
        <v>0.29615933999999999</v>
      </c>
      <c r="AV110" s="244">
        <f t="shared" si="27"/>
        <v>0.30024287999999999</v>
      </c>
      <c r="AW110" s="244">
        <f t="shared" si="27"/>
        <v>0.25710381999999998</v>
      </c>
      <c r="AX110" s="244">
        <f t="shared" si="27"/>
        <v>0</v>
      </c>
      <c r="AY110" s="244">
        <f t="shared" si="27"/>
        <v>0</v>
      </c>
      <c r="AZ110" s="244">
        <f t="shared" si="27"/>
        <v>0</v>
      </c>
      <c r="BA110" s="244">
        <f t="shared" si="27"/>
        <v>0</v>
      </c>
      <c r="BB110" s="244">
        <f t="shared" si="27"/>
        <v>0</v>
      </c>
      <c r="BC110" s="244">
        <f t="shared" si="27"/>
        <v>0</v>
      </c>
      <c r="BD110" s="244">
        <f t="shared" si="27"/>
        <v>0</v>
      </c>
    </row>
  </sheetData>
  <mergeCells count="4">
    <mergeCell ref="B71:AA71"/>
    <mergeCell ref="AE71:BD71"/>
    <mergeCell ref="B99:AA99"/>
    <mergeCell ref="AE99:BD99"/>
  </mergeCells>
  <pageMargins left="0.7" right="0.7" top="0.75" bottom="0.75" header="0.3" footer="0.3"/>
  <pageSetup paperSize="9"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73F84-F9A7-4A24-BD57-D79492945FA0}">
  <dimension ref="A61:BU119"/>
  <sheetViews>
    <sheetView workbookViewId="0"/>
  </sheetViews>
  <sheetFormatPr defaultRowHeight="12.5"/>
  <cols>
    <col min="1" max="1" width="8.7265625" style="240"/>
    <col min="2" max="2" width="8.7265625" style="240" customWidth="1"/>
    <col min="3" max="22" width="8.7265625" style="240"/>
    <col min="23" max="27" width="8.7265625" style="240" customWidth="1"/>
    <col min="28" max="28" width="8.7265625" style="240" hidden="1" customWidth="1"/>
    <col min="29" max="50" width="8.7265625" style="240"/>
    <col min="51" max="55" width="8.7265625" style="240" customWidth="1"/>
    <col min="56" max="56" width="8.7265625" style="240" hidden="1" customWidth="1"/>
    <col min="57" max="16384" width="8.7265625" style="240"/>
  </cols>
  <sheetData>
    <row r="61" spans="1:56" ht="13">
      <c r="A61" s="248" t="s">
        <v>99</v>
      </c>
    </row>
    <row r="62" spans="1:56">
      <c r="B62" s="299" t="s">
        <v>97</v>
      </c>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E62" s="299" t="s">
        <v>96</v>
      </c>
      <c r="AF62" s="299"/>
      <c r="AG62" s="299"/>
      <c r="AH62" s="299"/>
      <c r="AI62" s="299"/>
      <c r="AJ62" s="299"/>
      <c r="AK62" s="299"/>
      <c r="AL62" s="299"/>
      <c r="AM62" s="299"/>
      <c r="AN62" s="299"/>
      <c r="AO62" s="299"/>
      <c r="AP62" s="299"/>
      <c r="AQ62" s="299"/>
      <c r="AR62" s="299"/>
      <c r="AS62" s="299"/>
      <c r="AT62" s="299"/>
      <c r="AU62" s="299"/>
      <c r="AV62" s="299"/>
      <c r="AW62" s="299"/>
      <c r="AX62" s="299"/>
      <c r="AY62" s="299"/>
      <c r="AZ62" s="299"/>
      <c r="BA62" s="299"/>
      <c r="BB62" s="299"/>
      <c r="BC62" s="299"/>
      <c r="BD62" s="299"/>
    </row>
    <row r="63" spans="1:56">
      <c r="A63" s="242" t="s">
        <v>3</v>
      </c>
      <c r="C63" s="243">
        <f>[1]CoreVPAExp!BB$263</f>
        <v>0.24535199070399999</v>
      </c>
      <c r="D63" s="243">
        <f>[1]CoreVPAExp!BC$263</f>
        <v>0.17976575181599996</v>
      </c>
      <c r="E63" s="243">
        <f>[1]CoreVPAExp!BD$263</f>
        <v>0.17030771950699997</v>
      </c>
      <c r="F63" s="243">
        <f>[1]CoreVPAExp!BE$263</f>
        <v>0.15968919912004761</v>
      </c>
      <c r="G63" s="243">
        <f>[1]CoreVPAExp!BF$263</f>
        <v>0.18411117837799998</v>
      </c>
      <c r="H63" s="243">
        <f>[1]CoreVPAExp!BG$263</f>
        <v>0.18880680190399998</v>
      </c>
      <c r="I63" s="243">
        <f>[1]CoreVPAExp!BH$263</f>
        <v>0.23162948586600002</v>
      </c>
      <c r="J63" s="243">
        <f>[1]CoreVPAExp!BI$263</f>
        <v>0.22971727723433305</v>
      </c>
      <c r="K63" s="243">
        <f>[1]CoreVPAExp!BJ$263</f>
        <v>0.17598211222719998</v>
      </c>
      <c r="L63" s="243">
        <f>[1]CoreVPAExp!BK$263</f>
        <v>9.7037179471999996E-2</v>
      </c>
      <c r="M63" s="243">
        <f>[1]CoreVPAExp!BL$263</f>
        <v>0.13525631184666667</v>
      </c>
      <c r="N63" s="243">
        <f>[1]CoreVPAExp!BM$263</f>
        <v>0.10431870333200002</v>
      </c>
      <c r="O63" s="243">
        <f>[1]CoreVPAExp!BN$263</f>
        <v>9.5853684785333321E-2</v>
      </c>
      <c r="P63" s="243">
        <f>[1]CoreVPAExp!BO$263</f>
        <v>8.9054093354666672E-2</v>
      </c>
      <c r="Q63" s="243">
        <f>[1]CoreVPAExp!BP$263</f>
        <v>0.14640758018476935</v>
      </c>
      <c r="R63" s="243">
        <f>[1]CoreVPAExp!BQ$263</f>
        <v>0.17270507244901726</v>
      </c>
      <c r="S63" s="243">
        <f>[1]CoreVPAExp!BR$263</f>
        <v>0.11573943785484886</v>
      </c>
      <c r="T63" s="243">
        <f>[1]CoreVPAExp!BS$263</f>
        <v>0.13282810967278402</v>
      </c>
      <c r="U63" s="243">
        <f>[1]CoreVPAExp!BT$263</f>
        <v>0.12863022755030901</v>
      </c>
      <c r="V63" s="243">
        <f>[1]CoreVPAExp!BU$263</f>
        <v>0.10173654842465872</v>
      </c>
      <c r="W63" s="243">
        <f>[1]CoreVPAExp!BV$263</f>
        <v>7.2790788783999999E-2</v>
      </c>
      <c r="X63" s="243">
        <f>[1]CoreVPAExp!BW$263</f>
        <v>6.6905898551999993E-2</v>
      </c>
      <c r="Y63" s="243">
        <f>[1]CoreVPAExp!BX$263</f>
        <v>7.356228650890799E-2</v>
      </c>
      <c r="Z63" s="243">
        <f>[1]CoreVPAExp!BY$263</f>
        <v>3.0441645384000002E-2</v>
      </c>
      <c r="AA63" s="243">
        <f>[1]CoreVPAExp!BZ$263</f>
        <v>2.2531959044000002E-2</v>
      </c>
      <c r="AB63" s="243">
        <f>[1]CoreVPAExp!CA$263</f>
        <v>3.5507818439999999E-3</v>
      </c>
      <c r="AC63" s="250"/>
      <c r="AD63" s="250"/>
      <c r="AE63" s="244">
        <f>[1]CoreVPAExp!CB$263</f>
        <v>37.8106345883795</v>
      </c>
      <c r="AF63" s="244">
        <f>[1]CoreVPAExp!CC$263</f>
        <v>22.719188720585091</v>
      </c>
      <c r="AG63" s="244">
        <f>[1]CoreVPAExp!CD$263</f>
        <v>21.742090258109574</v>
      </c>
      <c r="AH63" s="244">
        <f>[1]CoreVPAExp!CE$263</f>
        <v>24.453452754852712</v>
      </c>
      <c r="AI63" s="244">
        <f>[1]CoreVPAExp!CF$263</f>
        <v>29.423855838599998</v>
      </c>
      <c r="AJ63" s="244">
        <f>[1]CoreVPAExp!CG$263</f>
        <v>36.566265576007872</v>
      </c>
      <c r="AK63" s="244">
        <f>[1]CoreVPAExp!CH$263</f>
        <v>53.527041368415517</v>
      </c>
      <c r="AL63" s="244">
        <f>[1]CoreVPAExp!CI$263</f>
        <v>53.84283276909072</v>
      </c>
      <c r="AM63" s="244">
        <f>[1]CoreVPAExp!CJ$263</f>
        <v>44.82497829739453</v>
      </c>
      <c r="AN63" s="244">
        <f>[1]CoreVPAExp!CK$263</f>
        <v>27.009263870758385</v>
      </c>
      <c r="AO63" s="244">
        <f>[1]CoreVPAExp!CL$263</f>
        <v>39.048117660525847</v>
      </c>
      <c r="AP63" s="244">
        <f>[1]CoreVPAExp!CM$263</f>
        <v>33.655326719527068</v>
      </c>
      <c r="AQ63" s="244">
        <f>[1]CoreVPAExp!CN$263</f>
        <v>33.333352855280957</v>
      </c>
      <c r="AR63" s="244">
        <f>[1]CoreVPAExp!CO$263</f>
        <v>35.436435262466667</v>
      </c>
      <c r="AS63" s="244">
        <f>[1]CoreVPAExp!CP$263</f>
        <v>58.523053857952661</v>
      </c>
      <c r="AT63" s="244">
        <f>[1]CoreVPAExp!CQ$263</f>
        <v>74.904086946999996</v>
      </c>
      <c r="AU63" s="244">
        <f>[1]CoreVPAExp!CR$263</f>
        <v>47.455797181654148</v>
      </c>
      <c r="AV63" s="244">
        <f>[1]CoreVPAExp!CS$263</f>
        <v>49.2824570283599</v>
      </c>
      <c r="AW63" s="244">
        <f>[1]CoreVPAExp!CT$263</f>
        <v>49.146635186007849</v>
      </c>
      <c r="AX63" s="244">
        <f>[1]CoreVPAExp!CU$263</f>
        <v>37.117538116726067</v>
      </c>
      <c r="AY63" s="244">
        <f>[1]CoreVPAExp!CV$263</f>
        <v>26.938638573399999</v>
      </c>
      <c r="AZ63" s="244">
        <f>[1]CoreVPAExp!CW$263</f>
        <v>27.14659115132137</v>
      </c>
      <c r="BA63" s="244">
        <f>[1]CoreVPAExp!CX$263</f>
        <v>33.405524013999994</v>
      </c>
      <c r="BB63" s="244">
        <f>[1]CoreVPAExp!CY$263</f>
        <v>13.738703932555385</v>
      </c>
      <c r="BC63" s="244">
        <f>[1]CoreVPAExp!CZ$263</f>
        <v>6.9368900187392768</v>
      </c>
      <c r="BD63" s="244">
        <f>[1]CoreVPAExp!DA$263</f>
        <v>0</v>
      </c>
    </row>
    <row r="64" spans="1:56">
      <c r="A64" s="242"/>
      <c r="B64" s="240" t="s">
        <v>121</v>
      </c>
      <c r="C64" s="240">
        <v>2000</v>
      </c>
      <c r="D64" s="240">
        <f t="shared" ref="D64:AB64" si="0">1+C64</f>
        <v>2001</v>
      </c>
      <c r="E64" s="240">
        <f t="shared" si="0"/>
        <v>2002</v>
      </c>
      <c r="F64" s="240">
        <f t="shared" si="0"/>
        <v>2003</v>
      </c>
      <c r="G64" s="240">
        <f t="shared" si="0"/>
        <v>2004</v>
      </c>
      <c r="H64" s="240">
        <f t="shared" si="0"/>
        <v>2005</v>
      </c>
      <c r="I64" s="240">
        <f t="shared" si="0"/>
        <v>2006</v>
      </c>
      <c r="J64" s="240">
        <f t="shared" si="0"/>
        <v>2007</v>
      </c>
      <c r="K64" s="240">
        <f t="shared" si="0"/>
        <v>2008</v>
      </c>
      <c r="L64" s="240">
        <f t="shared" si="0"/>
        <v>2009</v>
      </c>
      <c r="M64" s="240">
        <f t="shared" si="0"/>
        <v>2010</v>
      </c>
      <c r="N64" s="240">
        <f t="shared" si="0"/>
        <v>2011</v>
      </c>
      <c r="O64" s="240">
        <f t="shared" si="0"/>
        <v>2012</v>
      </c>
      <c r="P64" s="240">
        <f t="shared" si="0"/>
        <v>2013</v>
      </c>
      <c r="Q64" s="240">
        <f t="shared" si="0"/>
        <v>2014</v>
      </c>
      <c r="R64" s="240">
        <f t="shared" si="0"/>
        <v>2015</v>
      </c>
      <c r="S64" s="240">
        <f t="shared" si="0"/>
        <v>2016</v>
      </c>
      <c r="T64" s="240">
        <f t="shared" si="0"/>
        <v>2017</v>
      </c>
      <c r="U64" s="240">
        <f t="shared" si="0"/>
        <v>2018</v>
      </c>
      <c r="V64" s="240">
        <f t="shared" si="0"/>
        <v>2019</v>
      </c>
      <c r="W64" s="240">
        <f t="shared" si="0"/>
        <v>2020</v>
      </c>
      <c r="X64" s="240">
        <f t="shared" si="0"/>
        <v>2021</v>
      </c>
      <c r="Y64" s="240">
        <f t="shared" si="0"/>
        <v>2022</v>
      </c>
      <c r="Z64" s="240">
        <f t="shared" si="0"/>
        <v>2023</v>
      </c>
      <c r="AA64" s="240">
        <f t="shared" si="0"/>
        <v>2024</v>
      </c>
      <c r="AB64" s="240">
        <f t="shared" si="0"/>
        <v>2025</v>
      </c>
      <c r="AE64" s="240">
        <v>2000</v>
      </c>
      <c r="AF64" s="240">
        <f t="shared" ref="AF64:BD64" si="1">1+AE64</f>
        <v>2001</v>
      </c>
      <c r="AG64" s="240">
        <f t="shared" si="1"/>
        <v>2002</v>
      </c>
      <c r="AH64" s="240">
        <f t="shared" si="1"/>
        <v>2003</v>
      </c>
      <c r="AI64" s="240">
        <f t="shared" si="1"/>
        <v>2004</v>
      </c>
      <c r="AJ64" s="240">
        <f t="shared" si="1"/>
        <v>2005</v>
      </c>
      <c r="AK64" s="240">
        <f t="shared" si="1"/>
        <v>2006</v>
      </c>
      <c r="AL64" s="240">
        <f t="shared" si="1"/>
        <v>2007</v>
      </c>
      <c r="AM64" s="240">
        <f t="shared" si="1"/>
        <v>2008</v>
      </c>
      <c r="AN64" s="240">
        <f t="shared" si="1"/>
        <v>2009</v>
      </c>
      <c r="AO64" s="240">
        <f t="shared" si="1"/>
        <v>2010</v>
      </c>
      <c r="AP64" s="240">
        <f t="shared" si="1"/>
        <v>2011</v>
      </c>
      <c r="AQ64" s="240">
        <f t="shared" si="1"/>
        <v>2012</v>
      </c>
      <c r="AR64" s="240">
        <f t="shared" si="1"/>
        <v>2013</v>
      </c>
      <c r="AS64" s="240">
        <f t="shared" si="1"/>
        <v>2014</v>
      </c>
      <c r="AT64" s="240">
        <f t="shared" si="1"/>
        <v>2015</v>
      </c>
      <c r="AU64" s="240">
        <f t="shared" si="1"/>
        <v>2016</v>
      </c>
      <c r="AV64" s="240">
        <f t="shared" si="1"/>
        <v>2017</v>
      </c>
      <c r="AW64" s="240">
        <f t="shared" si="1"/>
        <v>2018</v>
      </c>
      <c r="AX64" s="240">
        <f t="shared" si="1"/>
        <v>2019</v>
      </c>
      <c r="AY64" s="240">
        <f t="shared" si="1"/>
        <v>2020</v>
      </c>
      <c r="AZ64" s="240">
        <f t="shared" si="1"/>
        <v>2021</v>
      </c>
      <c r="BA64" s="240">
        <f t="shared" si="1"/>
        <v>2022</v>
      </c>
      <c r="BB64" s="240">
        <f t="shared" si="1"/>
        <v>2023</v>
      </c>
      <c r="BC64" s="240">
        <f t="shared" si="1"/>
        <v>2024</v>
      </c>
      <c r="BD64" s="240">
        <f t="shared" si="1"/>
        <v>2025</v>
      </c>
    </row>
    <row r="65" spans="1:73">
      <c r="A65" s="242" t="s">
        <v>131</v>
      </c>
      <c r="B65" s="243" t="s">
        <v>121</v>
      </c>
      <c r="C65" s="243">
        <f>[1]CoreVPAExp!BB$264</f>
        <v>4.5931114680000003E-2</v>
      </c>
      <c r="D65" s="243">
        <f>[1]CoreVPAExp!BC$264</f>
        <v>4.2209872799999992E-2</v>
      </c>
      <c r="E65" s="243">
        <f>[1]CoreVPAExp!BD$264</f>
        <v>3.5813951000000004E-2</v>
      </c>
      <c r="F65" s="243">
        <f>[1]CoreVPAExp!BE$264</f>
        <v>3.2437664800000002E-2</v>
      </c>
      <c r="G65" s="243">
        <f>[1]CoreVPAExp!BF$264</f>
        <v>3.4080155200000004E-2</v>
      </c>
      <c r="H65" s="243">
        <f>[1]CoreVPAExp!BG$264</f>
        <v>3.4246912800000001E-2</v>
      </c>
      <c r="I65" s="243">
        <f>[1]CoreVPAExp!BH$264</f>
        <v>4.4843862800000002E-2</v>
      </c>
      <c r="J65" s="243">
        <f>[1]CoreVPAExp!BI$264</f>
        <v>4.0984285600000003E-2</v>
      </c>
      <c r="K65" s="243">
        <f>[1]CoreVPAExp!BJ$264</f>
        <v>3.6310750000000003E-2</v>
      </c>
      <c r="L65" s="243">
        <f>[1]CoreVPAExp!BK$264</f>
        <v>1.1717104400000001E-2</v>
      </c>
      <c r="M65" s="243">
        <f>[1]CoreVPAExp!BL$264</f>
        <v>1.2025895999999999E-2</v>
      </c>
      <c r="N65" s="243">
        <f>[1]CoreVPAExp!BM$264</f>
        <v>6.6081239999999999E-3</v>
      </c>
      <c r="O65" s="243">
        <f>[1]CoreVPAExp!BN$264</f>
        <v>6.9976489333333338E-3</v>
      </c>
      <c r="P65" s="243">
        <f>[1]CoreVPAExp!BO$264</f>
        <v>4.3516739999999998E-3</v>
      </c>
      <c r="Q65" s="243">
        <f>[1]CoreVPAExp!BP$264</f>
        <v>4.6412164000000002E-3</v>
      </c>
      <c r="R65" s="243">
        <f>[1]CoreVPAExp!BQ$264</f>
        <v>9.9937836000000002E-3</v>
      </c>
      <c r="S65" s="243">
        <f>[1]CoreVPAExp!BR$264</f>
        <v>3.7455139999999997E-3</v>
      </c>
      <c r="T65" s="243">
        <f>[1]CoreVPAExp!BS$264</f>
        <v>6.0930944749999997E-3</v>
      </c>
      <c r="U65" s="243">
        <f>[1]CoreVPAExp!BT$264</f>
        <v>6.8059399999999999E-3</v>
      </c>
      <c r="V65" s="243">
        <f>[1]CoreVPAExp!BU$264</f>
        <v>7.6796344000000004E-3</v>
      </c>
      <c r="W65" s="243">
        <f>[1]CoreVPAExp!BV$264</f>
        <v>3.0780054000000001E-3</v>
      </c>
      <c r="X65" s="243">
        <f>[1]CoreVPAExp!BW$264</f>
        <v>3.5228157880000006E-3</v>
      </c>
      <c r="Y65" s="243">
        <f>[1]CoreVPAExp!BX$264</f>
        <v>3.5507818439999999E-3</v>
      </c>
      <c r="Z65" s="243">
        <f>[1]CoreVPAExp!BY$264</f>
        <v>3.5507818439999999E-3</v>
      </c>
      <c r="AA65" s="243">
        <f>[1]CoreVPAExp!BZ$264</f>
        <v>3.5507818439999999E-3</v>
      </c>
      <c r="AB65" s="243">
        <f>[1]CoreVPAExp!CA$264</f>
        <v>3.5507818439999999E-3</v>
      </c>
      <c r="BF65" s="249">
        <f t="shared" ref="BF65:BU69" si="2">K65/K$63</f>
        <v>0.20633205011837433</v>
      </c>
      <c r="BG65" s="249">
        <f t="shared" si="2"/>
        <v>0.12074860856174166</v>
      </c>
      <c r="BH65" s="249">
        <f t="shared" si="2"/>
        <v>8.8911902415564584E-2</v>
      </c>
      <c r="BI65" s="249">
        <f t="shared" si="2"/>
        <v>6.3345534299532852E-2</v>
      </c>
      <c r="BJ65" s="249">
        <f t="shared" si="2"/>
        <v>7.3003442162966822E-2</v>
      </c>
      <c r="BK65" s="249">
        <f t="shared" si="2"/>
        <v>4.8865513488178816E-2</v>
      </c>
      <c r="BL65" s="249">
        <f t="shared" si="2"/>
        <v>3.1700656442396564E-2</v>
      </c>
      <c r="BM65" s="249">
        <f t="shared" si="2"/>
        <v>5.7866184578627113E-2</v>
      </c>
      <c r="BN65" s="249">
        <f t="shared" si="2"/>
        <v>3.2361605252457883E-2</v>
      </c>
      <c r="BO65" s="249">
        <f t="shared" si="2"/>
        <v>4.5872025808468248E-2</v>
      </c>
      <c r="BP65" s="249">
        <f t="shared" si="2"/>
        <v>5.2910891394778149E-2</v>
      </c>
      <c r="BQ65" s="249">
        <f t="shared" si="2"/>
        <v>7.548550170922276E-2</v>
      </c>
      <c r="BR65" s="249">
        <f t="shared" si="2"/>
        <v>4.2285644261030049E-2</v>
      </c>
      <c r="BS65" s="249">
        <f t="shared" si="2"/>
        <v>5.2653291626627359E-2</v>
      </c>
      <c r="BT65" s="249">
        <f t="shared" si="2"/>
        <v>4.8269052153103204E-2</v>
      </c>
      <c r="BU65" s="249">
        <f t="shared" si="2"/>
        <v>0.11664224450450618</v>
      </c>
    </row>
    <row r="66" spans="1:73">
      <c r="A66" s="242" t="s">
        <v>27</v>
      </c>
      <c r="B66" s="243" t="s">
        <v>122</v>
      </c>
      <c r="C66" s="243">
        <f>(SUM([1]CoreVPAExp!BB$47:BB$47)+SUM([1]CoreVPAExp!BB$105:BB$105))</f>
        <v>2.0054119999999998E-2</v>
      </c>
      <c r="D66" s="243">
        <f>(SUM([1]CoreVPAExp!BC$47:BC$47)+SUM([1]CoreVPAExp!BC$105:BC$105))</f>
        <v>1.396E-2</v>
      </c>
      <c r="E66" s="243">
        <f>(SUM([1]CoreVPAExp!BD$47:BD$47)+SUM([1]CoreVPAExp!BD$105:BD$105))</f>
        <v>2.7625499999999997E-2</v>
      </c>
      <c r="F66" s="243">
        <f>(SUM([1]CoreVPAExp!BE$47:BE$47)+SUM([1]CoreVPAExp!BE$105:BE$105))</f>
        <v>1.3140999999999999E-3</v>
      </c>
      <c r="G66" s="243">
        <f>(SUM([1]CoreVPAExp!BF$47:BF$47)+SUM([1]CoreVPAExp!BF$105:BF$105))</f>
        <v>3.8769E-3</v>
      </c>
      <c r="H66" s="243">
        <f>(SUM([1]CoreVPAExp!BG$47:BG$47)+SUM([1]CoreVPAExp!BG$105:BG$105))</f>
        <v>3.2171959999999999E-2</v>
      </c>
      <c r="I66" s="243">
        <f>(SUM([1]CoreVPAExp!BH$47:BH$47)+SUM([1]CoreVPAExp!BH$105:BH$105))</f>
        <v>7.1156935959999987E-2</v>
      </c>
      <c r="J66" s="243">
        <f>(SUM([1]CoreVPAExp!BI$47:BI$47)+SUM([1]CoreVPAExp!BI$105:BI$105))</f>
        <v>6.9750693900000008E-2</v>
      </c>
      <c r="K66" s="243">
        <f>(SUM([1]CoreVPAExp!BJ$47:BJ$47)+SUM([1]CoreVPAExp!BJ$105:BJ$105))</f>
        <v>6.1302079999999995E-2</v>
      </c>
      <c r="L66" s="243">
        <f>(SUM([1]CoreVPAExp!BK$47:BK$47)+SUM([1]CoreVPAExp!BK$105:BK$105))</f>
        <v>4.0413017199999998E-2</v>
      </c>
      <c r="M66" s="243">
        <f>(SUM([1]CoreVPAExp!BL$47:BL$47)+SUM([1]CoreVPAExp!BL$105:BL$105))</f>
        <v>6.0669104933333336E-2</v>
      </c>
      <c r="N66" s="243">
        <f>(SUM([1]CoreVPAExp!BM$47:BM$47)+SUM([1]CoreVPAExp!BM$105:BM$105))</f>
        <v>5.221758E-2</v>
      </c>
      <c r="O66" s="243">
        <f>(SUM([1]CoreVPAExp!BN$47:BN$47)+SUM([1]CoreVPAExp!BN$105:BN$105))</f>
        <v>4.0469379999999999E-2</v>
      </c>
      <c r="P66" s="243">
        <f>(SUM([1]CoreVPAExp!BO$47:BO$47)+SUM([1]CoreVPAExp!BO$105:BO$105))</f>
        <v>4.5646980000000004E-2</v>
      </c>
      <c r="Q66" s="243">
        <f>(SUM([1]CoreVPAExp!BP$47:BP$47)+SUM([1]CoreVPAExp!BP$105:BP$105))</f>
        <v>8.9014891127436019E-2</v>
      </c>
      <c r="R66" s="243">
        <f>(SUM([1]CoreVPAExp!BQ$47:BQ$47)+SUM([1]CoreVPAExp!BQ$105:BQ$105))</f>
        <v>0.10029384816001727</v>
      </c>
      <c r="S66" s="243">
        <f>(SUM([1]CoreVPAExp!BR$47:BR$47)+SUM([1]CoreVPAExp!BR$105:BR$105))</f>
        <v>4.5432968054848859E-2</v>
      </c>
      <c r="T66" s="243">
        <f>(SUM([1]CoreVPAExp!BS$47:BS$47)+SUM([1]CoreVPAExp!BS$105:BS$105))</f>
        <v>7.5690818459117348E-2</v>
      </c>
      <c r="U66" s="243">
        <f>(SUM([1]CoreVPAExp!BT$47:BT$47)+SUM([1]CoreVPAExp!BT$105:BT$105))</f>
        <v>8.118214251030903E-2</v>
      </c>
      <c r="V66" s="243">
        <f>(SUM([1]CoreVPAExp!BU$47:BU$47)+SUM([1]CoreVPAExp!BU$105:BU$105))</f>
        <v>4.1880146291325401E-2</v>
      </c>
      <c r="W66" s="243">
        <f>(SUM([1]CoreVPAExp!BV$47:BV$47)+SUM([1]CoreVPAExp!BV$105:BV$105))</f>
        <v>4.0708000000000001E-2</v>
      </c>
      <c r="X66" s="243">
        <f>(SUM([1]CoreVPAExp!BW$47:BW$47)+SUM([1]CoreVPAExp!BW$105:BW$105))</f>
        <v>3.9419999999999997E-2</v>
      </c>
      <c r="Y66" s="243">
        <f>(SUM([1]CoreVPAExp!BX$47:BX$47)+SUM([1]CoreVPAExp!BX$105:BX$105))</f>
        <v>4.8168399999999993E-2</v>
      </c>
      <c r="Z66" s="243">
        <f>(SUM([1]CoreVPAExp!BY$47:BY$47)+SUM([1]CoreVPAExp!BY$105:BY$105))</f>
        <v>1.3791999999999999E-2</v>
      </c>
      <c r="AA66" s="243">
        <f>(SUM([1]CoreVPAExp!BZ$47:BZ$47)+SUM([1]CoreVPAExp!BZ$105:BZ$105))</f>
        <v>1.890228E-2</v>
      </c>
      <c r="AB66" s="243">
        <f>(SUM([1]CoreVPAExp!CA$47:CA$47)+SUM([1]CoreVPAExp!CA$105:CA$105))</f>
        <v>0</v>
      </c>
      <c r="BF66" s="249">
        <f t="shared" si="2"/>
        <v>0.34834267656053897</v>
      </c>
      <c r="BG66" s="249">
        <f t="shared" si="2"/>
        <v>0.41646941326918041</v>
      </c>
      <c r="BH66" s="249">
        <f t="shared" si="2"/>
        <v>0.44854915903747894</v>
      </c>
      <c r="BI66" s="249">
        <f t="shared" si="2"/>
        <v>0.50055817731758678</v>
      </c>
      <c r="BJ66" s="249">
        <f t="shared" si="2"/>
        <v>0.42219952306092529</v>
      </c>
      <c r="BK66" s="249">
        <f t="shared" si="2"/>
        <v>0.51257587698081908</v>
      </c>
      <c r="BL66" s="249">
        <f t="shared" si="2"/>
        <v>0.60799373239484877</v>
      </c>
      <c r="BM66" s="249">
        <f t="shared" si="2"/>
        <v>0.58072323376387303</v>
      </c>
      <c r="BN66" s="249">
        <f t="shared" si="2"/>
        <v>0.39254526285005159</v>
      </c>
      <c r="BO66" s="249">
        <f t="shared" si="2"/>
        <v>0.5698403647057706</v>
      </c>
      <c r="BP66" s="249">
        <f t="shared" si="2"/>
        <v>0.63112803309437981</v>
      </c>
      <c r="BQ66" s="249">
        <f t="shared" si="2"/>
        <v>0.41165291077610972</v>
      </c>
      <c r="BR66" s="249">
        <f t="shared" si="2"/>
        <v>0.55924658435557362</v>
      </c>
      <c r="BS66" s="249">
        <f t="shared" si="2"/>
        <v>0.58918571984146273</v>
      </c>
      <c r="BT66" s="249">
        <f t="shared" si="2"/>
        <v>0.65479748232359614</v>
      </c>
      <c r="BU66" s="249">
        <f t="shared" si="2"/>
        <v>0.4530635524467746</v>
      </c>
    </row>
    <row r="67" spans="1:73">
      <c r="A67" s="242" t="s">
        <v>64</v>
      </c>
      <c r="B67" s="243" t="s">
        <v>122</v>
      </c>
      <c r="C67" s="243">
        <f>[1]CoreVPAExp!BB$108</f>
        <v>6.6885E-3</v>
      </c>
      <c r="D67" s="243">
        <f>[1]CoreVPAExp!BC$108</f>
        <v>1.1261739999999999E-2</v>
      </c>
      <c r="E67" s="243">
        <f>[1]CoreVPAExp!BD$108</f>
        <v>1.234275E-2</v>
      </c>
      <c r="F67" s="243">
        <f>[1]CoreVPAExp!BE$108</f>
        <v>6.0288999999999995E-2</v>
      </c>
      <c r="G67" s="243">
        <f>[1]CoreVPAExp!BF$108</f>
        <v>2.8268999999999996E-2</v>
      </c>
      <c r="H67" s="243">
        <f>[1]CoreVPAExp!BG$108</f>
        <v>2.8962000000000002E-2</v>
      </c>
      <c r="I67" s="243">
        <f>[1]CoreVPAExp!BH$108</f>
        <v>5.3205000000000002E-2</v>
      </c>
      <c r="J67" s="243">
        <f>[1]CoreVPAExp!BI$108</f>
        <v>5.0652000000000003E-2</v>
      </c>
      <c r="K67" s="243">
        <f>[1]CoreVPAExp!BJ$108</f>
        <v>3.1552699999999996E-2</v>
      </c>
      <c r="L67" s="243">
        <f>[1]CoreVPAExp!BK$108</f>
        <v>1.8061000000000001E-2</v>
      </c>
      <c r="M67" s="243">
        <f>[1]CoreVPAExp!BL$108</f>
        <v>3.28788E-2</v>
      </c>
      <c r="N67" s="243">
        <f>[1]CoreVPAExp!BM$108</f>
        <v>2.8838548939999997E-2</v>
      </c>
      <c r="O67" s="243">
        <f>[1]CoreVPAExp!BN$108</f>
        <v>1.4704159999999999E-2</v>
      </c>
      <c r="P67" s="243">
        <f>[1]CoreVPAExp!BO$108</f>
        <v>1.5519579999999998E-2</v>
      </c>
      <c r="Q67" s="243">
        <f>[1]CoreVPAExp!BP$108</f>
        <v>2.1537000000000001E-2</v>
      </c>
      <c r="R67" s="243">
        <f>[1]CoreVPAExp!BQ$108</f>
        <v>4.3045019999999996E-2</v>
      </c>
      <c r="S67" s="243">
        <f>[1]CoreVPAExp!BR$108</f>
        <v>4.3159799999999998E-2</v>
      </c>
      <c r="T67" s="243">
        <f>[1]CoreVPAExp!BS$108</f>
        <v>3.3519158666666667E-2</v>
      </c>
      <c r="U67" s="243">
        <f>[1]CoreVPAExp!BT$108</f>
        <v>1.6466999999999999E-2</v>
      </c>
      <c r="V67" s="243">
        <f>[1]CoreVPAExp!BU$108</f>
        <v>1.51494E-2</v>
      </c>
      <c r="W67" s="243">
        <f>[1]CoreVPAExp!BV$108</f>
        <v>7.9634800000000002E-3</v>
      </c>
      <c r="X67" s="243">
        <f>[1]CoreVPAExp!BW$108</f>
        <v>7.234E-3</v>
      </c>
      <c r="Y67" s="243">
        <f>[1]CoreVPAExp!BX$108</f>
        <v>4.2429999999999994E-3</v>
      </c>
      <c r="Z67" s="243">
        <f>[1]CoreVPAExp!BY$108</f>
        <v>3.4530199999999998E-3</v>
      </c>
      <c r="AA67" s="243">
        <f>[1]CoreVPAExp!BZ$108</f>
        <v>0</v>
      </c>
      <c r="AB67" s="243">
        <f>[1]CoreVPAExp!CA$108</f>
        <v>0</v>
      </c>
      <c r="BF67" s="249">
        <f t="shared" si="2"/>
        <v>0.17929492719842</v>
      </c>
      <c r="BG67" s="249">
        <f t="shared" si="2"/>
        <v>0.18612453595903916</v>
      </c>
      <c r="BH67" s="249">
        <f t="shared" si="2"/>
        <v>0.24308514368832601</v>
      </c>
      <c r="BI67" s="249">
        <f t="shared" si="2"/>
        <v>0.27644658166637409</v>
      </c>
      <c r="BJ67" s="249">
        <f t="shared" si="2"/>
        <v>0.15340213610911596</v>
      </c>
      <c r="BK67" s="249">
        <f t="shared" si="2"/>
        <v>0.17427138287952409</v>
      </c>
      <c r="BL67" s="249">
        <f t="shared" si="2"/>
        <v>0.1471030391515239</v>
      </c>
      <c r="BM67" s="249">
        <f t="shared" si="2"/>
        <v>0.24924004483253923</v>
      </c>
      <c r="BN67" s="249">
        <f t="shared" si="2"/>
        <v>0.37290486976554671</v>
      </c>
      <c r="BO67" s="249">
        <f t="shared" si="2"/>
        <v>0.25234988850808449</v>
      </c>
      <c r="BP67" s="249">
        <f t="shared" si="2"/>
        <v>0.12801812072951152</v>
      </c>
      <c r="BQ67" s="249">
        <f t="shared" si="2"/>
        <v>0.14890813807408584</v>
      </c>
      <c r="BR67" s="249">
        <f t="shared" si="2"/>
        <v>0.10940230395951468</v>
      </c>
      <c r="BS67" s="249">
        <f t="shared" si="2"/>
        <v>0.10812200652798432</v>
      </c>
      <c r="BT67" s="249">
        <f t="shared" si="2"/>
        <v>5.7679011914429756E-2</v>
      </c>
      <c r="BU67" s="249">
        <f t="shared" si="2"/>
        <v>0.11343079378406044</v>
      </c>
    </row>
    <row r="68" spans="1:73">
      <c r="A68" s="242" t="s">
        <v>65</v>
      </c>
      <c r="B68" s="243" t="s">
        <v>122</v>
      </c>
      <c r="C68" s="243">
        <f>[1]CoreVPAExp!BB$247</f>
        <v>0.109523392</v>
      </c>
      <c r="D68" s="243">
        <f>[1]CoreVPAExp!BC$247</f>
        <v>0.10698604999999999</v>
      </c>
      <c r="E68" s="243">
        <f>[1]CoreVPAExp!BD$247</f>
        <v>8.3609179999999977E-2</v>
      </c>
      <c r="F68" s="243">
        <f>[1]CoreVPAExp!BE$247</f>
        <v>5.9271459999999998E-2</v>
      </c>
      <c r="G68" s="243">
        <f>[1]CoreVPAExp!BF$247</f>
        <v>7.6457259999999999E-2</v>
      </c>
      <c r="H68" s="243">
        <f>[1]CoreVPAExp!BG$247</f>
        <v>5.8056799999999992E-2</v>
      </c>
      <c r="I68" s="243">
        <f>[1]CoreVPAExp!BH$247</f>
        <v>3.6926559999999997E-2</v>
      </c>
      <c r="J68" s="243">
        <f>[1]CoreVPAExp!BI$247</f>
        <v>4.81275221E-2</v>
      </c>
      <c r="K68" s="243">
        <f>[1]CoreVPAExp!BJ$247</f>
        <v>3.8531963299999999E-2</v>
      </c>
      <c r="L68" s="243">
        <f>[1]CoreVPAExp!BK$247</f>
        <v>1.95724E-2</v>
      </c>
      <c r="M68" s="243">
        <f>[1]CoreVPAExp!BL$247</f>
        <v>2.154068E-2</v>
      </c>
      <c r="N68" s="243">
        <f>[1]CoreVPAExp!BM$247</f>
        <v>1.2518130000000001E-2</v>
      </c>
      <c r="O68" s="243">
        <f>[1]CoreVPAExp!BN$247</f>
        <v>2.46099475E-2</v>
      </c>
      <c r="P68" s="243">
        <f>[1]CoreVPAExp!BO$247</f>
        <v>1.5066863599999997E-2</v>
      </c>
      <c r="Q68" s="243">
        <f>[1]CoreVPAExp!BP$247</f>
        <v>2.3395736899999995E-2</v>
      </c>
      <c r="R68" s="243">
        <f>[1]CoreVPAExp!BQ$247</f>
        <v>1.0045046899999998E-2</v>
      </c>
      <c r="S68" s="243">
        <f>[1]CoreVPAExp!BR$247</f>
        <v>1.6104803800000001E-2</v>
      </c>
      <c r="T68" s="243">
        <f>[1]CoreVPAExp!BS$247</f>
        <v>1.0826880000000001E-2</v>
      </c>
      <c r="U68" s="243">
        <f>[1]CoreVPAExp!BT$247</f>
        <v>2.0295459999999998E-2</v>
      </c>
      <c r="V68" s="243">
        <f>[1]CoreVPAExp!BU$247</f>
        <v>2.165911756E-2</v>
      </c>
      <c r="W68" s="243">
        <f>[1]CoreVPAExp!BV$247</f>
        <v>1.4757876812000002E-2</v>
      </c>
      <c r="X68" s="243">
        <f>[1]CoreVPAExp!BW$247</f>
        <v>1.2550757400000001E-2</v>
      </c>
      <c r="Y68" s="243">
        <f>[1]CoreVPAExp!BX$247</f>
        <v>1.2616133832400001E-2</v>
      </c>
      <c r="Z68" s="243">
        <f>[1]CoreVPAExp!BY$247</f>
        <v>6.3959999999999998E-3</v>
      </c>
      <c r="AA68" s="243">
        <f>[1]CoreVPAExp!BZ$247</f>
        <v>0</v>
      </c>
      <c r="AB68" s="243">
        <f>[1]CoreVPAExp!CA$247</f>
        <v>0</v>
      </c>
      <c r="BF68" s="249">
        <f t="shared" si="2"/>
        <v>0.21895386305088602</v>
      </c>
      <c r="BG68" s="249">
        <f t="shared" si="2"/>
        <v>0.20170000927992349</v>
      </c>
      <c r="BH68" s="249">
        <f t="shared" si="2"/>
        <v>0.15925822392983474</v>
      </c>
      <c r="BI68" s="249">
        <f t="shared" si="2"/>
        <v>0.11999890336213595</v>
      </c>
      <c r="BJ68" s="249">
        <f t="shared" si="2"/>
        <v>0.25674492905634855</v>
      </c>
      <c r="BK68" s="249">
        <f t="shared" si="2"/>
        <v>0.16918777152662409</v>
      </c>
      <c r="BL68" s="249">
        <f t="shared" si="2"/>
        <v>0.15979867210751042</v>
      </c>
      <c r="BM68" s="249">
        <f t="shared" si="2"/>
        <v>5.8163010255331722E-2</v>
      </c>
      <c r="BN68" s="249">
        <f t="shared" si="2"/>
        <v>0.13914707120141154</v>
      </c>
      <c r="BO68" s="249">
        <f t="shared" si="2"/>
        <v>8.1510457588168078E-2</v>
      </c>
      <c r="BP68" s="249">
        <f t="shared" si="2"/>
        <v>0.15778142032798761</v>
      </c>
      <c r="BQ68" s="249">
        <f t="shared" si="2"/>
        <v>0.21289416532584374</v>
      </c>
      <c r="BR68" s="249">
        <f t="shared" si="2"/>
        <v>0.20274374077457313</v>
      </c>
      <c r="BS68" s="249">
        <f t="shared" si="2"/>
        <v>0.18758820480148572</v>
      </c>
      <c r="BT68" s="249">
        <f t="shared" si="2"/>
        <v>0.17150274184139527</v>
      </c>
      <c r="BU68" s="249">
        <f t="shared" si="2"/>
        <v>0.2101069084577705</v>
      </c>
    </row>
    <row r="69" spans="1:73">
      <c r="A69" s="244" t="s">
        <v>19</v>
      </c>
      <c r="B69" s="251" t="s">
        <v>123</v>
      </c>
      <c r="C69" s="251">
        <f t="shared" ref="C69:AB69" si="3">C63-SUM(C65:C68)</f>
        <v>6.3154864024000001E-2</v>
      </c>
      <c r="D69" s="251">
        <f t="shared" si="3"/>
        <v>5.3480890159999794E-3</v>
      </c>
      <c r="E69" s="251">
        <f t="shared" si="3"/>
        <v>1.0916338506999967E-2</v>
      </c>
      <c r="F69" s="251">
        <f t="shared" si="3"/>
        <v>6.376974320047607E-3</v>
      </c>
      <c r="G69" s="251">
        <f t="shared" si="3"/>
        <v>4.1427863177999985E-2</v>
      </c>
      <c r="H69" s="251">
        <f t="shared" si="3"/>
        <v>3.5369129104000002E-2</v>
      </c>
      <c r="I69" s="251">
        <f t="shared" si="3"/>
        <v>2.5497127106000023E-2</v>
      </c>
      <c r="J69" s="251">
        <f t="shared" si="3"/>
        <v>2.0202775634333037E-2</v>
      </c>
      <c r="K69" s="251">
        <f t="shared" si="3"/>
        <v>8.2846189271999771E-3</v>
      </c>
      <c r="L69" s="251">
        <f t="shared" si="3"/>
        <v>7.2736578720000028E-3</v>
      </c>
      <c r="M69" s="251">
        <f t="shared" si="3"/>
        <v>8.1418309133333422E-3</v>
      </c>
      <c r="N69" s="251">
        <f t="shared" si="3"/>
        <v>4.1363203920000285E-3</v>
      </c>
      <c r="O69" s="251">
        <f t="shared" si="3"/>
        <v>9.0725483519999844E-3</v>
      </c>
      <c r="P69" s="251">
        <f t="shared" si="3"/>
        <v>8.4689957546666694E-3</v>
      </c>
      <c r="Q69" s="251">
        <f t="shared" si="3"/>
        <v>7.8187357573333283E-3</v>
      </c>
      <c r="R69" s="251">
        <f t="shared" si="3"/>
        <v>9.3273737890000041E-3</v>
      </c>
      <c r="S69" s="251">
        <f t="shared" si="3"/>
        <v>7.2963520000000059E-3</v>
      </c>
      <c r="T69" s="251">
        <f t="shared" si="3"/>
        <v>6.6981580719999989E-3</v>
      </c>
      <c r="U69" s="251">
        <f t="shared" si="3"/>
        <v>3.8796850399999833E-3</v>
      </c>
      <c r="V69" s="251">
        <f t="shared" si="3"/>
        <v>1.536825017333332E-2</v>
      </c>
      <c r="W69" s="251">
        <f t="shared" si="3"/>
        <v>6.2834265719999977E-3</v>
      </c>
      <c r="X69" s="251">
        <f t="shared" si="3"/>
        <v>4.1783253640000073E-3</v>
      </c>
      <c r="Y69" s="251">
        <f t="shared" si="3"/>
        <v>4.9839708325079973E-3</v>
      </c>
      <c r="Z69" s="251">
        <f t="shared" si="3"/>
        <v>3.2498435400000018E-3</v>
      </c>
      <c r="AA69" s="251">
        <f t="shared" si="3"/>
        <v>7.8897200000000584E-5</v>
      </c>
      <c r="AB69" s="251">
        <f t="shared" si="3"/>
        <v>0</v>
      </c>
      <c r="AC69" s="251"/>
      <c r="AD69" s="251"/>
      <c r="AE69" s="251"/>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49">
        <f t="shared" si="2"/>
        <v>4.7076483071780618E-2</v>
      </c>
      <c r="BG69" s="249">
        <f t="shared" si="2"/>
        <v>7.4957432930115322E-2</v>
      </c>
      <c r="BH69" s="249">
        <f t="shared" si="2"/>
        <v>6.0195570928795759E-2</v>
      </c>
      <c r="BI69" s="249">
        <f t="shared" si="2"/>
        <v>3.9650803354370316E-2</v>
      </c>
      <c r="BJ69" s="249">
        <f t="shared" si="2"/>
        <v>9.4649969610643342E-2</v>
      </c>
      <c r="BK69" s="249">
        <f t="shared" si="2"/>
        <v>9.5099455124853863E-2</v>
      </c>
      <c r="BL69" s="249">
        <f t="shared" si="2"/>
        <v>5.3403899903720319E-2</v>
      </c>
      <c r="BM69" s="249">
        <f t="shared" si="2"/>
        <v>5.4007526569629018E-2</v>
      </c>
      <c r="BN69" s="249">
        <f t="shared" si="2"/>
        <v>6.3041190930532315E-2</v>
      </c>
      <c r="BO69" s="249">
        <f t="shared" si="2"/>
        <v>5.0427263389508481E-2</v>
      </c>
      <c r="BP69" s="249">
        <f t="shared" si="2"/>
        <v>3.0161534453342909E-2</v>
      </c>
      <c r="BQ69" s="249">
        <f t="shared" si="2"/>
        <v>0.15105928411473799</v>
      </c>
      <c r="BR69" s="249">
        <f t="shared" si="2"/>
        <v>8.6321726649308483E-2</v>
      </c>
      <c r="BS69" s="249">
        <f t="shared" si="2"/>
        <v>6.2450777202440043E-2</v>
      </c>
      <c r="BT69" s="249">
        <f t="shared" si="2"/>
        <v>6.7751711767475659E-2</v>
      </c>
      <c r="BU69" s="249">
        <f t="shared" si="2"/>
        <v>0.10675650080688824</v>
      </c>
    </row>
    <row r="70" spans="1:73">
      <c r="A70" s="244"/>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4"/>
      <c r="AZ70" s="244"/>
      <c r="BA70" s="244"/>
      <c r="BB70" s="244"/>
      <c r="BC70" s="244"/>
      <c r="BD70" s="244"/>
    </row>
    <row r="71" spans="1:73">
      <c r="A71" s="244"/>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c r="AS71" s="244"/>
      <c r="AT71" s="244"/>
      <c r="AU71" s="244"/>
      <c r="AV71" s="244"/>
      <c r="AW71" s="244"/>
      <c r="AX71" s="244"/>
      <c r="AY71" s="244"/>
      <c r="AZ71" s="244"/>
      <c r="BA71" s="244"/>
      <c r="BB71" s="244"/>
      <c r="BC71" s="244"/>
      <c r="BD71" s="244"/>
    </row>
    <row r="72" spans="1:73">
      <c r="A72" s="244"/>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4"/>
      <c r="AK72" s="244"/>
      <c r="AL72" s="244"/>
      <c r="AM72" s="244"/>
      <c r="AN72" s="244"/>
      <c r="AO72" s="244"/>
      <c r="AP72" s="244"/>
      <c r="AQ72" s="244"/>
      <c r="AR72" s="244"/>
      <c r="AS72" s="244"/>
      <c r="AT72" s="244"/>
      <c r="AU72" s="244"/>
      <c r="AV72" s="244"/>
      <c r="AW72" s="244"/>
      <c r="AX72" s="244"/>
      <c r="AY72" s="244"/>
      <c r="AZ72" s="244"/>
      <c r="BA72" s="244"/>
      <c r="BB72" s="244"/>
      <c r="BC72" s="244"/>
      <c r="BD72" s="244"/>
    </row>
    <row r="75" spans="1:73">
      <c r="A75" s="244" t="str">
        <f>A65</f>
        <v>EU-27 plus UK</v>
      </c>
      <c r="AE75" s="244">
        <f>[1]CoreVPAExp!CB$264</f>
        <v>7.1504631443070004</v>
      </c>
      <c r="AF75" s="244">
        <f>[1]CoreVPAExp!CC$264</f>
        <v>6.763781665999999</v>
      </c>
      <c r="AG75" s="244">
        <f>[1]CoreVPAExp!CD$264</f>
        <v>6.0626727936000009</v>
      </c>
      <c r="AH75" s="244">
        <f>[1]CoreVPAExp!CE$264</f>
        <v>4.7701697232000004</v>
      </c>
      <c r="AI75" s="244">
        <f>[1]CoreVPAExp!CF$264</f>
        <v>6.9486418386000004</v>
      </c>
      <c r="AJ75" s="244">
        <f>[1]CoreVPAExp!CG$264</f>
        <v>7.8182366691000009</v>
      </c>
      <c r="AK75" s="244">
        <f>[1]CoreVPAExp!CH$264</f>
        <v>9.1698150504000004</v>
      </c>
      <c r="AL75" s="244">
        <f>[1]CoreVPAExp!CI$264</f>
        <v>10.667843173000001</v>
      </c>
      <c r="AM75" s="244">
        <f>[1]CoreVPAExp!CJ$264</f>
        <v>8.0652509348000017</v>
      </c>
      <c r="AN75" s="244">
        <f>[1]CoreVPAExp!CK$264</f>
        <v>4.0494796011999998</v>
      </c>
      <c r="AO75" s="244">
        <f>[1]CoreVPAExp!CL$264</f>
        <v>4.0907403297000009</v>
      </c>
      <c r="AP75" s="244">
        <f>[1]CoreVPAExp!CM$264</f>
        <v>1.913599104</v>
      </c>
      <c r="AQ75" s="244">
        <f>[1]CoreVPAExp!CN$264</f>
        <v>3.0159112543999997</v>
      </c>
      <c r="AR75" s="244">
        <f>[1]CoreVPAExp!CO$264</f>
        <v>2.2643015958000001</v>
      </c>
      <c r="AS75" s="244">
        <f>[1]CoreVPAExp!CP$264</f>
        <v>2.4329856730000001</v>
      </c>
      <c r="AT75" s="244">
        <f>[1]CoreVPAExp!CQ$264</f>
        <v>4.9881189469999994</v>
      </c>
      <c r="AU75" s="244">
        <f>[1]CoreVPAExp!CR$264</f>
        <v>1.9344361503999998</v>
      </c>
      <c r="AV75" s="244">
        <f>[1]CoreVPAExp!CS$264</f>
        <v>3.2667286365999999</v>
      </c>
      <c r="AW75" s="244">
        <f>[1]CoreVPAExp!CT$264</f>
        <v>3.6414501242000004</v>
      </c>
      <c r="AX75" s="244">
        <f>[1]CoreVPAExp!CU$264</f>
        <v>3.6845129534999996</v>
      </c>
      <c r="AY75" s="244">
        <f>[1]CoreVPAExp!CV$264</f>
        <v>1.8389385733999999</v>
      </c>
      <c r="AZ75" s="244">
        <f>[1]CoreVPAExp!CW$264</f>
        <v>1.9676378841000002</v>
      </c>
      <c r="BA75" s="244">
        <f>[1]CoreVPAExp!CX$264</f>
        <v>2.5744818060000001</v>
      </c>
      <c r="BB75" s="244">
        <f>[1]CoreVPAExp!CY$264</f>
        <v>0</v>
      </c>
      <c r="BC75" s="244">
        <f>[1]CoreVPAExp!CZ$264</f>
        <v>0</v>
      </c>
      <c r="BD75" s="244">
        <f>[1]CoreVPAExp!DA$264</f>
        <v>0</v>
      </c>
      <c r="BE75" s="244"/>
      <c r="BF75" s="249">
        <f t="shared" ref="BF75:BU79" si="4">AM75/AM$63</f>
        <v>0.17992760378578471</v>
      </c>
      <c r="BG75" s="249">
        <f t="shared" si="4"/>
        <v>0.14992928428472183</v>
      </c>
      <c r="BH75" s="249">
        <f t="shared" si="4"/>
        <v>0.10476152436498555</v>
      </c>
      <c r="BI75" s="249">
        <f t="shared" si="4"/>
        <v>5.6858729078678526E-2</v>
      </c>
      <c r="BJ75" s="249">
        <f t="shared" si="4"/>
        <v>9.0477284643215639E-2</v>
      </c>
      <c r="BK75" s="249">
        <f t="shared" si="4"/>
        <v>6.3897555694556227E-2</v>
      </c>
      <c r="BL75" s="249">
        <f t="shared" si="4"/>
        <v>4.1573115423972073E-2</v>
      </c>
      <c r="BM75" s="249">
        <f t="shared" si="4"/>
        <v>6.6593414996560213E-2</v>
      </c>
      <c r="BN75" s="249">
        <f t="shared" si="4"/>
        <v>4.0762904961753124E-2</v>
      </c>
      <c r="BO75" s="249">
        <f t="shared" si="4"/>
        <v>6.6285831380528376E-2</v>
      </c>
      <c r="BP75" s="249">
        <f t="shared" si="4"/>
        <v>7.4093579558763542E-2</v>
      </c>
      <c r="BQ75" s="249">
        <f t="shared" si="4"/>
        <v>9.9266091999772696E-2</v>
      </c>
      <c r="BR75" s="249">
        <f t="shared" si="4"/>
        <v>6.8263975864608903E-2</v>
      </c>
      <c r="BS75" s="249">
        <f t="shared" si="4"/>
        <v>7.2481950795660943E-2</v>
      </c>
      <c r="BT75" s="249">
        <f t="shared" si="4"/>
        <v>7.706754741883573E-2</v>
      </c>
      <c r="BU75" s="249">
        <f t="shared" si="4"/>
        <v>0</v>
      </c>
    </row>
    <row r="76" spans="1:73">
      <c r="A76" s="242" t="str">
        <f>A66</f>
        <v>China</v>
      </c>
      <c r="AC76" s="244"/>
      <c r="AD76" s="244"/>
      <c r="AE76" s="244">
        <f>(SUM([1]CoreVPAExp!CB$47:CB$47)+SUM([1]CoreVPAExp!CB$105:CB$105))</f>
        <v>2.7250330000000003</v>
      </c>
      <c r="AF76" s="244">
        <f>(SUM([1]CoreVPAExp!CC$47:CC$47)+SUM([1]CoreVPAExp!CC$105:CC$105))</f>
        <v>2.0979999999999999</v>
      </c>
      <c r="AG76" s="244">
        <f>(SUM([1]CoreVPAExp!CD$47:CD$47)+SUM([1]CoreVPAExp!CD$105:CD$105))</f>
        <v>3.9785509999999999</v>
      </c>
      <c r="AH76" s="244">
        <f>(SUM([1]CoreVPAExp!CE$47:CE$47)+SUM([1]CoreVPAExp!CE$105:CE$105))</f>
        <v>0.255</v>
      </c>
      <c r="AI76" s="244">
        <f>(SUM([1]CoreVPAExp!CF$47:CF$47)+SUM([1]CoreVPAExp!CF$105:CF$105))</f>
        <v>0.65700000000000003</v>
      </c>
      <c r="AJ76" s="244">
        <f>(SUM([1]CoreVPAExp!CG$47:CG$47)+SUM([1]CoreVPAExp!CG$105:CG$105))</f>
        <v>7.1140000000000008</v>
      </c>
      <c r="AK76" s="244">
        <f>(SUM([1]CoreVPAExp!CH$47:CH$47)+SUM([1]CoreVPAExp!CH$105:CH$105))</f>
        <v>17.839496</v>
      </c>
      <c r="AL76" s="244">
        <f>(SUM([1]CoreVPAExp!CI$47:CI$47)+SUM([1]CoreVPAExp!CI$105:CI$105))</f>
        <v>17.728641999999997</v>
      </c>
      <c r="AM76" s="244">
        <f>(SUM([1]CoreVPAExp!CJ$47:CJ$47)+SUM([1]CoreVPAExp!CJ$105:CJ$105))</f>
        <v>17.107789</v>
      </c>
      <c r="AN76" s="244">
        <f>(SUM([1]CoreVPAExp!CK$47:CK$47)+SUM([1]CoreVPAExp!CK$105:CK$105))</f>
        <v>10.112207</v>
      </c>
      <c r="AO76" s="244">
        <f>(SUM([1]CoreVPAExp!CL$47:CL$47)+SUM([1]CoreVPAExp!CL$105:CL$105))</f>
        <v>16.180457000000001</v>
      </c>
      <c r="AP76" s="244">
        <f>(SUM([1]CoreVPAExp!CM$47:CM$47)+SUM([1]CoreVPAExp!CM$105:CM$105))</f>
        <v>14.161217999999998</v>
      </c>
      <c r="AQ76" s="244">
        <f>(SUM([1]CoreVPAExp!CN$47:CN$47)+SUM([1]CoreVPAExp!CN$105:CN$105))</f>
        <v>14.761502999999998</v>
      </c>
      <c r="AR76" s="244">
        <f>(SUM([1]CoreVPAExp!CO$47:CO$47)+SUM([1]CoreVPAExp!CO$105:CO$105))</f>
        <v>17.499240999999998</v>
      </c>
      <c r="AS76" s="244">
        <f>(SUM([1]CoreVPAExp!CP$47:CP$47)+SUM([1]CoreVPAExp!CP$105:CP$105))</f>
        <v>36.413929000000003</v>
      </c>
      <c r="AT76" s="244">
        <f>(SUM([1]CoreVPAExp!CQ$47:CQ$47)+SUM([1]CoreVPAExp!CQ$105:CQ$105))</f>
        <v>45.663970999999989</v>
      </c>
      <c r="AU76" s="244">
        <f>(SUM([1]CoreVPAExp!CR$47:CR$47)+SUM([1]CoreVPAExp!CR$105:CR$105))</f>
        <v>19.849093999999997</v>
      </c>
      <c r="AV76" s="244">
        <f>(SUM([1]CoreVPAExp!CS$47:CS$47)+SUM([1]CoreVPAExp!CS$105:CS$105))</f>
        <v>30.240308999999996</v>
      </c>
      <c r="AW76" s="244">
        <f>(SUM([1]CoreVPAExp!CT$47:CT$47)+SUM([1]CoreVPAExp!CT$105:CT$105))</f>
        <v>33.229821999999999</v>
      </c>
      <c r="AX76" s="244">
        <f>(SUM([1]CoreVPAExp!CU$47:CU$47)+SUM([1]CoreVPAExp!CU$105:CU$105))</f>
        <v>17.025444999999998</v>
      </c>
      <c r="AY76" s="244">
        <f>(SUM([1]CoreVPAExp!CV$47:CV$47)+SUM([1]CoreVPAExp!CV$105:CV$105))</f>
        <v>14.667778999999999</v>
      </c>
      <c r="AZ76" s="244">
        <f>(SUM([1]CoreVPAExp!CW$47:CW$47)+SUM([1]CoreVPAExp!CW$105:CW$105))</f>
        <v>14.794671999999998</v>
      </c>
      <c r="BA76" s="244">
        <f>(SUM([1]CoreVPAExp!CX$47:CX$47)+SUM([1]CoreVPAExp!CX$105:CX$105))</f>
        <v>20.374356999999996</v>
      </c>
      <c r="BB76" s="244">
        <f>(SUM([1]CoreVPAExp!CY$47:CY$47)+SUM([1]CoreVPAExp!CY$105:CY$105))</f>
        <v>5.123524999999999</v>
      </c>
      <c r="BC76" s="244">
        <f>(SUM([1]CoreVPAExp!CZ$47:CZ$47)+SUM([1]CoreVPAExp!CZ$105:CZ$105))</f>
        <v>6.8823169999999987</v>
      </c>
      <c r="BD76" s="244">
        <f>(SUM([1]CoreVPAExp!DA$47:DA$47)+SUM([1]CoreVPAExp!DA$105:DA$105))</f>
        <v>0</v>
      </c>
      <c r="BE76" s="244"/>
      <c r="BF76" s="249">
        <f t="shared" si="4"/>
        <v>0.38165749655241654</v>
      </c>
      <c r="BG76" s="249">
        <f t="shared" si="4"/>
        <v>0.37439772695723089</v>
      </c>
      <c r="BH76" s="249">
        <f t="shared" si="4"/>
        <v>0.41437226605053473</v>
      </c>
      <c r="BI76" s="249">
        <f t="shared" si="4"/>
        <v>0.42077196629274011</v>
      </c>
      <c r="BJ76" s="249">
        <f t="shared" si="4"/>
        <v>0.44284483064419228</v>
      </c>
      <c r="BK76" s="249">
        <f t="shared" si="4"/>
        <v>0.49382057959240416</v>
      </c>
      <c r="BL76" s="249">
        <f t="shared" si="4"/>
        <v>0.62221512035896154</v>
      </c>
      <c r="BM76" s="249">
        <f t="shared" si="4"/>
        <v>0.60963256961279721</v>
      </c>
      <c r="BN76" s="249">
        <f t="shared" si="4"/>
        <v>0.41826489446632714</v>
      </c>
      <c r="BO76" s="249">
        <f t="shared" si="4"/>
        <v>0.61361204013424131</v>
      </c>
      <c r="BP76" s="249">
        <f t="shared" si="4"/>
        <v>0.67613625783806663</v>
      </c>
      <c r="BQ76" s="249">
        <f t="shared" si="4"/>
        <v>0.45869003882905474</v>
      </c>
      <c r="BR76" s="249">
        <f t="shared" si="4"/>
        <v>0.54448850338277277</v>
      </c>
      <c r="BS76" s="249">
        <f t="shared" si="4"/>
        <v>0.54499188931424503</v>
      </c>
      <c r="BT76" s="249">
        <f t="shared" si="4"/>
        <v>0.60990981585743909</v>
      </c>
      <c r="BU76" s="249">
        <f t="shared" si="4"/>
        <v>0.37292637101373421</v>
      </c>
    </row>
    <row r="77" spans="1:73">
      <c r="A77" s="242" t="str">
        <f>A67</f>
        <v>India</v>
      </c>
      <c r="AC77" s="244"/>
      <c r="AD77" s="244"/>
      <c r="AE77" s="244">
        <f>[1]CoreVPAExp!CB$108</f>
        <v>1.2821939999999998</v>
      </c>
      <c r="AF77" s="244">
        <f>[1]CoreVPAExp!CC$108</f>
        <v>1.928723</v>
      </c>
      <c r="AG77" s="244">
        <f>[1]CoreVPAExp!CD$108</f>
        <v>2.1710590000000001</v>
      </c>
      <c r="AH77" s="244">
        <f>[1]CoreVPAExp!CE$108</f>
        <v>11.788606</v>
      </c>
      <c r="AI77" s="244">
        <f>[1]CoreVPAExp!CF$108</f>
        <v>6.1053899999999999</v>
      </c>
      <c r="AJ77" s="244">
        <f>[1]CoreVPAExp!CG$108</f>
        <v>7.8682699999999999</v>
      </c>
      <c r="AK77" s="244">
        <f>[1]CoreVPAExp!CH$108</f>
        <v>13.281566999999999</v>
      </c>
      <c r="AL77" s="244">
        <f>[1]CoreVPAExp!CI$108</f>
        <v>13.518957</v>
      </c>
      <c r="AM77" s="244">
        <f>[1]CoreVPAExp!CJ$108</f>
        <v>9.6628759999999989</v>
      </c>
      <c r="AN77" s="244">
        <f>[1]CoreVPAExp!CK$108</f>
        <v>5.3027379999999997</v>
      </c>
      <c r="AO77" s="244">
        <f>[1]CoreVPAExp!CL$108</f>
        <v>10.547607999999999</v>
      </c>
      <c r="AP77" s="244">
        <f>[1]CoreVPAExp!CM$108</f>
        <v>9.1276030000000006</v>
      </c>
      <c r="AQ77" s="244">
        <f>[1]CoreVPAExp!CN$108</f>
        <v>4.5112859999999992</v>
      </c>
      <c r="AR77" s="244">
        <f>[1]CoreVPAExp!CO$108</f>
        <v>6.0003000000000002</v>
      </c>
      <c r="AS77" s="244">
        <f>[1]CoreVPAExp!CP$108</f>
        <v>7.517906</v>
      </c>
      <c r="AT77" s="244">
        <f>[1]CoreVPAExp!CQ$108</f>
        <v>14.706849999999999</v>
      </c>
      <c r="AU77" s="244">
        <f>[1]CoreVPAExp!CR$108</f>
        <v>15.194352</v>
      </c>
      <c r="AV77" s="244">
        <f>[1]CoreVPAExp!CS$108</f>
        <v>8.4593810000000005</v>
      </c>
      <c r="AW77" s="244">
        <f>[1]CoreVPAExp!CT$108</f>
        <v>5.128177</v>
      </c>
      <c r="AX77" s="244">
        <f>[1]CoreVPAExp!CU$108</f>
        <v>4.5928629999999995</v>
      </c>
      <c r="AY77" s="244">
        <f>[1]CoreVPAExp!CV$108</f>
        <v>2.5591819999999998</v>
      </c>
      <c r="AZ77" s="244">
        <f>[1]CoreVPAExp!CW$108</f>
        <v>2.4089649999999998</v>
      </c>
      <c r="BA77" s="244">
        <f>[1]CoreVPAExp!CX$108</f>
        <v>1.5052187459999999</v>
      </c>
      <c r="BB77" s="244">
        <f>[1]CoreVPAExp!CY$108</f>
        <v>0.88263390599999991</v>
      </c>
      <c r="BC77" s="244">
        <f>[1]CoreVPAExp!CZ$108</f>
        <v>0</v>
      </c>
      <c r="BD77" s="244">
        <f>[1]CoreVPAExp!DA$108</f>
        <v>0</v>
      </c>
      <c r="BE77" s="244"/>
      <c r="BF77" s="249">
        <f t="shared" si="4"/>
        <v>0.21556900565329795</v>
      </c>
      <c r="BG77" s="249">
        <f t="shared" si="4"/>
        <v>0.19633034152185894</v>
      </c>
      <c r="BH77" s="249">
        <f t="shared" si="4"/>
        <v>0.27011821905727063</v>
      </c>
      <c r="BI77" s="249">
        <f t="shared" si="4"/>
        <v>0.2712082719049671</v>
      </c>
      <c r="BJ77" s="249">
        <f t="shared" si="4"/>
        <v>0.1353385007378663</v>
      </c>
      <c r="BK77" s="249">
        <f t="shared" si="4"/>
        <v>0.16932572239723442</v>
      </c>
      <c r="BL77" s="249">
        <f t="shared" si="4"/>
        <v>0.12846058953532202</v>
      </c>
      <c r="BM77" s="249">
        <f t="shared" si="4"/>
        <v>0.19634242401761268</v>
      </c>
      <c r="BN77" s="249">
        <f t="shared" si="4"/>
        <v>0.32017904876485687</v>
      </c>
      <c r="BO77" s="249">
        <f t="shared" si="4"/>
        <v>0.17165095878097142</v>
      </c>
      <c r="BP77" s="249">
        <f t="shared" si="4"/>
        <v>0.10434441708147708</v>
      </c>
      <c r="BQ77" s="249">
        <f t="shared" si="4"/>
        <v>0.12373835208457275</v>
      </c>
      <c r="BR77" s="249">
        <f t="shared" si="4"/>
        <v>9.5000420790641263E-2</v>
      </c>
      <c r="BS77" s="249">
        <f t="shared" si="4"/>
        <v>8.8739134374989204E-2</v>
      </c>
      <c r="BT77" s="249">
        <f t="shared" si="4"/>
        <v>4.5058977232902392E-2</v>
      </c>
      <c r="BU77" s="249">
        <f t="shared" si="4"/>
        <v>6.4244335588927046E-2</v>
      </c>
    </row>
    <row r="78" spans="1:73">
      <c r="A78" s="242" t="str">
        <f>A68</f>
        <v>USA</v>
      </c>
      <c r="AC78" s="244"/>
      <c r="AD78" s="244"/>
      <c r="AE78" s="244">
        <f>[1]CoreVPAExp!CB$247</f>
        <v>12.019882000000001</v>
      </c>
      <c r="AF78" s="244">
        <f>[1]CoreVPAExp!CC$247</f>
        <v>10.933385999999999</v>
      </c>
      <c r="AG78" s="244">
        <f>[1]CoreVPAExp!CD$247</f>
        <v>9.1639999999999997</v>
      </c>
      <c r="AH78" s="244">
        <f>[1]CoreVPAExp!CE$247</f>
        <v>6.3140000000000001</v>
      </c>
      <c r="AI78" s="244">
        <f>[1]CoreVPAExp!CF$247</f>
        <v>9.9770000000000003</v>
      </c>
      <c r="AJ78" s="244">
        <f>[1]CoreVPAExp!CG$247</f>
        <v>7.9155399999999991</v>
      </c>
      <c r="AK78" s="244">
        <f>[1]CoreVPAExp!CH$247</f>
        <v>5.5340470000000002</v>
      </c>
      <c r="AL78" s="244">
        <f>[1]CoreVPAExp!CI$247</f>
        <v>7.4204349999999994</v>
      </c>
      <c r="AM78" s="244">
        <f>[1]CoreVPAExp!CJ$247</f>
        <v>7.1441029999999994</v>
      </c>
      <c r="AN78" s="244">
        <f>[1]CoreVPAExp!CK$247</f>
        <v>4.2834369999999993</v>
      </c>
      <c r="AO78" s="244">
        <f>[1]CoreVPAExp!CL$247</f>
        <v>5.1493439999999993</v>
      </c>
      <c r="AP78" s="244">
        <f>[1]CoreVPAExp!CM$247</f>
        <v>6.8944669999999997</v>
      </c>
      <c r="AQ78" s="244">
        <f>[1]CoreVPAExp!CN$247</f>
        <v>7.6318499999999991</v>
      </c>
      <c r="AR78" s="244">
        <f>[1]CoreVPAExp!CO$247</f>
        <v>6.0093290000000001</v>
      </c>
      <c r="AS78" s="244">
        <f>[1]CoreVPAExp!CP$247</f>
        <v>8.1130369999999985</v>
      </c>
      <c r="AT78" s="244">
        <f>[1]CoreVPAExp!CQ$247</f>
        <v>5.4130319999999994</v>
      </c>
      <c r="AU78" s="244">
        <f>[1]CoreVPAExp!CR$247</f>
        <v>6.681305</v>
      </c>
      <c r="AV78" s="244">
        <f>[1]CoreVPAExp!CS$247</f>
        <v>4.7670049999999993</v>
      </c>
      <c r="AW78" s="244">
        <f>[1]CoreVPAExp!CT$247</f>
        <v>5.5931299999999995</v>
      </c>
      <c r="AX78" s="244">
        <f>[1]CoreVPAExp!CU$247</f>
        <v>8.1170799999999996</v>
      </c>
      <c r="AY78" s="244">
        <f>[1]CoreVPAExp!CV$247</f>
        <v>5.8522119999999997</v>
      </c>
      <c r="AZ78" s="244">
        <f>[1]CoreVPAExp!CW$247</f>
        <v>5.6435880000000003</v>
      </c>
      <c r="BA78" s="244">
        <f>[1]CoreVPAExp!CX$247</f>
        <v>6.3136879999999991</v>
      </c>
      <c r="BB78" s="244">
        <f>[1]CoreVPAExp!CY$247</f>
        <v>7.400987999999999</v>
      </c>
      <c r="BC78" s="244">
        <f>[1]CoreVPAExp!CZ$247</f>
        <v>0</v>
      </c>
      <c r="BD78" s="244">
        <f>[1]CoreVPAExp!DA$247</f>
        <v>0</v>
      </c>
      <c r="BE78" s="244"/>
      <c r="BF78" s="249">
        <f t="shared" si="4"/>
        <v>0.15937772356747026</v>
      </c>
      <c r="BG78" s="249">
        <f t="shared" si="4"/>
        <v>0.15859140110210362</v>
      </c>
      <c r="BH78" s="249">
        <f t="shared" si="4"/>
        <v>0.13187175998513048</v>
      </c>
      <c r="BI78" s="249">
        <f t="shared" si="4"/>
        <v>0.20485514989815207</v>
      </c>
      <c r="BJ78" s="249">
        <f t="shared" si="4"/>
        <v>0.22895536591036014</v>
      </c>
      <c r="BK78" s="249">
        <f t="shared" si="4"/>
        <v>0.16958051664877596</v>
      </c>
      <c r="BL78" s="249">
        <f t="shared" si="4"/>
        <v>0.1386297615242702</v>
      </c>
      <c r="BM78" s="249">
        <f t="shared" si="4"/>
        <v>7.2266176928771686E-2</v>
      </c>
      <c r="BN78" s="249">
        <f t="shared" si="4"/>
        <v>0.1407900698501576</v>
      </c>
      <c r="BO78" s="249">
        <f t="shared" si="4"/>
        <v>9.6728233278969761E-2</v>
      </c>
      <c r="BP78" s="249">
        <f t="shared" si="4"/>
        <v>0.11380494267474034</v>
      </c>
      <c r="BQ78" s="249">
        <f t="shared" si="4"/>
        <v>0.21868583995182175</v>
      </c>
      <c r="BR78" s="249">
        <f t="shared" si="4"/>
        <v>0.21724230732946712</v>
      </c>
      <c r="BS78" s="249">
        <f t="shared" si="4"/>
        <v>0.2078930635725619</v>
      </c>
      <c r="BT78" s="249">
        <f t="shared" si="4"/>
        <v>0.18900131599055239</v>
      </c>
      <c r="BU78" s="249">
        <f t="shared" si="4"/>
        <v>0.53869622901346148</v>
      </c>
    </row>
    <row r="79" spans="1:73">
      <c r="A79" s="244" t="str">
        <f>A69</f>
        <v>Others</v>
      </c>
      <c r="AE79" s="244">
        <f t="shared" ref="AE79:BD79" si="5">AE63-SUM(AE75:AE78)</f>
        <v>14.6330624440725</v>
      </c>
      <c r="AF79" s="244">
        <f t="shared" si="5"/>
        <v>0.99529805458509557</v>
      </c>
      <c r="AG79" s="244">
        <f t="shared" si="5"/>
        <v>0.36580746450957591</v>
      </c>
      <c r="AH79" s="244">
        <f t="shared" si="5"/>
        <v>1.3256770316527131</v>
      </c>
      <c r="AI79" s="244">
        <f t="shared" si="5"/>
        <v>5.7358239999999974</v>
      </c>
      <c r="AJ79" s="244">
        <f t="shared" si="5"/>
        <v>5.8502189069078696</v>
      </c>
      <c r="AK79" s="244">
        <f t="shared" si="5"/>
        <v>7.7021163180155199</v>
      </c>
      <c r="AL79" s="244">
        <f t="shared" si="5"/>
        <v>4.5069555960907195</v>
      </c>
      <c r="AM79" s="244">
        <f t="shared" si="5"/>
        <v>2.8449593625945298</v>
      </c>
      <c r="AN79" s="244">
        <f t="shared" si="5"/>
        <v>3.2614022695583849</v>
      </c>
      <c r="AO79" s="244">
        <f t="shared" si="5"/>
        <v>3.0799683308258494</v>
      </c>
      <c r="AP79" s="244">
        <f t="shared" si="5"/>
        <v>1.558439615527071</v>
      </c>
      <c r="AQ79" s="244">
        <f t="shared" si="5"/>
        <v>3.412802600880962</v>
      </c>
      <c r="AR79" s="244">
        <f t="shared" si="5"/>
        <v>3.6632636666666691</v>
      </c>
      <c r="AS79" s="244">
        <f t="shared" si="5"/>
        <v>4.0451961849526654</v>
      </c>
      <c r="AT79" s="244">
        <f t="shared" si="5"/>
        <v>4.1321150000000131</v>
      </c>
      <c r="AU79" s="244">
        <f t="shared" si="5"/>
        <v>3.7966100312541471</v>
      </c>
      <c r="AV79" s="244">
        <f t="shared" si="5"/>
        <v>2.549033391759906</v>
      </c>
      <c r="AW79" s="244">
        <f t="shared" si="5"/>
        <v>1.5540560618078487</v>
      </c>
      <c r="AX79" s="244">
        <f t="shared" si="5"/>
        <v>3.6976371632260694</v>
      </c>
      <c r="AY79" s="244">
        <f t="shared" si="5"/>
        <v>2.0205270000000013</v>
      </c>
      <c r="AZ79" s="244">
        <f t="shared" si="5"/>
        <v>2.3317282672213722</v>
      </c>
      <c r="BA79" s="244">
        <f t="shared" si="5"/>
        <v>2.6377784619999964</v>
      </c>
      <c r="BB79" s="244">
        <f t="shared" si="5"/>
        <v>0.33155702655538732</v>
      </c>
      <c r="BC79" s="244">
        <f t="shared" si="5"/>
        <v>5.4573018739278112E-2</v>
      </c>
      <c r="BD79" s="244">
        <f t="shared" si="5"/>
        <v>0</v>
      </c>
      <c r="BF79" s="249">
        <f t="shared" si="4"/>
        <v>6.3468170441030508E-2</v>
      </c>
      <c r="BG79" s="249">
        <f t="shared" si="4"/>
        <v>0.12075124613408462</v>
      </c>
      <c r="BH79" s="249">
        <f t="shared" si="4"/>
        <v>7.8876230542078651E-2</v>
      </c>
      <c r="BI79" s="249">
        <f t="shared" si="4"/>
        <v>4.6305882825462302E-2</v>
      </c>
      <c r="BJ79" s="249">
        <f t="shared" si="4"/>
        <v>0.10238401806436571</v>
      </c>
      <c r="BK79" s="249">
        <f t="shared" si="4"/>
        <v>0.10337562566702924</v>
      </c>
      <c r="BL79" s="249">
        <f t="shared" si="4"/>
        <v>6.912141315747429E-2</v>
      </c>
      <c r="BM79" s="249">
        <f t="shared" si="4"/>
        <v>5.51654144442583E-2</v>
      </c>
      <c r="BN79" s="249">
        <f t="shared" si="4"/>
        <v>8.0003081956905184E-2</v>
      </c>
      <c r="BO79" s="249">
        <f t="shared" si="4"/>
        <v>5.1722936425289197E-2</v>
      </c>
      <c r="BP79" s="249">
        <f t="shared" si="4"/>
        <v>3.1620802846952414E-2</v>
      </c>
      <c r="BQ79" s="249">
        <f t="shared" si="4"/>
        <v>9.9619677134778081E-2</v>
      </c>
      <c r="BR79" s="249">
        <f t="shared" si="4"/>
        <v>7.5004792632509976E-2</v>
      </c>
      <c r="BS79" s="249">
        <f t="shared" si="4"/>
        <v>8.5893961942542993E-2</v>
      </c>
      <c r="BT79" s="249">
        <f t="shared" si="4"/>
        <v>7.8962343500270316E-2</v>
      </c>
      <c r="BU79" s="249">
        <f t="shared" si="4"/>
        <v>2.4133064383877297E-2</v>
      </c>
    </row>
    <row r="81" spans="1:73" ht="13">
      <c r="A81" s="248" t="s">
        <v>100</v>
      </c>
    </row>
    <row r="82" spans="1:73">
      <c r="A82" s="240">
        <f>[2]RWE!$A$3</f>
        <v>1</v>
      </c>
      <c r="B82" s="299" t="s">
        <v>32</v>
      </c>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E82" s="299" t="s">
        <v>96</v>
      </c>
      <c r="AF82" s="299"/>
      <c r="AG82" s="299"/>
      <c r="AH82" s="299"/>
      <c r="AI82" s="299"/>
      <c r="AJ82" s="299"/>
      <c r="AK82" s="299"/>
      <c r="AL82" s="299"/>
      <c r="AM82" s="299"/>
      <c r="AN82" s="299"/>
      <c r="AO82" s="299"/>
      <c r="AP82" s="299"/>
      <c r="AQ82" s="299"/>
      <c r="AR82" s="299"/>
      <c r="AS82" s="299"/>
      <c r="AT82" s="299"/>
      <c r="AU82" s="299"/>
      <c r="AV82" s="299"/>
      <c r="AW82" s="299"/>
      <c r="AX82" s="299"/>
      <c r="AY82" s="299"/>
      <c r="AZ82" s="299"/>
      <c r="BA82" s="299"/>
      <c r="BB82" s="299"/>
      <c r="BC82" s="299"/>
      <c r="BD82" s="299"/>
    </row>
    <row r="83" spans="1:73">
      <c r="A83" s="242" t="s">
        <v>3</v>
      </c>
      <c r="C83" s="243">
        <f>1/$A$82*'[1]4403Exp'!BB$263</f>
        <v>8.9740518800000002E-2</v>
      </c>
      <c r="D83" s="243">
        <f>1/$A$82*'[1]4403Exp'!BC$263</f>
        <v>3.2433574999999999E-2</v>
      </c>
      <c r="E83" s="243">
        <f>1/$A$82*'[1]4403Exp'!BD$263</f>
        <v>4.9940480967999995E-2</v>
      </c>
      <c r="F83" s="243">
        <f>1/$A$82*'[1]4403Exp'!BE$263</f>
        <v>6.7167098445714266E-2</v>
      </c>
      <c r="G83" s="243">
        <f>1/$A$82*'[1]4403Exp'!BF$263</f>
        <v>7.3243324599999993E-2</v>
      </c>
      <c r="H83" s="243">
        <f>1/$A$82*'[1]4403Exp'!BG$263</f>
        <v>9.3877894886666674E-2</v>
      </c>
      <c r="I83" s="243">
        <f>1/$A$82*'[1]4403Exp'!BH$263</f>
        <v>0.13669551760000001</v>
      </c>
      <c r="J83" s="243">
        <f>1/$A$82*'[1]4403Exp'!BI$263</f>
        <v>0.14199784405459975</v>
      </c>
      <c r="K83" s="243">
        <f>1/$A$82*'[1]4403Exp'!BJ$263</f>
        <v>0.10042205875999997</v>
      </c>
      <c r="L83" s="243">
        <f>1/$A$82*'[1]4403Exp'!BK$263</f>
        <v>4.2178880639999999E-2</v>
      </c>
      <c r="M83" s="243">
        <f>1/$A$82*'[1]4403Exp'!BL$263</f>
        <v>9.1877306399999983E-2</v>
      </c>
      <c r="N83" s="243">
        <f>1/$A$82*'[1]4403Exp'!BM$263</f>
        <v>8.1835400199999991E-2</v>
      </c>
      <c r="O83" s="243">
        <f>1/$A$82*'[1]4403Exp'!BN$263</f>
        <v>7.2889240600000002E-2</v>
      </c>
      <c r="P83" s="243">
        <f>1/$A$82*'[1]4403Exp'!BO$263</f>
        <v>6.7222575066666665E-2</v>
      </c>
      <c r="Q83" s="243">
        <f>1/$A$82*'[1]4403Exp'!BP$263</f>
        <v>0.11686356473973547</v>
      </c>
      <c r="R83" s="243">
        <f>1/$A$82*'[1]4403Exp'!BQ$263</f>
        <v>0.15033695861644319</v>
      </c>
      <c r="S83" s="243">
        <f>1/$A$82*'[1]4403Exp'!BR$263</f>
        <v>9.36942934972117E-2</v>
      </c>
      <c r="T83" s="243">
        <f>1/$A$82*'[1]4403Exp'!BS$263</f>
        <v>0.11220207926531084</v>
      </c>
      <c r="U83" s="243">
        <f>1/$A$82*'[1]4403Exp'!BT$263</f>
        <v>0.11137102577119151</v>
      </c>
      <c r="V83" s="243">
        <f>1/$A$82*'[1]4403Exp'!BU$263</f>
        <v>7.9067794811325393E-2</v>
      </c>
      <c r="W83" s="243">
        <f>1/$A$82*'[1]4403Exp'!BV$263</f>
        <v>5.6585631200000007E-2</v>
      </c>
      <c r="X83" s="243">
        <f>1/$A$82*'[1]4403Exp'!BW$263</f>
        <v>5.4673799399999987E-2</v>
      </c>
      <c r="Y83" s="243">
        <f>1/$A$82*'[1]4403Exp'!BX$263</f>
        <v>5.7606676075599987E-2</v>
      </c>
      <c r="Z83" s="243">
        <f>1/$A$82*'[1]4403Exp'!BY$263</f>
        <v>2.2954095539999997E-2</v>
      </c>
      <c r="AA83" s="243">
        <f>1/$A$82*'[1]4403Exp'!BZ$263</f>
        <v>2.1102032E-2</v>
      </c>
      <c r="AB83" s="243">
        <f>1/$A$82*'[1]4403Exp'!CA$263</f>
        <v>2.4620319999999998E-3</v>
      </c>
      <c r="AC83" s="250"/>
      <c r="AD83" s="250"/>
      <c r="AE83" s="244">
        <f>'[1]4403Exp'!CB$263</f>
        <v>11.481786888657615</v>
      </c>
      <c r="AF83" s="244">
        <f>'[1]4403Exp'!CC$263</f>
        <v>5.3415108952681978</v>
      </c>
      <c r="AG83" s="244">
        <f>'[1]4403Exp'!CD$263</f>
        <v>6.3495004255999996</v>
      </c>
      <c r="AH83" s="244">
        <f>'[1]4403Exp'!CE$263</f>
        <v>13.6254990448</v>
      </c>
      <c r="AI83" s="244">
        <f>'[1]4403Exp'!CF$263</f>
        <v>12.7428783483</v>
      </c>
      <c r="AJ83" s="244">
        <f>'[1]4403Exp'!CG$263</f>
        <v>19.403934894291876</v>
      </c>
      <c r="AK83" s="244">
        <f>'[1]4403Exp'!CH$263</f>
        <v>36.62271386542124</v>
      </c>
      <c r="AL83" s="244">
        <f>'[1]4403Exp'!CI$263</f>
        <v>35.061683408275016</v>
      </c>
      <c r="AM83" s="244">
        <f>'[1]4403Exp'!CJ$263</f>
        <v>27.81517072641725</v>
      </c>
      <c r="AN83" s="244">
        <f>'[1]4403Exp'!CK$263</f>
        <v>12.712792863792554</v>
      </c>
      <c r="AO83" s="244">
        <f>'[1]4403Exp'!CL$263</f>
        <v>27.030528062839384</v>
      </c>
      <c r="AP83" s="244">
        <f>'[1]4403Exp'!CM$263</f>
        <v>23.391085735527067</v>
      </c>
      <c r="AQ83" s="244">
        <f>'[1]4403Exp'!CN$263</f>
        <v>21.951544016880959</v>
      </c>
      <c r="AR83" s="244">
        <f>'[1]4403Exp'!CO$263</f>
        <v>25.292740208499996</v>
      </c>
      <c r="AS83" s="244">
        <f>'[1]4403Exp'!CP$263</f>
        <v>45.693525421119332</v>
      </c>
      <c r="AT83" s="244">
        <f>'[1]4403Exp'!CQ$263</f>
        <v>63.258660683499983</v>
      </c>
      <c r="AU83" s="244">
        <f>'[1]4403Exp'!CR$263</f>
        <v>37.296849611254146</v>
      </c>
      <c r="AV83" s="244">
        <f>'[1]4403Exp'!CS$263</f>
        <v>40.052991045559914</v>
      </c>
      <c r="AW83" s="244">
        <f>'[1]4403Exp'!CT$263</f>
        <v>40.166540729807849</v>
      </c>
      <c r="AX83" s="244">
        <f>'[1]4403Exp'!CU$263</f>
        <v>24.688926463226068</v>
      </c>
      <c r="AY83" s="244">
        <f>'[1]4403Exp'!CV$263</f>
        <v>19.772654658399993</v>
      </c>
      <c r="AZ83" s="244">
        <f>'[1]4403Exp'!CW$263</f>
        <v>19.651070089921369</v>
      </c>
      <c r="BA83" s="244">
        <f>'[1]4403Exp'!CX$263</f>
        <v>24.926981632999997</v>
      </c>
      <c r="BB83" s="244">
        <f>'[1]4403Exp'!CY$263</f>
        <v>7.4953639155553855</v>
      </c>
      <c r="BC83" s="244">
        <f>'[1]4403Exp'!CZ$263</f>
        <v>6.8308700187392768</v>
      </c>
      <c r="BD83" s="244">
        <f>'[1]4403Exp'!DA$263</f>
        <v>0</v>
      </c>
    </row>
    <row r="84" spans="1:73">
      <c r="A84" s="242"/>
      <c r="B84" s="240" t="s">
        <v>122</v>
      </c>
      <c r="C84" s="240">
        <v>2000</v>
      </c>
      <c r="D84" s="240">
        <f t="shared" ref="D84:AB84" si="6">1+C84</f>
        <v>2001</v>
      </c>
      <c r="E84" s="240">
        <f t="shared" si="6"/>
        <v>2002</v>
      </c>
      <c r="F84" s="240">
        <f t="shared" si="6"/>
        <v>2003</v>
      </c>
      <c r="G84" s="240">
        <f t="shared" si="6"/>
        <v>2004</v>
      </c>
      <c r="H84" s="240">
        <f t="shared" si="6"/>
        <v>2005</v>
      </c>
      <c r="I84" s="240">
        <f t="shared" si="6"/>
        <v>2006</v>
      </c>
      <c r="J84" s="240">
        <f t="shared" si="6"/>
        <v>2007</v>
      </c>
      <c r="K84" s="240">
        <f t="shared" si="6"/>
        <v>2008</v>
      </c>
      <c r="L84" s="240">
        <f t="shared" si="6"/>
        <v>2009</v>
      </c>
      <c r="M84" s="240">
        <f t="shared" si="6"/>
        <v>2010</v>
      </c>
      <c r="N84" s="240">
        <f t="shared" si="6"/>
        <v>2011</v>
      </c>
      <c r="O84" s="240">
        <f t="shared" si="6"/>
        <v>2012</v>
      </c>
      <c r="P84" s="240">
        <f t="shared" si="6"/>
        <v>2013</v>
      </c>
      <c r="Q84" s="240">
        <f t="shared" si="6"/>
        <v>2014</v>
      </c>
      <c r="R84" s="240">
        <f t="shared" si="6"/>
        <v>2015</v>
      </c>
      <c r="S84" s="240">
        <f t="shared" si="6"/>
        <v>2016</v>
      </c>
      <c r="T84" s="240">
        <f t="shared" si="6"/>
        <v>2017</v>
      </c>
      <c r="U84" s="240">
        <f t="shared" si="6"/>
        <v>2018</v>
      </c>
      <c r="V84" s="240">
        <f t="shared" si="6"/>
        <v>2019</v>
      </c>
      <c r="W84" s="240">
        <f t="shared" si="6"/>
        <v>2020</v>
      </c>
      <c r="X84" s="240">
        <f t="shared" si="6"/>
        <v>2021</v>
      </c>
      <c r="Y84" s="240">
        <f t="shared" si="6"/>
        <v>2022</v>
      </c>
      <c r="Z84" s="240">
        <f t="shared" si="6"/>
        <v>2023</v>
      </c>
      <c r="AA84" s="240">
        <f t="shared" si="6"/>
        <v>2024</v>
      </c>
      <c r="AB84" s="240">
        <f t="shared" si="6"/>
        <v>2025</v>
      </c>
      <c r="AE84" s="240">
        <v>2000</v>
      </c>
      <c r="AF84" s="240">
        <f t="shared" ref="AF84:BD84" si="7">1+AE84</f>
        <v>2001</v>
      </c>
      <c r="AG84" s="240">
        <f t="shared" si="7"/>
        <v>2002</v>
      </c>
      <c r="AH84" s="240">
        <f t="shared" si="7"/>
        <v>2003</v>
      </c>
      <c r="AI84" s="240">
        <f t="shared" si="7"/>
        <v>2004</v>
      </c>
      <c r="AJ84" s="240">
        <f t="shared" si="7"/>
        <v>2005</v>
      </c>
      <c r="AK84" s="240">
        <f t="shared" si="7"/>
        <v>2006</v>
      </c>
      <c r="AL84" s="240">
        <f t="shared" si="7"/>
        <v>2007</v>
      </c>
      <c r="AM84" s="240">
        <f t="shared" si="7"/>
        <v>2008</v>
      </c>
      <c r="AN84" s="240">
        <f t="shared" si="7"/>
        <v>2009</v>
      </c>
      <c r="AO84" s="240">
        <f t="shared" si="7"/>
        <v>2010</v>
      </c>
      <c r="AP84" s="240">
        <f t="shared" si="7"/>
        <v>2011</v>
      </c>
      <c r="AQ84" s="240">
        <f t="shared" si="7"/>
        <v>2012</v>
      </c>
      <c r="AR84" s="240">
        <f t="shared" si="7"/>
        <v>2013</v>
      </c>
      <c r="AS84" s="240">
        <f t="shared" si="7"/>
        <v>2014</v>
      </c>
      <c r="AT84" s="240">
        <f t="shared" si="7"/>
        <v>2015</v>
      </c>
      <c r="AU84" s="240">
        <f t="shared" si="7"/>
        <v>2016</v>
      </c>
      <c r="AV84" s="240">
        <f t="shared" si="7"/>
        <v>2017</v>
      </c>
      <c r="AW84" s="240">
        <f t="shared" si="7"/>
        <v>2018</v>
      </c>
      <c r="AX84" s="240">
        <f t="shared" si="7"/>
        <v>2019</v>
      </c>
      <c r="AY84" s="240">
        <f t="shared" si="7"/>
        <v>2020</v>
      </c>
      <c r="AZ84" s="240">
        <f t="shared" si="7"/>
        <v>2021</v>
      </c>
      <c r="BA84" s="240">
        <f t="shared" si="7"/>
        <v>2022</v>
      </c>
      <c r="BB84" s="240">
        <f t="shared" si="7"/>
        <v>2023</v>
      </c>
      <c r="BC84" s="240">
        <f t="shared" si="7"/>
        <v>2024</v>
      </c>
      <c r="BD84" s="240">
        <f t="shared" si="7"/>
        <v>2025</v>
      </c>
    </row>
    <row r="85" spans="1:73">
      <c r="A85" s="242" t="s">
        <v>131</v>
      </c>
      <c r="B85" s="240" t="s">
        <v>122</v>
      </c>
      <c r="C85" s="243">
        <f>1/$A$82*'[1]4403Exp'!BB$264</f>
        <v>1.9885399999999996E-3</v>
      </c>
      <c r="D85" s="243">
        <f>1/$A$82*'[1]4403Exp'!BC$264</f>
        <v>2.1910000000000002E-3</v>
      </c>
      <c r="E85" s="243">
        <f>1/$A$82*'[1]4403Exp'!BD$264</f>
        <v>2.2007089999999999E-3</v>
      </c>
      <c r="F85" s="243">
        <f>1/$A$82*'[1]4403Exp'!BE$264</f>
        <v>3.1941399999999998E-3</v>
      </c>
      <c r="G85" s="243">
        <f>1/$A$82*'[1]4403Exp'!BF$264</f>
        <v>2.5244E-3</v>
      </c>
      <c r="H85" s="243">
        <f>1/$A$82*'[1]4403Exp'!BG$264</f>
        <v>1.18358E-3</v>
      </c>
      <c r="I85" s="243">
        <f>1/$A$82*'[1]4403Exp'!BH$264</f>
        <v>9.6900000000000003E-4</v>
      </c>
      <c r="J85" s="243">
        <f>1/$A$82*'[1]4403Exp'!BI$264</f>
        <v>1.8943799999999998E-3</v>
      </c>
      <c r="K85" s="243">
        <f>1/$A$82*'[1]4403Exp'!BJ$264</f>
        <v>2.3854799999999997E-3</v>
      </c>
      <c r="L85" s="243">
        <f>1/$A$82*'[1]4403Exp'!BK$264</f>
        <v>5.7959999999999999E-4</v>
      </c>
      <c r="M85" s="243">
        <f>1/$A$82*'[1]4403Exp'!BL$264</f>
        <v>5.5211999999999991E-4</v>
      </c>
      <c r="N85" s="243">
        <f>1/$A$82*'[1]4403Exp'!BM$264</f>
        <v>1.46E-4</v>
      </c>
      <c r="O85" s="243">
        <f>1/$A$82*'[1]4403Exp'!BN$264</f>
        <v>1.4307E-3</v>
      </c>
      <c r="P85" s="243">
        <f>1/$A$82*'[1]4403Exp'!BO$264</f>
        <v>5.2751999999999996E-4</v>
      </c>
      <c r="Q85" s="243">
        <f>1/$A$82*'[1]4403Exp'!BP$264</f>
        <v>9.2E-5</v>
      </c>
      <c r="R85" s="243">
        <f>1/$A$82*'[1]4403Exp'!BQ$264</f>
        <v>1.4170000000000001E-3</v>
      </c>
      <c r="S85" s="243">
        <f>1/$A$82*'[1]4403Exp'!BR$264</f>
        <v>1.07876E-3</v>
      </c>
      <c r="T85" s="243">
        <f>1/$A$82*'[1]4403Exp'!BS$264</f>
        <v>8.5691999999999995E-4</v>
      </c>
      <c r="U85" s="243">
        <f>1/$A$82*'[1]4403Exp'!BT$264</f>
        <v>1.299E-3</v>
      </c>
      <c r="V85" s="243">
        <f>1/$A$82*'[1]4403Exp'!BU$264</f>
        <v>1.7065399999999999E-3</v>
      </c>
      <c r="W85" s="243">
        <f>1/$A$82*'[1]4403Exp'!BV$264</f>
        <v>2.1080000000000001E-3</v>
      </c>
      <c r="X85" s="243">
        <f>1/$A$82*'[1]4403Exp'!BW$264</f>
        <v>1.1289999999999998E-3</v>
      </c>
      <c r="Y85" s="243">
        <f>1/$A$82*'[1]4403Exp'!BX$264</f>
        <v>2.4620319999999998E-3</v>
      </c>
      <c r="Z85" s="243">
        <f>1/$A$82*'[1]4403Exp'!BY$264</f>
        <v>2.4620319999999998E-3</v>
      </c>
      <c r="AA85" s="243">
        <f>1/$A$82*'[1]4403Exp'!BZ$264</f>
        <v>2.4620319999999998E-3</v>
      </c>
      <c r="AB85" s="243">
        <f>1/$A$82*'[1]4403Exp'!CA$264</f>
        <v>2.4620319999999998E-3</v>
      </c>
      <c r="BF85" s="249">
        <f t="shared" ref="BF85:BN89" si="8">K85/K$83</f>
        <v>2.3754541875118197E-2</v>
      </c>
      <c r="BG85" s="249">
        <f t="shared" si="8"/>
        <v>1.3741474197642434E-2</v>
      </c>
      <c r="BH85" s="249">
        <f t="shared" si="8"/>
        <v>6.0093185317849065E-3</v>
      </c>
      <c r="BI85" s="249">
        <f t="shared" si="8"/>
        <v>1.7840689926753729E-3</v>
      </c>
      <c r="BJ85" s="249">
        <f t="shared" si="8"/>
        <v>1.9628411384491774E-2</v>
      </c>
      <c r="BK85" s="249">
        <f t="shared" si="8"/>
        <v>7.8473637684489533E-3</v>
      </c>
      <c r="BL85" s="249">
        <f t="shared" si="8"/>
        <v>7.8724280065297833E-4</v>
      </c>
      <c r="BM85" s="249">
        <f t="shared" si="8"/>
        <v>9.4254933253985276E-3</v>
      </c>
      <c r="BN85" s="249">
        <f t="shared" si="8"/>
        <v>1.1513614754265726E-2</v>
      </c>
      <c r="BO85" s="249">
        <f t="shared" ref="BO85:BO89" si="9">T85/T$83</f>
        <v>7.6372916224996482E-3</v>
      </c>
      <c r="BP85" s="249">
        <f t="shared" ref="BP85:BP89" si="10">U85/U$83</f>
        <v>1.1663715863305033E-2</v>
      </c>
      <c r="BQ85" s="249">
        <f t="shared" ref="BQ85:BQ89" si="11">V85/V$83</f>
        <v>2.1583250223080219E-2</v>
      </c>
      <c r="BR85" s="249">
        <f t="shared" ref="BR85:BR89" si="12">W85/W$83</f>
        <v>3.7253273583700869E-2</v>
      </c>
      <c r="BS85" s="249">
        <f t="shared" ref="BS85:BU89" si="13">X85/X$83</f>
        <v>2.064974471117513E-2</v>
      </c>
      <c r="BT85" s="249">
        <f t="shared" si="13"/>
        <v>4.2738657525890886E-2</v>
      </c>
      <c r="BU85" s="249">
        <f t="shared" si="13"/>
        <v>0.10725894190470901</v>
      </c>
    </row>
    <row r="86" spans="1:73">
      <c r="A86" s="242" t="s">
        <v>27</v>
      </c>
      <c r="B86" s="240" t="s">
        <v>122</v>
      </c>
      <c r="C86" s="243">
        <f>1/$A$82*(SUM('[1]4403Exp'!BB$47:BB$47)+SUM('[1]4403Exp'!BB$105:BB$105))</f>
        <v>1.9296999999999998E-2</v>
      </c>
      <c r="D86" s="243">
        <f>1/$A$82*(SUM('[1]4403Exp'!BC$47:BC$47)+SUM('[1]4403Exp'!BC$105:BC$105))</f>
        <v>1.396E-2</v>
      </c>
      <c r="E86" s="243">
        <f>1/$A$82*(SUM('[1]4403Exp'!BD$47:BD$47)+SUM('[1]4403Exp'!BD$105:BD$105))</f>
        <v>2.4164999999999999E-2</v>
      </c>
      <c r="F86" s="243">
        <f>1/$A$82*(SUM('[1]4403Exp'!BE$47:BE$47)+SUM('[1]4403Exp'!BE$105:BE$105))</f>
        <v>6.6799999999999997E-4</v>
      </c>
      <c r="G86" s="243">
        <f>1/$A$82*(SUM('[1]4403Exp'!BF$47:BF$47)+SUM('[1]4403Exp'!BF$105:BF$105))</f>
        <v>3.431E-3</v>
      </c>
      <c r="H86" s="243">
        <f>1/$A$82*(SUM('[1]4403Exp'!BG$47:BG$47)+SUM('[1]4403Exp'!BG$105:BG$105))</f>
        <v>2.7206999999999999E-2</v>
      </c>
      <c r="I86" s="243">
        <f>1/$A$82*(SUM('[1]4403Exp'!BH$47:BH$47)+SUM('[1]4403Exp'!BH$105:BH$105))</f>
        <v>6.4131999999999995E-2</v>
      </c>
      <c r="J86" s="243">
        <f>1/$A$82*(SUM('[1]4403Exp'!BI$47:BI$47)+SUM('[1]4403Exp'!BI$105:BI$105))</f>
        <v>6.1832999999999992E-2</v>
      </c>
      <c r="K86" s="243">
        <f>1/$A$82*(SUM('[1]4403Exp'!BJ$47:BJ$47)+SUM('[1]4403Exp'!BJ$105:BJ$105))</f>
        <v>5.0392999999999993E-2</v>
      </c>
      <c r="L86" s="243">
        <f>1/$A$82*(SUM('[1]4403Exp'!BK$47:BK$47)+SUM('[1]4403Exp'!BK$105:BK$105))</f>
        <v>1.9302E-2</v>
      </c>
      <c r="M86" s="243">
        <f>1/$A$82*(SUM('[1]4403Exp'!BL$47:BL$47)+SUM('[1]4403Exp'!BL$105:BL$105))</f>
        <v>5.0639000000000003E-2</v>
      </c>
      <c r="N86" s="243">
        <f>1/$A$82*(SUM('[1]4403Exp'!BM$47:BM$47)+SUM('[1]4403Exp'!BM$105:BM$105))</f>
        <v>4.9634999999999999E-2</v>
      </c>
      <c r="O86" s="243">
        <f>1/$A$82*(SUM('[1]4403Exp'!BN$47:BN$47)+SUM('[1]4403Exp'!BN$105:BN$105))</f>
        <v>3.9997999999999999E-2</v>
      </c>
      <c r="P86" s="243">
        <f>1/$A$82*(SUM('[1]4403Exp'!BO$47:BO$47)+SUM('[1]4403Exp'!BO$105:BO$105))</f>
        <v>4.5485000000000005E-2</v>
      </c>
      <c r="Q86" s="243">
        <f>1/$A$82*(SUM('[1]4403Exp'!BP$47:BP$47)+SUM('[1]4403Exp'!BP$105:BP$105))</f>
        <v>8.8155448306402151E-2</v>
      </c>
      <c r="R86" s="243">
        <f>1/$A$82*(SUM('[1]4403Exp'!BQ$47:BQ$47)+SUM('[1]4403Exp'!BQ$105:BQ$105))</f>
        <v>9.8895786616443174E-2</v>
      </c>
      <c r="S86" s="243">
        <f>1/$A$82*(SUM('[1]4403Exp'!BR$47:BR$47)+SUM('[1]4403Exp'!BR$105:BR$105))</f>
        <v>4.3852331497211711E-2</v>
      </c>
      <c r="T86" s="243">
        <f>1/$A$82*(SUM('[1]4403Exp'!BS$47:BS$47)+SUM('[1]4403Exp'!BS$105:BS$105))</f>
        <v>7.4929292918644169E-2</v>
      </c>
      <c r="U86" s="243">
        <f>1/$A$82*(SUM('[1]4403Exp'!BT$47:BT$47)+SUM('[1]4403Exp'!BT$105:BT$105))</f>
        <v>8.0003273771191527E-2</v>
      </c>
      <c r="V86" s="243">
        <f>1/$A$82*(SUM('[1]4403Exp'!BU$47:BU$47)+SUM('[1]4403Exp'!BU$105:BU$105))</f>
        <v>4.1769126291325398E-2</v>
      </c>
      <c r="W86" s="243">
        <f>1/$A$82*(SUM('[1]4403Exp'!BV$47:BV$47)+SUM('[1]4403Exp'!BV$105:BV$105))</f>
        <v>4.0708000000000001E-2</v>
      </c>
      <c r="X86" s="243">
        <f>1/$A$82*(SUM('[1]4403Exp'!BW$47:BW$47)+SUM('[1]4403Exp'!BW$105:BW$105))</f>
        <v>3.9419999999999997E-2</v>
      </c>
      <c r="Y86" s="243">
        <f>1/$A$82*(SUM('[1]4403Exp'!BX$47:BX$47)+SUM('[1]4403Exp'!BX$105:BX$105))</f>
        <v>4.8131999999999994E-2</v>
      </c>
      <c r="Z86" s="243">
        <f>1/$A$82*(SUM('[1]4403Exp'!BY$47:BY$47)+SUM('[1]4403Exp'!BY$105:BY$105))</f>
        <v>1.3791999999999999E-2</v>
      </c>
      <c r="AA86" s="243">
        <f>1/$A$82*(SUM('[1]4403Exp'!BZ$47:BZ$47)+SUM('[1]4403Exp'!BZ$105:BZ$105))</f>
        <v>1.8622E-2</v>
      </c>
      <c r="AB86" s="243">
        <f>1/$A$82*(SUM('[1]4403Exp'!CA$47:CA$47)+SUM('[1]4403Exp'!CA$105:CA$105))</f>
        <v>0</v>
      </c>
      <c r="BF86" s="249">
        <f t="shared" si="8"/>
        <v>0.5018120582494221</v>
      </c>
      <c r="BG86" s="249">
        <f t="shared" si="8"/>
        <v>0.45762238606434485</v>
      </c>
      <c r="BH86" s="249">
        <f t="shared" si="8"/>
        <v>0.5511589530012605</v>
      </c>
      <c r="BI86" s="249">
        <f t="shared" si="8"/>
        <v>0.60652235925645293</v>
      </c>
      <c r="BJ86" s="249">
        <f t="shared" si="8"/>
        <v>0.54875040089250149</v>
      </c>
      <c r="BK86" s="249">
        <f t="shared" si="8"/>
        <v>0.6766328120410614</v>
      </c>
      <c r="BL86" s="249">
        <f t="shared" si="8"/>
        <v>0.75434502192990094</v>
      </c>
      <c r="BM86" s="249">
        <f t="shared" si="8"/>
        <v>0.65782750646670585</v>
      </c>
      <c r="BN86" s="249">
        <f t="shared" si="8"/>
        <v>0.46803631107498278</v>
      </c>
      <c r="BO86" s="249">
        <f t="shared" si="9"/>
        <v>0.66780663432687226</v>
      </c>
      <c r="BP86" s="249">
        <f t="shared" si="10"/>
        <v>0.71834907883093302</v>
      </c>
      <c r="BQ86" s="249">
        <f t="shared" si="11"/>
        <v>0.52826977647468842</v>
      </c>
      <c r="BR86" s="249">
        <f t="shared" si="12"/>
        <v>0.71940524717518739</v>
      </c>
      <c r="BS86" s="249">
        <f t="shared" si="13"/>
        <v>0.72100348672677039</v>
      </c>
      <c r="BT86" s="249">
        <f t="shared" si="13"/>
        <v>0.83552815886884491</v>
      </c>
      <c r="BU86" s="249">
        <f t="shared" si="13"/>
        <v>0.60085138079023614</v>
      </c>
    </row>
    <row r="87" spans="1:73">
      <c r="A87" s="242" t="s">
        <v>64</v>
      </c>
      <c r="B87" s="240" t="s">
        <v>122</v>
      </c>
      <c r="C87" s="243">
        <f>1/$A$82*'[1]4403Exp'!BB$108</f>
        <v>6.6885E-3</v>
      </c>
      <c r="D87" s="243">
        <f>1/$A$82*'[1]4403Exp'!BC$108</f>
        <v>1.05483E-2</v>
      </c>
      <c r="E87" s="243">
        <f>1/$A$82*'[1]4403Exp'!BD$108</f>
        <v>1.234275E-2</v>
      </c>
      <c r="F87" s="243">
        <f>1/$A$82*'[1]4403Exp'!BE$108</f>
        <v>6.0288999999999995E-2</v>
      </c>
      <c r="G87" s="243">
        <f>1/$A$82*'[1]4403Exp'!BF$108</f>
        <v>2.8268999999999996E-2</v>
      </c>
      <c r="H87" s="243">
        <f>1/$A$82*'[1]4403Exp'!BG$108</f>
        <v>2.8962000000000002E-2</v>
      </c>
      <c r="I87" s="243">
        <f>1/$A$82*'[1]4403Exp'!BH$108</f>
        <v>5.3205000000000002E-2</v>
      </c>
      <c r="J87" s="243">
        <f>1/$A$82*'[1]4403Exp'!BI$108</f>
        <v>5.0652000000000003E-2</v>
      </c>
      <c r="K87" s="243">
        <f>1/$A$82*'[1]4403Exp'!BJ$108</f>
        <v>3.1488999999999996E-2</v>
      </c>
      <c r="L87" s="243">
        <f>1/$A$82*'[1]4403Exp'!BK$108</f>
        <v>1.8061000000000001E-2</v>
      </c>
      <c r="M87" s="243">
        <f>1/$A$82*'[1]4403Exp'!BL$108</f>
        <v>3.2715000000000001E-2</v>
      </c>
      <c r="N87" s="243">
        <f>1/$A$82*'[1]4403Exp'!BM$108</f>
        <v>2.8718999999999998E-2</v>
      </c>
      <c r="O87" s="243">
        <f>1/$A$82*'[1]4403Exp'!BN$108</f>
        <v>1.4544E-2</v>
      </c>
      <c r="P87" s="243">
        <f>1/$A$82*'[1]4403Exp'!BO$108</f>
        <v>1.5484999999999999E-2</v>
      </c>
      <c r="Q87" s="243">
        <f>1/$A$82*'[1]4403Exp'!BP$108</f>
        <v>2.1537000000000001E-2</v>
      </c>
      <c r="R87" s="243">
        <f>1/$A$82*'[1]4403Exp'!BQ$108</f>
        <v>4.2569999999999997E-2</v>
      </c>
      <c r="S87" s="243">
        <f>1/$A$82*'[1]4403Exp'!BR$108</f>
        <v>4.3087E-2</v>
      </c>
      <c r="T87" s="243">
        <f>1/$A$82*'[1]4403Exp'!BS$108</f>
        <v>3.2856678666666667E-2</v>
      </c>
      <c r="U87" s="243">
        <f>1/$A$82*'[1]4403Exp'!BT$108</f>
        <v>1.6466999999999999E-2</v>
      </c>
      <c r="V87" s="243">
        <f>1/$A$82*'[1]4403Exp'!BU$108</f>
        <v>1.5113E-2</v>
      </c>
      <c r="W87" s="243">
        <f>1/$A$82*'[1]4403Exp'!BV$108</f>
        <v>7.8469999999999998E-3</v>
      </c>
      <c r="X87" s="243">
        <f>1/$A$82*'[1]4403Exp'!BW$108</f>
        <v>7.234E-3</v>
      </c>
      <c r="Y87" s="243">
        <f>1/$A$82*'[1]4403Exp'!BX$108</f>
        <v>4.2429999999999994E-3</v>
      </c>
      <c r="Z87" s="243">
        <f>1/$A$82*'[1]4403Exp'!BY$108</f>
        <v>3.4329999999999999E-3</v>
      </c>
      <c r="AA87" s="243">
        <f>1/$A$82*'[1]4403Exp'!BZ$108</f>
        <v>0</v>
      </c>
      <c r="AB87" s="243">
        <f>1/$A$82*'[1]4403Exp'!CA$108</f>
        <v>0</v>
      </c>
      <c r="BF87" s="249">
        <f t="shared" si="8"/>
        <v>0.31356656484464213</v>
      </c>
      <c r="BG87" s="249">
        <f t="shared" si="8"/>
        <v>0.42820007847415464</v>
      </c>
      <c r="BH87" s="249">
        <f t="shared" si="8"/>
        <v>0.35607269392042173</v>
      </c>
      <c r="BI87" s="249">
        <f t="shared" si="8"/>
        <v>0.35093614657975364</v>
      </c>
      <c r="BJ87" s="249">
        <f t="shared" si="8"/>
        <v>0.19953562254564083</v>
      </c>
      <c r="BK87" s="249">
        <f t="shared" si="8"/>
        <v>0.23035416278895973</v>
      </c>
      <c r="BL87" s="249">
        <f t="shared" si="8"/>
        <v>0.18429182823546952</v>
      </c>
      <c r="BM87" s="249">
        <f t="shared" si="8"/>
        <v>0.2831639032196297</v>
      </c>
      <c r="BN87" s="249">
        <f t="shared" si="8"/>
        <v>0.45986792142556954</v>
      </c>
      <c r="BO87" s="249">
        <f t="shared" si="9"/>
        <v>0.29283484657155423</v>
      </c>
      <c r="BP87" s="249">
        <f t="shared" si="10"/>
        <v>0.14785712788379057</v>
      </c>
      <c r="BQ87" s="249">
        <f t="shared" si="11"/>
        <v>0.19113976855005532</v>
      </c>
      <c r="BR87" s="249">
        <f t="shared" si="12"/>
        <v>0.13867478074539882</v>
      </c>
      <c r="BS87" s="249">
        <f t="shared" si="13"/>
        <v>0.13231200464184317</v>
      </c>
      <c r="BT87" s="249">
        <f t="shared" si="13"/>
        <v>7.3654657568364271E-2</v>
      </c>
      <c r="BU87" s="249">
        <f t="shared" si="13"/>
        <v>0.14955936704269726</v>
      </c>
    </row>
    <row r="88" spans="1:73">
      <c r="A88" s="242" t="s">
        <v>65</v>
      </c>
      <c r="B88" s="240" t="s">
        <v>122</v>
      </c>
      <c r="C88" s="243">
        <f>1/$A$82*'[1]4403Exp'!BB$247</f>
        <v>1.9364900000000001E-3</v>
      </c>
      <c r="D88" s="243">
        <f>1/$A$82*'[1]4403Exp'!BC$247</f>
        <v>1.01925E-3</v>
      </c>
      <c r="E88" s="243">
        <f>1/$A$82*'[1]4403Exp'!BD$247</f>
        <v>1.567E-3</v>
      </c>
      <c r="F88" s="243">
        <f>1/$A$82*'[1]4403Exp'!BE$247</f>
        <v>2.8199999999999997E-4</v>
      </c>
      <c r="G88" s="243">
        <f>1/$A$82*'[1]4403Exp'!BF$247</f>
        <v>3.6099999999999999E-3</v>
      </c>
      <c r="H88" s="243">
        <f>1/$A$82*'[1]4403Exp'!BG$247</f>
        <v>4.8295200000000003E-3</v>
      </c>
      <c r="I88" s="243">
        <f>1/$A$82*'[1]4403Exp'!BH$247</f>
        <v>4.5386599999999999E-3</v>
      </c>
      <c r="J88" s="243">
        <f>1/$A$82*'[1]4403Exp'!BI$247</f>
        <v>1.3475579999999999E-2</v>
      </c>
      <c r="K88" s="243">
        <f>1/$A$82*'[1]4403Exp'!BJ$247</f>
        <v>1.2912439999999999E-2</v>
      </c>
      <c r="L88" s="243">
        <f>1/$A$82*'[1]4403Exp'!BK$247</f>
        <v>1.16114E-3</v>
      </c>
      <c r="M88" s="243">
        <f>1/$A$82*'[1]4403Exp'!BL$247</f>
        <v>3.4760199999999998E-3</v>
      </c>
      <c r="N88" s="243">
        <f>1/$A$82*'[1]4403Exp'!BM$247</f>
        <v>2.4025699999999997E-3</v>
      </c>
      <c r="O88" s="243">
        <f>1/$A$82*'[1]4403Exp'!BN$247</f>
        <v>1.3596889999999999E-2</v>
      </c>
      <c r="P88" s="243">
        <f>1/$A$82*'[1]4403Exp'!BO$247</f>
        <v>3.3368499999999997E-3</v>
      </c>
      <c r="Q88" s="243">
        <f>1/$A$82*'[1]4403Exp'!BP$247</f>
        <v>5.0938168999999991E-3</v>
      </c>
      <c r="R88" s="243">
        <f>1/$A$82*'[1]4403Exp'!BQ$247</f>
        <v>3.3183399999999999E-3</v>
      </c>
      <c r="S88" s="243">
        <f>1/$A$82*'[1]4403Exp'!BR$247</f>
        <v>2.1672699999999998E-3</v>
      </c>
      <c r="T88" s="243">
        <f>1/$A$82*'[1]4403Exp'!BS$247</f>
        <v>1.4076000000000002E-3</v>
      </c>
      <c r="U88" s="243">
        <f>1/$A$82*'[1]4403Exp'!BT$247</f>
        <v>1.1658299999999998E-2</v>
      </c>
      <c r="V88" s="243">
        <f>1/$A$82*'[1]4403Exp'!BU$247</f>
        <v>9.4529999999999996E-3</v>
      </c>
      <c r="W88" s="243">
        <f>1/$A$82*'[1]4403Exp'!BV$247</f>
        <v>3.4612312E-3</v>
      </c>
      <c r="X88" s="243">
        <f>1/$A$82*'[1]4403Exp'!BW$247</f>
        <v>6.2626573999999997E-3</v>
      </c>
      <c r="Y88" s="243">
        <f>1/$A$82*'[1]4403Exp'!BX$247</f>
        <v>2.1141400756000002E-3</v>
      </c>
      <c r="Z88" s="243">
        <f>1/$A$82*'[1]4403Exp'!BY$247</f>
        <v>1.854E-3</v>
      </c>
      <c r="AA88" s="243">
        <f>1/$A$82*'[1]4403Exp'!BZ$247</f>
        <v>0</v>
      </c>
      <c r="AB88" s="243">
        <f>1/$A$82*'[1]4403Exp'!CA$247</f>
        <v>0</v>
      </c>
      <c r="BF88" s="249">
        <f t="shared" si="8"/>
        <v>0.12858170963074569</v>
      </c>
      <c r="BG88" s="249">
        <f t="shared" si="8"/>
        <v>2.7528942977657928E-2</v>
      </c>
      <c r="BH88" s="249">
        <f t="shared" si="8"/>
        <v>3.7833281538171004E-2</v>
      </c>
      <c r="BI88" s="249">
        <f t="shared" si="8"/>
        <v>2.9358566025562124E-2</v>
      </c>
      <c r="BJ88" s="249">
        <f t="shared" si="8"/>
        <v>0.1865417980496836</v>
      </c>
      <c r="BK88" s="249">
        <f t="shared" si="8"/>
        <v>4.9638830358562501E-2</v>
      </c>
      <c r="BL88" s="249">
        <f t="shared" si="8"/>
        <v>4.3587724808363822E-2</v>
      </c>
      <c r="BM88" s="249">
        <f t="shared" si="8"/>
        <v>2.2072682795626641E-2</v>
      </c>
      <c r="BN88" s="249">
        <f t="shared" si="8"/>
        <v>2.3131291342353703E-2</v>
      </c>
      <c r="BO88" s="249">
        <f t="shared" si="9"/>
        <v>1.2545222060204577E-2</v>
      </c>
      <c r="BP88" s="249">
        <f t="shared" si="10"/>
        <v>0.10467982959905238</v>
      </c>
      <c r="BQ88" s="249">
        <f t="shared" si="11"/>
        <v>0.11955562972961509</v>
      </c>
      <c r="BR88" s="249">
        <f t="shared" si="12"/>
        <v>6.1168023164156198E-2</v>
      </c>
      <c r="BS88" s="249">
        <f t="shared" si="13"/>
        <v>0.11454586051687494</v>
      </c>
      <c r="BT88" s="249">
        <f t="shared" si="13"/>
        <v>3.6699567127003015E-2</v>
      </c>
      <c r="BU88" s="249">
        <f t="shared" si="13"/>
        <v>8.0769899940914866E-2</v>
      </c>
    </row>
    <row r="89" spans="1:73">
      <c r="A89" s="244" t="s">
        <v>19</v>
      </c>
      <c r="B89" s="240" t="s">
        <v>122</v>
      </c>
      <c r="C89" s="251">
        <f t="shared" ref="C89:AB89" si="14">C83-SUM(C85:C88)</f>
        <v>5.9829988800000004E-2</v>
      </c>
      <c r="D89" s="251">
        <f t="shared" si="14"/>
        <v>4.7150250000000012E-3</v>
      </c>
      <c r="E89" s="251">
        <f t="shared" si="14"/>
        <v>9.6650219679999955E-3</v>
      </c>
      <c r="F89" s="251">
        <f t="shared" si="14"/>
        <v>2.7339584457142657E-3</v>
      </c>
      <c r="G89" s="251">
        <f t="shared" si="14"/>
        <v>3.5408924599999995E-2</v>
      </c>
      <c r="H89" s="251">
        <f t="shared" si="14"/>
        <v>3.169579488666667E-2</v>
      </c>
      <c r="I89" s="251">
        <f t="shared" si="14"/>
        <v>1.3850857600000016E-2</v>
      </c>
      <c r="J89" s="251">
        <f t="shared" si="14"/>
        <v>1.4142884054599764E-2</v>
      </c>
      <c r="K89" s="251">
        <f t="shared" si="14"/>
        <v>3.2421387599999851E-3</v>
      </c>
      <c r="L89" s="251">
        <f t="shared" si="14"/>
        <v>3.0751406400000014E-3</v>
      </c>
      <c r="M89" s="251">
        <f t="shared" si="14"/>
        <v>4.4951663999999864E-3</v>
      </c>
      <c r="N89" s="251">
        <f t="shared" si="14"/>
        <v>9.328301999999844E-4</v>
      </c>
      <c r="O89" s="251">
        <f t="shared" si="14"/>
        <v>3.3196506000000015E-3</v>
      </c>
      <c r="P89" s="251">
        <f t="shared" si="14"/>
        <v>2.3882050666666627E-3</v>
      </c>
      <c r="Q89" s="251">
        <f t="shared" si="14"/>
        <v>1.9852995333333179E-3</v>
      </c>
      <c r="R89" s="251">
        <f t="shared" si="14"/>
        <v>4.1358320000000337E-3</v>
      </c>
      <c r="S89" s="251">
        <f t="shared" si="14"/>
        <v>3.5089319999999924E-3</v>
      </c>
      <c r="T89" s="251">
        <f t="shared" si="14"/>
        <v>2.1515876800000111E-3</v>
      </c>
      <c r="U89" s="251">
        <f t="shared" si="14"/>
        <v>1.9434519999999983E-3</v>
      </c>
      <c r="V89" s="251">
        <f t="shared" si="14"/>
        <v>1.1026128519999998E-2</v>
      </c>
      <c r="W89" s="251">
        <f t="shared" si="14"/>
        <v>2.4614000000000094E-3</v>
      </c>
      <c r="X89" s="251">
        <f t="shared" si="14"/>
        <v>6.281419999999982E-4</v>
      </c>
      <c r="Y89" s="251">
        <f t="shared" si="14"/>
        <v>6.5550399999999426E-4</v>
      </c>
      <c r="Z89" s="251">
        <f t="shared" si="14"/>
        <v>1.4130635399999987E-3</v>
      </c>
      <c r="AA89" s="251">
        <f t="shared" si="14"/>
        <v>1.8000000000000654E-5</v>
      </c>
      <c r="AB89" s="251">
        <f t="shared" si="14"/>
        <v>0</v>
      </c>
      <c r="AC89" s="251"/>
      <c r="AD89" s="251"/>
      <c r="AE89" s="251"/>
      <c r="AF89" s="251"/>
      <c r="AG89" s="251"/>
      <c r="AH89" s="251"/>
      <c r="AI89" s="251"/>
      <c r="AJ89" s="251"/>
      <c r="AK89" s="251"/>
      <c r="AL89" s="251"/>
      <c r="AM89" s="251"/>
      <c r="AN89" s="251"/>
      <c r="AO89" s="251"/>
      <c r="AP89" s="251"/>
      <c r="AQ89" s="251"/>
      <c r="AR89" s="251"/>
      <c r="AS89" s="251"/>
      <c r="AT89" s="251"/>
      <c r="AU89" s="251"/>
      <c r="AV89" s="251"/>
      <c r="AW89" s="251"/>
      <c r="AX89" s="251"/>
      <c r="AY89" s="251"/>
      <c r="AZ89" s="251"/>
      <c r="BA89" s="251"/>
      <c r="BB89" s="251"/>
      <c r="BC89" s="251"/>
      <c r="BD89" s="251"/>
      <c r="BE89" s="251"/>
      <c r="BF89" s="249">
        <f t="shared" si="8"/>
        <v>3.2285125400071869E-2</v>
      </c>
      <c r="BG89" s="249">
        <f t="shared" si="8"/>
        <v>7.2907118286200251E-2</v>
      </c>
      <c r="BH89" s="249">
        <f t="shared" si="8"/>
        <v>4.892575300836189E-2</v>
      </c>
      <c r="BI89" s="249">
        <f t="shared" si="8"/>
        <v>1.1398859145555745E-2</v>
      </c>
      <c r="BJ89" s="249">
        <f t="shared" si="8"/>
        <v>4.5543767127682232E-2</v>
      </c>
      <c r="BK89" s="249">
        <f t="shared" si="8"/>
        <v>3.5526831042967444E-2</v>
      </c>
      <c r="BL89" s="249">
        <f t="shared" si="8"/>
        <v>1.6988182225612741E-2</v>
      </c>
      <c r="BM89" s="249">
        <f t="shared" si="8"/>
        <v>2.7510414192639353E-2</v>
      </c>
      <c r="BN89" s="249">
        <f t="shared" si="8"/>
        <v>3.74508614028283E-2</v>
      </c>
      <c r="BO89" s="249">
        <f t="shared" si="9"/>
        <v>1.9176005418869369E-2</v>
      </c>
      <c r="BP89" s="249">
        <f t="shared" si="10"/>
        <v>1.7450247822919068E-2</v>
      </c>
      <c r="BQ89" s="249">
        <f t="shared" si="11"/>
        <v>0.13945157502256095</v>
      </c>
      <c r="BR89" s="249">
        <f t="shared" si="12"/>
        <v>4.3498675331556769E-2</v>
      </c>
      <c r="BS89" s="249">
        <f t="shared" si="13"/>
        <v>1.1488903403336524E-2</v>
      </c>
      <c r="BT89" s="249">
        <f t="shared" si="13"/>
        <v>1.1378958909896921E-2</v>
      </c>
      <c r="BU89" s="249">
        <f t="shared" si="13"/>
        <v>6.1560410321442743E-2</v>
      </c>
    </row>
    <row r="90" spans="1:73">
      <c r="A90" s="244"/>
      <c r="B90" s="244"/>
      <c r="C90" s="244"/>
      <c r="D90" s="244"/>
      <c r="E90" s="244"/>
      <c r="F90" s="244"/>
      <c r="G90" s="244"/>
      <c r="H90" s="244"/>
      <c r="I90" s="244"/>
      <c r="J90" s="244"/>
      <c r="K90" s="244"/>
      <c r="L90" s="244"/>
      <c r="M90" s="244"/>
      <c r="N90" s="244"/>
      <c r="O90" s="244"/>
      <c r="P90" s="244"/>
      <c r="Q90" s="244"/>
      <c r="R90" s="244"/>
      <c r="S90" s="244"/>
      <c r="T90" s="244"/>
      <c r="U90" s="244"/>
      <c r="V90" s="244"/>
      <c r="W90" s="244"/>
      <c r="X90" s="244"/>
      <c r="Y90" s="244"/>
      <c r="Z90" s="244"/>
      <c r="AA90" s="244"/>
      <c r="AB90" s="244"/>
      <c r="AC90" s="244"/>
      <c r="AD90" s="244"/>
      <c r="AE90" s="244"/>
      <c r="AF90" s="244"/>
      <c r="AG90" s="244"/>
      <c r="AH90" s="244"/>
      <c r="AI90" s="244"/>
      <c r="AJ90" s="244"/>
      <c r="AK90" s="244"/>
      <c r="AL90" s="244"/>
      <c r="AM90" s="244"/>
      <c r="AN90" s="244"/>
      <c r="AO90" s="244"/>
      <c r="AP90" s="244"/>
      <c r="AQ90" s="244"/>
      <c r="AR90" s="244"/>
      <c r="AS90" s="244"/>
      <c r="AT90" s="244"/>
      <c r="AU90" s="244"/>
      <c r="AV90" s="244"/>
      <c r="AW90" s="244"/>
      <c r="AX90" s="244"/>
      <c r="AY90" s="244"/>
      <c r="AZ90" s="244"/>
      <c r="BA90" s="244"/>
      <c r="BB90" s="244"/>
      <c r="BC90" s="244"/>
      <c r="BD90" s="244"/>
    </row>
    <row r="91" spans="1:73">
      <c r="A91" s="244"/>
      <c r="B91" s="244"/>
      <c r="C91" s="244"/>
      <c r="D91" s="244"/>
      <c r="E91" s="244"/>
      <c r="F91" s="244"/>
      <c r="G91" s="244"/>
      <c r="H91" s="244"/>
      <c r="I91" s="244"/>
      <c r="J91" s="244"/>
      <c r="K91" s="244"/>
      <c r="L91" s="244"/>
      <c r="M91" s="244"/>
      <c r="N91" s="244"/>
      <c r="O91" s="244"/>
      <c r="P91" s="244"/>
      <c r="Q91" s="244"/>
      <c r="R91" s="244"/>
      <c r="S91" s="244"/>
      <c r="T91" s="244"/>
      <c r="U91" s="244"/>
      <c r="V91" s="244"/>
      <c r="W91" s="244"/>
      <c r="X91" s="244"/>
      <c r="Y91" s="244"/>
      <c r="Z91" s="244"/>
      <c r="AA91" s="244"/>
      <c r="AB91" s="244"/>
      <c r="AC91" s="244"/>
      <c r="AD91" s="244"/>
      <c r="AE91" s="244"/>
      <c r="AF91" s="244"/>
      <c r="AG91" s="244"/>
      <c r="AH91" s="244"/>
      <c r="AI91" s="244"/>
      <c r="AJ91" s="244"/>
      <c r="AK91" s="244"/>
      <c r="AL91" s="244"/>
      <c r="AM91" s="244"/>
      <c r="AN91" s="244"/>
      <c r="AO91" s="244"/>
      <c r="AP91" s="244"/>
      <c r="AQ91" s="244"/>
      <c r="AR91" s="244"/>
      <c r="AS91" s="244"/>
      <c r="AT91" s="244"/>
      <c r="AU91" s="244"/>
      <c r="AV91" s="244"/>
      <c r="AW91" s="244"/>
      <c r="AX91" s="244"/>
      <c r="AY91" s="244"/>
      <c r="AZ91" s="244"/>
      <c r="BA91" s="244"/>
      <c r="BB91" s="244"/>
      <c r="BC91" s="244"/>
      <c r="BD91" s="244"/>
    </row>
    <row r="92" spans="1:73">
      <c r="A92" s="244"/>
      <c r="B92" s="244"/>
      <c r="C92" s="244"/>
      <c r="D92" s="244"/>
      <c r="E92" s="244"/>
      <c r="F92" s="244"/>
      <c r="G92" s="244"/>
      <c r="H92" s="244"/>
      <c r="I92" s="244"/>
      <c r="J92" s="244"/>
      <c r="K92" s="244"/>
      <c r="L92" s="244"/>
      <c r="M92" s="244"/>
      <c r="N92" s="244"/>
      <c r="O92" s="244"/>
      <c r="P92" s="244"/>
      <c r="Q92" s="244"/>
      <c r="R92" s="244"/>
      <c r="S92" s="244"/>
      <c r="T92" s="244"/>
      <c r="U92" s="244"/>
      <c r="V92" s="244"/>
      <c r="W92" s="244"/>
      <c r="X92" s="244"/>
      <c r="Y92" s="244"/>
      <c r="Z92" s="244"/>
      <c r="AA92" s="244"/>
      <c r="AB92" s="244"/>
      <c r="AC92" s="244"/>
      <c r="AD92" s="244"/>
      <c r="AE92" s="244"/>
      <c r="AF92" s="244"/>
      <c r="AG92" s="244"/>
      <c r="AH92" s="244"/>
      <c r="AI92" s="244"/>
      <c r="AJ92" s="244"/>
      <c r="AK92" s="244"/>
      <c r="AL92" s="244"/>
      <c r="AM92" s="244"/>
      <c r="AN92" s="244"/>
      <c r="AO92" s="244"/>
      <c r="AP92" s="244"/>
      <c r="AQ92" s="244"/>
      <c r="AR92" s="244"/>
      <c r="AS92" s="244"/>
      <c r="AT92" s="244"/>
      <c r="AU92" s="244"/>
      <c r="AV92" s="244"/>
      <c r="AW92" s="244"/>
      <c r="AX92" s="244"/>
      <c r="AY92" s="244"/>
      <c r="AZ92" s="244"/>
      <c r="BA92" s="244"/>
      <c r="BB92" s="244"/>
      <c r="BC92" s="244"/>
      <c r="BD92" s="244"/>
    </row>
    <row r="95" spans="1:73">
      <c r="A95" s="244" t="str">
        <f>A85</f>
        <v>EU-27 plus UK</v>
      </c>
      <c r="AE95" s="244">
        <f>'[1]4403Exp'!CB$264</f>
        <v>0.42703985945399997</v>
      </c>
      <c r="AF95" s="244">
        <f>'[1]4403Exp'!CC$264</f>
        <v>0.50393620800000005</v>
      </c>
      <c r="AG95" s="244">
        <f>'[1]4403Exp'!CD$264</f>
        <v>0.56161642560000002</v>
      </c>
      <c r="AH95" s="244">
        <f>'[1]4403Exp'!CE$264</f>
        <v>0.72634804480000015</v>
      </c>
      <c r="AI95" s="244">
        <f>'[1]4403Exp'!CF$264</f>
        <v>0.81748734830000003</v>
      </c>
      <c r="AJ95" s="244">
        <f>'[1]4403Exp'!CG$264</f>
        <v>0.41355252510000001</v>
      </c>
      <c r="AK95" s="244">
        <f>'[1]4403Exp'!CH$264</f>
        <v>0.39944905040000001</v>
      </c>
      <c r="AL95" s="244">
        <f>'[1]4403Exp'!CI$264</f>
        <v>1.0488916175</v>
      </c>
      <c r="AM95" s="244">
        <f>'[1]4403Exp'!CJ$264</f>
        <v>0.93979560520000005</v>
      </c>
      <c r="AN95" s="244">
        <f>'[1]4403Exp'!CK$264</f>
        <v>0.28004097</v>
      </c>
      <c r="AO95" s="244">
        <f>'[1]4403Exp'!CL$264</f>
        <v>0.184829094</v>
      </c>
      <c r="AP95" s="244">
        <f>'[1]4403Exp'!CM$264</f>
        <v>0.11081711999999999</v>
      </c>
      <c r="AQ95" s="244">
        <f>'[1]4403Exp'!CN$264</f>
        <v>0.73576641599999992</v>
      </c>
      <c r="AR95" s="244">
        <f>'[1]4403Exp'!CO$264</f>
        <v>0.38154320850000001</v>
      </c>
      <c r="AS95" s="244">
        <f>'[1]4403Exp'!CP$264</f>
        <v>4.5470569500000002E-2</v>
      </c>
      <c r="AT95" s="244">
        <f>'[1]4403Exp'!CQ$264</f>
        <v>1.0729896834999999</v>
      </c>
      <c r="AU95" s="244">
        <f>'[1]4403Exp'!CR$264</f>
        <v>0.64000957999999997</v>
      </c>
      <c r="AV95" s="244">
        <f>'[1]4403Exp'!CS$264</f>
        <v>0.72815265380000005</v>
      </c>
      <c r="AW95" s="244">
        <f>'[1]4403Exp'!CT$264</f>
        <v>0.96916166799999992</v>
      </c>
      <c r="AX95" s="244">
        <f>'[1]4403Exp'!CU$264</f>
        <v>1.0180733</v>
      </c>
      <c r="AY95" s="244">
        <f>'[1]4403Exp'!CV$264</f>
        <v>1.4176666583999999</v>
      </c>
      <c r="AZ95" s="244">
        <f>'[1]4403Exp'!CW$264</f>
        <v>0.68975182270000002</v>
      </c>
      <c r="BA95" s="244">
        <f>'[1]4403Exp'!CX$264</f>
        <v>1.8778033169999999</v>
      </c>
      <c r="BB95" s="244">
        <f>'[1]4403Exp'!CY$264</f>
        <v>0</v>
      </c>
      <c r="BC95" s="244">
        <f>'[1]4403Exp'!CZ$264</f>
        <v>0</v>
      </c>
      <c r="BD95" s="244">
        <f>'[1]4403Exp'!DA$264</f>
        <v>0</v>
      </c>
      <c r="BE95" s="244"/>
      <c r="BF95" s="249">
        <f t="shared" ref="BF95:BN99" si="15">AM95/AM$83</f>
        <v>3.3787159332710343E-2</v>
      </c>
      <c r="BG95" s="249">
        <f t="shared" si="15"/>
        <v>2.2028280724811288E-2</v>
      </c>
      <c r="BH95" s="249">
        <f t="shared" si="15"/>
        <v>6.8377907220427752E-3</v>
      </c>
      <c r="BI95" s="249">
        <f t="shared" si="15"/>
        <v>4.7375791467297174E-3</v>
      </c>
      <c r="BJ95" s="249">
        <f t="shared" si="15"/>
        <v>3.3517752347360534E-2</v>
      </c>
      <c r="BK95" s="249">
        <f t="shared" si="15"/>
        <v>1.5085087869276292E-2</v>
      </c>
      <c r="BL95" s="249">
        <f t="shared" si="15"/>
        <v>9.9512062334730081E-4</v>
      </c>
      <c r="BM95" s="249">
        <f t="shared" si="15"/>
        <v>1.6961941209417231E-2</v>
      </c>
      <c r="BN95" s="249">
        <f t="shared" si="15"/>
        <v>1.715988311803365E-2</v>
      </c>
      <c r="BO95" s="249">
        <f t="shared" ref="BO95:BO99" si="16">AV95/AV$83</f>
        <v>1.8179732269476029E-2</v>
      </c>
      <c r="BP95" s="249">
        <f t="shared" ref="BP95:BP99" si="17">AW95/AW$83</f>
        <v>2.4128581908991201E-2</v>
      </c>
      <c r="BQ95" s="249">
        <f t="shared" ref="BQ95:BQ99" si="18">AX95/AX$83</f>
        <v>4.1236029501582859E-2</v>
      </c>
      <c r="BR95" s="249">
        <f t="shared" ref="BR95:BR99" si="19">AY95/AY$83</f>
        <v>7.1698347181607919E-2</v>
      </c>
      <c r="BS95" s="249">
        <f t="shared" ref="BS95:BU99" si="20">AZ95/AZ$83</f>
        <v>3.5099962472464011E-2</v>
      </c>
      <c r="BT95" s="249">
        <f t="shared" si="20"/>
        <v>7.5332157926174217E-2</v>
      </c>
      <c r="BU95" s="249">
        <f t="shared" si="20"/>
        <v>0</v>
      </c>
    </row>
    <row r="96" spans="1:73">
      <c r="A96" s="242" t="str">
        <f>A86</f>
        <v>China</v>
      </c>
      <c r="AC96" s="244"/>
      <c r="AD96" s="244"/>
      <c r="AE96" s="244">
        <f>(SUM('[1]4403Exp'!CB$47:CB$47)+SUM('[1]4403Exp'!CB$105:CB$105))</f>
        <v>2.5124550000000001</v>
      </c>
      <c r="AF96" s="244">
        <f>(SUM('[1]4403Exp'!CC$47:CC$47)+SUM('[1]4403Exp'!CC$105:CC$105))</f>
        <v>2.0979999999999999</v>
      </c>
      <c r="AG96" s="244">
        <f>(SUM('[1]4403Exp'!CD$47:CD$47)+SUM('[1]4403Exp'!CD$105:CD$105))</f>
        <v>3.2808889999999997</v>
      </c>
      <c r="AH96" s="244">
        <f>(SUM('[1]4403Exp'!CE$47:CE$47)+SUM('[1]4403Exp'!CE$105:CE$105))</f>
        <v>0.14199999999999999</v>
      </c>
      <c r="AI96" s="244">
        <f>(SUM('[1]4403Exp'!CF$47:CF$47)+SUM('[1]4403Exp'!CF$105:CF$105))</f>
        <v>0.52700000000000002</v>
      </c>
      <c r="AJ96" s="244">
        <f>(SUM('[1]4403Exp'!CG$47:CG$47)+SUM('[1]4403Exp'!CG$105:CG$105))</f>
        <v>5.8470000000000004</v>
      </c>
      <c r="AK96" s="244">
        <f>(SUM('[1]4403Exp'!CH$47:CH$47)+SUM('[1]4403Exp'!CH$105:CH$105))</f>
        <v>16.073718</v>
      </c>
      <c r="AL96" s="244">
        <f>(SUM('[1]4403Exp'!CI$47:CI$47)+SUM('[1]4403Exp'!CI$105:CI$105))</f>
        <v>15.676238</v>
      </c>
      <c r="AM96" s="244">
        <f>(SUM('[1]4403Exp'!CJ$47:CJ$47)+SUM('[1]4403Exp'!CJ$105:CJ$105))</f>
        <v>14.121275000000001</v>
      </c>
      <c r="AN96" s="244">
        <f>(SUM('[1]4403Exp'!CK$47:CK$47)+SUM('[1]4403Exp'!CK$105:CK$105))</f>
        <v>5.5470039999999994</v>
      </c>
      <c r="AO96" s="244">
        <f>(SUM('[1]4403Exp'!CL$47:CL$47)+SUM('[1]4403Exp'!CL$105:CL$105))</f>
        <v>14.158154</v>
      </c>
      <c r="AP96" s="244">
        <f>(SUM('[1]4403Exp'!CM$47:CM$47)+SUM('[1]4403Exp'!CM$105:CM$105))</f>
        <v>13.570758999999999</v>
      </c>
      <c r="AQ96" s="244">
        <f>(SUM('[1]4403Exp'!CN$47:CN$47)+SUM('[1]4403Exp'!CN$105:CN$105))</f>
        <v>14.513545999999998</v>
      </c>
      <c r="AR96" s="244">
        <f>(SUM('[1]4403Exp'!CO$47:CO$47)+SUM('[1]4403Exp'!CO$105:CO$105))</f>
        <v>17.435505999999997</v>
      </c>
      <c r="AS96" s="244">
        <f>(SUM('[1]4403Exp'!CP$47:CP$47)+SUM('[1]4403Exp'!CP$105:CP$105))</f>
        <v>36.154738000000002</v>
      </c>
      <c r="AT96" s="244">
        <f>(SUM('[1]4403Exp'!CQ$47:CQ$47)+SUM('[1]4403Exp'!CQ$105:CQ$105))</f>
        <v>45.211516999999986</v>
      </c>
      <c r="AU96" s="244">
        <f>(SUM('[1]4403Exp'!CR$47:CR$47)+SUM('[1]4403Exp'!CR$105:CR$105))</f>
        <v>19.410407999999997</v>
      </c>
      <c r="AV96" s="244">
        <f>(SUM('[1]4403Exp'!CS$47:CS$47)+SUM('[1]4403Exp'!CS$105:CS$105))</f>
        <v>30.042244999999998</v>
      </c>
      <c r="AW96" s="244">
        <f>(SUM('[1]4403Exp'!CT$47:CT$47)+SUM('[1]4403Exp'!CT$105:CT$105))</f>
        <v>33.105437000000002</v>
      </c>
      <c r="AX96" s="244">
        <f>(SUM('[1]4403Exp'!CU$47:CU$47)+SUM('[1]4403Exp'!CU$105:CU$105))</f>
        <v>16.995928999999997</v>
      </c>
      <c r="AY96" s="244">
        <f>(SUM('[1]4403Exp'!CV$47:CV$47)+SUM('[1]4403Exp'!CV$105:CV$105))</f>
        <v>14.667778999999999</v>
      </c>
      <c r="AZ96" s="244">
        <f>(SUM('[1]4403Exp'!CW$47:CW$47)+SUM('[1]4403Exp'!CW$105:CW$105))</f>
        <v>14.794671999999998</v>
      </c>
      <c r="BA96" s="244">
        <f>(SUM('[1]4403Exp'!CX$47:CX$47)+SUM('[1]4403Exp'!CX$105:CX$105))</f>
        <v>20.365945999999997</v>
      </c>
      <c r="BB96" s="244">
        <f>(SUM('[1]4403Exp'!CY$47:CY$47)+SUM('[1]4403Exp'!CY$105:CY$105))</f>
        <v>5.1234049999999991</v>
      </c>
      <c r="BC96" s="244">
        <f>(SUM('[1]4403Exp'!CZ$47:CZ$47)+SUM('[1]4403Exp'!CZ$105:CZ$105))</f>
        <v>6.8182969999999985</v>
      </c>
      <c r="BD96" s="244">
        <f>(SUM('[1]4403Exp'!DA$47:DA$47)+SUM('[1]4403Exp'!DA$105:DA$105))</f>
        <v>0</v>
      </c>
      <c r="BE96" s="244"/>
      <c r="BF96" s="249">
        <f t="shared" si="15"/>
        <v>0.50768248517663872</v>
      </c>
      <c r="BG96" s="249">
        <f t="shared" si="15"/>
        <v>0.43633244554770356</v>
      </c>
      <c r="BH96" s="249">
        <f t="shared" si="15"/>
        <v>0.52378384791764876</v>
      </c>
      <c r="BI96" s="249">
        <f t="shared" si="15"/>
        <v>0.58016798165928363</v>
      </c>
      <c r="BJ96" s="249">
        <f t="shared" si="15"/>
        <v>0.66116287714608757</v>
      </c>
      <c r="BK96" s="249">
        <f t="shared" si="15"/>
        <v>0.68934824207542922</v>
      </c>
      <c r="BL96" s="249">
        <f t="shared" si="15"/>
        <v>0.79124422260685212</v>
      </c>
      <c r="BM96" s="249">
        <f t="shared" si="15"/>
        <v>0.71470872938972441</v>
      </c>
      <c r="BN96" s="249">
        <f t="shared" si="15"/>
        <v>0.52043022942460526</v>
      </c>
      <c r="BO96" s="249">
        <f t="shared" si="16"/>
        <v>0.75006246015003519</v>
      </c>
      <c r="BP96" s="249">
        <f t="shared" si="17"/>
        <v>0.82420433521257264</v>
      </c>
      <c r="BQ96" s="249">
        <f t="shared" si="18"/>
        <v>0.68840291720724589</v>
      </c>
      <c r="BR96" s="249">
        <f t="shared" si="19"/>
        <v>0.74182143234715847</v>
      </c>
      <c r="BS96" s="249">
        <f t="shared" si="20"/>
        <v>0.75286851720038817</v>
      </c>
      <c r="BT96" s="249">
        <f t="shared" si="20"/>
        <v>0.81702415077155599</v>
      </c>
      <c r="BU96" s="249">
        <f t="shared" si="20"/>
        <v>0.68354319519659623</v>
      </c>
    </row>
    <row r="97" spans="1:73">
      <c r="A97" s="242" t="str">
        <f>A87</f>
        <v>India</v>
      </c>
      <c r="AC97" s="244"/>
      <c r="AD97" s="244"/>
      <c r="AE97" s="244">
        <f>'[1]4403Exp'!CB$108</f>
        <v>1.2821939999999998</v>
      </c>
      <c r="AF97" s="244">
        <f>'[1]4403Exp'!CC$108</f>
        <v>1.8445099999999999</v>
      </c>
      <c r="AG97" s="244">
        <f>'[1]4403Exp'!CD$108</f>
        <v>2.1710590000000001</v>
      </c>
      <c r="AH97" s="244">
        <f>'[1]4403Exp'!CE$108</f>
        <v>11.788606</v>
      </c>
      <c r="AI97" s="244">
        <f>'[1]4403Exp'!CF$108</f>
        <v>6.1053899999999999</v>
      </c>
      <c r="AJ97" s="244">
        <f>'[1]4403Exp'!CG$108</f>
        <v>7.8682699999999999</v>
      </c>
      <c r="AK97" s="244">
        <f>'[1]4403Exp'!CH$108</f>
        <v>13.281566999999999</v>
      </c>
      <c r="AL97" s="244">
        <f>'[1]4403Exp'!CI$108</f>
        <v>13.518957</v>
      </c>
      <c r="AM97" s="244">
        <f>'[1]4403Exp'!CJ$108</f>
        <v>9.6562009999999994</v>
      </c>
      <c r="AN97" s="244">
        <f>'[1]4403Exp'!CK$108</f>
        <v>5.3027379999999997</v>
      </c>
      <c r="AO97" s="244">
        <f>'[1]4403Exp'!CL$108</f>
        <v>10.515668999999999</v>
      </c>
      <c r="AP97" s="244">
        <f>'[1]4403Exp'!CM$108</f>
        <v>9.0855090000000001</v>
      </c>
      <c r="AQ97" s="244">
        <f>'[1]4403Exp'!CN$108</f>
        <v>4.4783219999999995</v>
      </c>
      <c r="AR97" s="244">
        <f>'[1]4403Exp'!CO$108</f>
        <v>5.980861</v>
      </c>
      <c r="AS97" s="244">
        <f>'[1]4403Exp'!CP$108</f>
        <v>7.517906</v>
      </c>
      <c r="AT97" s="244">
        <f>'[1]4403Exp'!CQ$108</f>
        <v>14.55242</v>
      </c>
      <c r="AU97" s="244">
        <f>'[1]4403Exp'!CR$108</f>
        <v>15.171908</v>
      </c>
      <c r="AV97" s="244">
        <f>'[1]4403Exp'!CS$108</f>
        <v>8.275366</v>
      </c>
      <c r="AW97" s="244">
        <f>'[1]4403Exp'!CT$108</f>
        <v>5.128177</v>
      </c>
      <c r="AX97" s="244">
        <f>'[1]4403Exp'!CU$108</f>
        <v>4.5732029999999995</v>
      </c>
      <c r="AY97" s="244">
        <f>'[1]4403Exp'!CV$108</f>
        <v>2.5262789999999997</v>
      </c>
      <c r="AZ97" s="244">
        <f>'[1]4403Exp'!CW$108</f>
        <v>2.4089649999999998</v>
      </c>
      <c r="BA97" s="244">
        <f>'[1]4403Exp'!CX$108</f>
        <v>1.5052187459999999</v>
      </c>
      <c r="BB97" s="244">
        <f>'[1]4403Exp'!CY$108</f>
        <v>0.85685082999999995</v>
      </c>
      <c r="BC97" s="244">
        <f>'[1]4403Exp'!CZ$108</f>
        <v>0</v>
      </c>
      <c r="BD97" s="244">
        <f>'[1]4403Exp'!DA$108</f>
        <v>0</v>
      </c>
      <c r="BE97" s="244"/>
      <c r="BF97" s="249">
        <f t="shared" si="15"/>
        <v>0.34715591340336788</v>
      </c>
      <c r="BG97" s="249">
        <f t="shared" si="15"/>
        <v>0.41711825692549326</v>
      </c>
      <c r="BH97" s="249">
        <f t="shared" si="15"/>
        <v>0.38902935878846445</v>
      </c>
      <c r="BI97" s="249">
        <f t="shared" si="15"/>
        <v>0.38841758363531892</v>
      </c>
      <c r="BJ97" s="249">
        <f t="shared" si="15"/>
        <v>0.20400943079703754</v>
      </c>
      <c r="BK97" s="249">
        <f t="shared" si="15"/>
        <v>0.23646552135897256</v>
      </c>
      <c r="BL97" s="249">
        <f t="shared" si="15"/>
        <v>0.16452891149705992</v>
      </c>
      <c r="BM97" s="249">
        <f t="shared" si="15"/>
        <v>0.23004628682876568</v>
      </c>
      <c r="BN97" s="249">
        <f t="shared" si="15"/>
        <v>0.40678792332695973</v>
      </c>
      <c r="BO97" s="249">
        <f t="shared" si="16"/>
        <v>0.20661043742243485</v>
      </c>
      <c r="BP97" s="249">
        <f t="shared" si="17"/>
        <v>0.12767285673158174</v>
      </c>
      <c r="BQ97" s="249">
        <f t="shared" si="18"/>
        <v>0.18523296291605648</v>
      </c>
      <c r="BR97" s="249">
        <f t="shared" si="19"/>
        <v>0.12776630369795913</v>
      </c>
      <c r="BS97" s="249">
        <f t="shared" si="20"/>
        <v>0.12258696289702353</v>
      </c>
      <c r="BT97" s="249">
        <f t="shared" si="20"/>
        <v>6.0385118750490484E-2</v>
      </c>
      <c r="BU97" s="249">
        <f t="shared" si="20"/>
        <v>0.11431744204197318</v>
      </c>
    </row>
    <row r="98" spans="1:73">
      <c r="A98" s="242" t="str">
        <f>A88</f>
        <v>USA</v>
      </c>
      <c r="AC98" s="244"/>
      <c r="AD98" s="244"/>
      <c r="AE98" s="244">
        <f>'[1]4403Exp'!CB$247</f>
        <v>0.27681499999999998</v>
      </c>
      <c r="AF98" s="244">
        <f>'[1]4403Exp'!CC$247</f>
        <v>0.11201399999999999</v>
      </c>
      <c r="AG98" s="244">
        <f>'[1]4403Exp'!CD$247</f>
        <v>0.30600000000000005</v>
      </c>
      <c r="AH98" s="244">
        <f>'[1]4403Exp'!CE$247</f>
        <v>0.26900000000000002</v>
      </c>
      <c r="AI98" s="244">
        <f>'[1]4403Exp'!CF$247</f>
        <v>0.72199999999999998</v>
      </c>
      <c r="AJ98" s="244">
        <f>'[1]4403Exp'!CG$247</f>
        <v>0.50548799999999994</v>
      </c>
      <c r="AK98" s="244">
        <f>'[1]4403Exp'!CH$247</f>
        <v>0.46060899999999999</v>
      </c>
      <c r="AL98" s="244">
        <f>'[1]4403Exp'!CI$247</f>
        <v>1.4019339999999998</v>
      </c>
      <c r="AM98" s="244">
        <f>'[1]4403Exp'!CJ$247</f>
        <v>1.4998040000000001</v>
      </c>
      <c r="AN98" s="244">
        <f>'[1]4403Exp'!CK$247</f>
        <v>0.194442</v>
      </c>
      <c r="AO98" s="244">
        <f>'[1]4403Exp'!CL$247</f>
        <v>0.431286</v>
      </c>
      <c r="AP98" s="244">
        <f>'[1]4403Exp'!CM$247</f>
        <v>0.29290300000000002</v>
      </c>
      <c r="AQ98" s="244">
        <f>'[1]4403Exp'!CN$247</f>
        <v>1.3189579999999999</v>
      </c>
      <c r="AR98" s="244">
        <f>'[1]4403Exp'!CO$247</f>
        <v>0.41571599999999997</v>
      </c>
      <c r="AS98" s="244">
        <f>'[1]4403Exp'!CP$247</f>
        <v>1.1073599999999999</v>
      </c>
      <c r="AT98" s="244">
        <f>'[1]4403Exp'!CQ$247</f>
        <v>0.33183399999999996</v>
      </c>
      <c r="AU98" s="244">
        <f>'[1]4403Exp'!CR$247</f>
        <v>0.406582</v>
      </c>
      <c r="AV98" s="244">
        <f>'[1]4403Exp'!CS$247</f>
        <v>0.62386699999999995</v>
      </c>
      <c r="AW98" s="244">
        <f>'[1]4403Exp'!CT$247</f>
        <v>0.61376199999999992</v>
      </c>
      <c r="AX98" s="244">
        <f>'[1]4403Exp'!CU$247</f>
        <v>0.377336</v>
      </c>
      <c r="AY98" s="244">
        <f>'[1]4403Exp'!CV$247</f>
        <v>0.943187</v>
      </c>
      <c r="AZ98" s="244">
        <f>'[1]4403Exp'!CW$247</f>
        <v>1.5676349999999999</v>
      </c>
      <c r="BA98" s="244">
        <f>'[1]4403Exp'!CX$247</f>
        <v>0.87288199999999994</v>
      </c>
      <c r="BB98" s="244">
        <f>'[1]4403Exp'!CY$247</f>
        <v>1.3543209999999999</v>
      </c>
      <c r="BC98" s="244">
        <f>'[1]4403Exp'!CZ$247</f>
        <v>0</v>
      </c>
      <c r="BD98" s="244">
        <f>'[1]4403Exp'!DA$247</f>
        <v>0</v>
      </c>
      <c r="BE98" s="244"/>
      <c r="BF98" s="249">
        <f t="shared" si="15"/>
        <v>5.3920359315845309E-2</v>
      </c>
      <c r="BG98" s="249">
        <f t="shared" si="15"/>
        <v>1.5294986875290984E-2</v>
      </c>
      <c r="BH98" s="249">
        <f t="shared" si="15"/>
        <v>1.5955515149292138E-2</v>
      </c>
      <c r="BI98" s="249">
        <f t="shared" si="15"/>
        <v>1.2521992493710129E-2</v>
      </c>
      <c r="BJ98" s="249">
        <f t="shared" si="15"/>
        <v>6.0084976208767266E-2</v>
      </c>
      <c r="BK98" s="249">
        <f t="shared" si="15"/>
        <v>1.6436178783835076E-2</v>
      </c>
      <c r="BL98" s="249">
        <f t="shared" si="15"/>
        <v>2.4234505650294676E-2</v>
      </c>
      <c r="BM98" s="249">
        <f t="shared" si="15"/>
        <v>5.2456690738404074E-3</v>
      </c>
      <c r="BN98" s="249">
        <f t="shared" si="15"/>
        <v>1.0901242443740231E-2</v>
      </c>
      <c r="BO98" s="249">
        <f t="shared" si="16"/>
        <v>1.557604023355851E-2</v>
      </c>
      <c r="BP98" s="249">
        <f t="shared" si="17"/>
        <v>1.5280429652348009E-2</v>
      </c>
      <c r="BQ98" s="249">
        <f t="shared" si="18"/>
        <v>1.5283613103309232E-2</v>
      </c>
      <c r="BR98" s="249">
        <f t="shared" si="19"/>
        <v>4.7701586675884568E-2</v>
      </c>
      <c r="BS98" s="249">
        <f t="shared" si="20"/>
        <v>7.9773518328857207E-2</v>
      </c>
      <c r="BT98" s="249">
        <f t="shared" si="20"/>
        <v>3.5017556993118683E-2</v>
      </c>
      <c r="BU98" s="249">
        <f t="shared" si="20"/>
        <v>0.18068782453502105</v>
      </c>
    </row>
    <row r="99" spans="1:73">
      <c r="A99" s="244" t="str">
        <f>A89</f>
        <v>Others</v>
      </c>
      <c r="AE99" s="244">
        <f t="shared" ref="AE99:BD99" si="21">AE83-SUM(AE95:AE98)</f>
        <v>6.9832830292036148</v>
      </c>
      <c r="AF99" s="244">
        <f t="shared" si="21"/>
        <v>0.78305068726819815</v>
      </c>
      <c r="AG99" s="244">
        <f t="shared" si="21"/>
        <v>2.9935999999999297E-2</v>
      </c>
      <c r="AH99" s="244">
        <f t="shared" si="21"/>
        <v>0.69954500000000053</v>
      </c>
      <c r="AI99" s="244">
        <f t="shared" si="21"/>
        <v>4.5710010000000008</v>
      </c>
      <c r="AJ99" s="244">
        <f t="shared" si="21"/>
        <v>4.7696243691918756</v>
      </c>
      <c r="AK99" s="244">
        <f t="shared" si="21"/>
        <v>6.4073708150212383</v>
      </c>
      <c r="AL99" s="244">
        <f t="shared" si="21"/>
        <v>3.4156627907750163</v>
      </c>
      <c r="AM99" s="244">
        <f t="shared" si="21"/>
        <v>1.5980951212172485</v>
      </c>
      <c r="AN99" s="244">
        <f t="shared" si="21"/>
        <v>1.3885678937925547</v>
      </c>
      <c r="AO99" s="244">
        <f t="shared" si="21"/>
        <v>1.7405899688393838</v>
      </c>
      <c r="AP99" s="244">
        <f t="shared" si="21"/>
        <v>0.33109761552707084</v>
      </c>
      <c r="AQ99" s="244">
        <f t="shared" si="21"/>
        <v>0.90495160088096327</v>
      </c>
      <c r="AR99" s="244">
        <f t="shared" si="21"/>
        <v>1.0791140000000006</v>
      </c>
      <c r="AS99" s="244">
        <f t="shared" si="21"/>
        <v>0.86805085161932993</v>
      </c>
      <c r="AT99" s="244">
        <f t="shared" si="21"/>
        <v>2.0899000000000001</v>
      </c>
      <c r="AU99" s="244">
        <f t="shared" si="21"/>
        <v>1.6679420312541495</v>
      </c>
      <c r="AV99" s="244">
        <f t="shared" si="21"/>
        <v>0.38336039175992198</v>
      </c>
      <c r="AW99" s="244">
        <f t="shared" si="21"/>
        <v>0.3500030618078469</v>
      </c>
      <c r="AX99" s="244">
        <f t="shared" si="21"/>
        <v>1.7243851632260707</v>
      </c>
      <c r="AY99" s="244">
        <f t="shared" si="21"/>
        <v>0.21774299999999869</v>
      </c>
      <c r="AZ99" s="244">
        <f t="shared" si="21"/>
        <v>0.19004626722137274</v>
      </c>
      <c r="BA99" s="244">
        <f t="shared" si="21"/>
        <v>0.3051315699999968</v>
      </c>
      <c r="BB99" s="244">
        <f t="shared" si="21"/>
        <v>0.16078708555538679</v>
      </c>
      <c r="BC99" s="244">
        <f t="shared" si="21"/>
        <v>1.2573018739278297E-2</v>
      </c>
      <c r="BD99" s="244">
        <f t="shared" si="21"/>
        <v>0</v>
      </c>
      <c r="BF99" s="249">
        <f t="shared" si="15"/>
        <v>5.745408277143773E-2</v>
      </c>
      <c r="BG99" s="249">
        <f t="shared" si="15"/>
        <v>0.10922602992670087</v>
      </c>
      <c r="BH99" s="249">
        <f t="shared" si="15"/>
        <v>6.4393487422551896E-2</v>
      </c>
      <c r="BI99" s="249">
        <f t="shared" si="15"/>
        <v>1.4154863064957694E-2</v>
      </c>
      <c r="BJ99" s="249">
        <f t="shared" si="15"/>
        <v>4.1224963500747204E-2</v>
      </c>
      <c r="BK99" s="249">
        <f t="shared" si="15"/>
        <v>4.2664969912486923E-2</v>
      </c>
      <c r="BL99" s="249">
        <f t="shared" si="15"/>
        <v>1.8997239622445962E-2</v>
      </c>
      <c r="BM99" s="249">
        <f t="shared" si="15"/>
        <v>3.3037373498252351E-2</v>
      </c>
      <c r="BN99" s="249">
        <f t="shared" si="15"/>
        <v>4.4720721686661066E-2</v>
      </c>
      <c r="BO99" s="249">
        <f t="shared" si="16"/>
        <v>9.5713299244956015E-3</v>
      </c>
      <c r="BP99" s="249">
        <f t="shared" si="17"/>
        <v>8.7137964945063692E-3</v>
      </c>
      <c r="BQ99" s="249">
        <f t="shared" si="18"/>
        <v>6.9844477271805511E-2</v>
      </c>
      <c r="BR99" s="249">
        <f t="shared" si="19"/>
        <v>1.1012330097390093E-2</v>
      </c>
      <c r="BS99" s="249">
        <f t="shared" si="20"/>
        <v>9.6710391012672422E-3</v>
      </c>
      <c r="BT99" s="249">
        <f t="shared" si="20"/>
        <v>1.2241015558660473E-2</v>
      </c>
      <c r="BU99" s="249">
        <f t="shared" si="20"/>
        <v>2.1451538226409505E-2</v>
      </c>
    </row>
    <row r="100" spans="1:73">
      <c r="A100" s="244"/>
      <c r="AE100" s="250"/>
      <c r="AF100" s="250"/>
      <c r="AG100" s="250"/>
      <c r="AH100" s="250"/>
      <c r="AI100" s="250"/>
      <c r="AJ100" s="250"/>
      <c r="AK100" s="250"/>
      <c r="AL100" s="250"/>
      <c r="AM100" s="250"/>
      <c r="AN100" s="250"/>
      <c r="AO100" s="250"/>
      <c r="AP100" s="250"/>
      <c r="AQ100" s="250"/>
      <c r="AR100" s="250"/>
      <c r="AS100" s="250"/>
      <c r="AT100" s="250"/>
      <c r="AU100" s="250"/>
      <c r="AV100" s="250"/>
      <c r="AW100" s="250"/>
      <c r="AX100" s="250"/>
      <c r="AY100" s="250"/>
      <c r="AZ100" s="250"/>
      <c r="BA100" s="250"/>
      <c r="BB100" s="250"/>
      <c r="BC100" s="250"/>
      <c r="BD100" s="250"/>
    </row>
    <row r="101" spans="1:73" ht="13">
      <c r="A101" s="248" t="s">
        <v>101</v>
      </c>
      <c r="AE101" s="250"/>
      <c r="AF101" s="250"/>
      <c r="AG101" s="250"/>
      <c r="AH101" s="250"/>
      <c r="AI101" s="250"/>
      <c r="AJ101" s="250"/>
      <c r="AK101" s="250"/>
      <c r="AL101" s="250"/>
      <c r="AM101" s="250"/>
      <c r="AN101" s="250"/>
      <c r="AO101" s="250"/>
      <c r="AP101" s="250"/>
      <c r="AQ101" s="250"/>
      <c r="AR101" s="250"/>
      <c r="AS101" s="250"/>
      <c r="AT101" s="250"/>
      <c r="AU101" s="250"/>
      <c r="AV101" s="250"/>
      <c r="AW101" s="250"/>
      <c r="AX101" s="250"/>
      <c r="AY101" s="250"/>
      <c r="AZ101" s="250"/>
      <c r="BA101" s="250"/>
      <c r="BB101" s="250"/>
      <c r="BC101" s="250"/>
      <c r="BD101" s="250"/>
    </row>
    <row r="102" spans="1:73">
      <c r="A102" s="240">
        <f>[2]RWE!$A$7</f>
        <v>1.82</v>
      </c>
      <c r="B102" s="299" t="s">
        <v>126</v>
      </c>
      <c r="C102" s="299"/>
      <c r="D102" s="299"/>
      <c r="E102" s="299"/>
      <c r="F102" s="299"/>
      <c r="G102" s="299"/>
      <c r="H102" s="299"/>
      <c r="I102" s="299"/>
      <c r="J102" s="299"/>
      <c r="K102" s="299"/>
      <c r="L102" s="299"/>
      <c r="M102" s="299"/>
      <c r="N102" s="299"/>
      <c r="O102" s="299"/>
      <c r="P102" s="299"/>
      <c r="Q102" s="299"/>
      <c r="R102" s="299"/>
      <c r="S102" s="299"/>
      <c r="T102" s="299"/>
      <c r="U102" s="299"/>
      <c r="V102" s="299"/>
      <c r="W102" s="299"/>
      <c r="X102" s="299"/>
      <c r="Y102" s="299"/>
      <c r="Z102" s="299"/>
      <c r="AA102" s="299"/>
      <c r="AB102" s="299"/>
      <c r="AE102" s="299" t="s">
        <v>96</v>
      </c>
      <c r="AF102" s="299"/>
      <c r="AG102" s="299"/>
      <c r="AH102" s="299"/>
      <c r="AI102" s="299"/>
      <c r="AJ102" s="299"/>
      <c r="AK102" s="299"/>
      <c r="AL102" s="299"/>
      <c r="AM102" s="299"/>
      <c r="AN102" s="299"/>
      <c r="AO102" s="299"/>
      <c r="AP102" s="299"/>
      <c r="AQ102" s="299"/>
      <c r="AR102" s="299"/>
      <c r="AS102" s="299"/>
      <c r="AT102" s="299"/>
      <c r="AU102" s="299"/>
      <c r="AV102" s="299"/>
      <c r="AW102" s="299"/>
      <c r="AX102" s="299"/>
      <c r="AY102" s="299"/>
      <c r="AZ102" s="299"/>
      <c r="BA102" s="299"/>
      <c r="BB102" s="299"/>
      <c r="BC102" s="299"/>
      <c r="BD102" s="299"/>
    </row>
    <row r="103" spans="1:73">
      <c r="A103" s="242" t="s">
        <v>3</v>
      </c>
      <c r="B103" s="243"/>
      <c r="C103" s="244">
        <f>1000/$A$102*'[1]4407Exp'!BB$263</f>
        <v>9.9944111999999983</v>
      </c>
      <c r="D103" s="244">
        <f>1000/$A$102*'[1]4407Exp'!BC$263</f>
        <v>16.4824968</v>
      </c>
      <c r="E103" s="244">
        <f>1000/$A$102*'[1]4407Exp'!BD$263</f>
        <v>22.477692450000003</v>
      </c>
      <c r="F103" s="244">
        <f>1000/$A$102*'[1]4407Exp'!BE$263</f>
        <v>12.147321216666668</v>
      </c>
      <c r="G103" s="244">
        <f>1000/$A$102*'[1]4407Exp'!BF$263</f>
        <v>19.840933900000003</v>
      </c>
      <c r="H103" s="244">
        <f>1000/$A$102*'[1]4407Exp'!BG$263</f>
        <v>18.176226199999999</v>
      </c>
      <c r="I103" s="244">
        <f>1000/$A$102*'[1]4407Exp'!BH$263</f>
        <v>29.755988300000002</v>
      </c>
      <c r="J103" s="244">
        <f>1000/$A$102*'[1]4407Exp'!BI$263</f>
        <v>23.692965520000001</v>
      </c>
      <c r="K103" s="244">
        <f>1000/$A$102*'[1]4407Exp'!BJ$263</f>
        <v>27.891088960000001</v>
      </c>
      <c r="L103" s="244">
        <f>1000/$A$102*'[1]4407Exp'!BK$263</f>
        <v>22.275957600000002</v>
      </c>
      <c r="M103" s="244">
        <f>1000/$A$102*'[1]4407Exp'!BL$263</f>
        <v>17.022176666666667</v>
      </c>
      <c r="N103" s="244">
        <f>1000/$A$102*'[1]4407Exp'!BM$263</f>
        <v>11.329503600000001</v>
      </c>
      <c r="O103" s="244">
        <f>1000/$A$102*'[1]4407Exp'!BN$263</f>
        <v>10.820502266666665</v>
      </c>
      <c r="P103" s="244">
        <f>1000/$A$102*'[1]4407Exp'!BO$263</f>
        <v>10.669064685714286</v>
      </c>
      <c r="Q103" s="244">
        <f>1000/$A$102*'[1]4407Exp'!BP$263</f>
        <v>15.368375530238387</v>
      </c>
      <c r="R103" s="244">
        <f>1000/$A$102*'[1]4407Exp'!BQ$263</f>
        <v>10.978179633282469</v>
      </c>
      <c r="S103" s="244">
        <f>1000/$A$102*'[1]4407Exp'!BR$263</f>
        <v>12.060181625075359</v>
      </c>
      <c r="T103" s="244">
        <f>1000/$A$102*'[1]4407Exp'!BS$263</f>
        <v>11.216717476633615</v>
      </c>
      <c r="U103" s="244">
        <f>1000/$A$102*'[1]4407Exp'!BT$263</f>
        <v>9.2933300764381901</v>
      </c>
      <c r="V103" s="244">
        <f>1000/$A$102*'[1]4407Exp'!BU$263</f>
        <v>12.250862666666668</v>
      </c>
      <c r="W103" s="244">
        <f>1000/$A$102*'[1]4407Exp'!BV$263</f>
        <v>8.8729712000000021</v>
      </c>
      <c r="X103" s="244">
        <f>1000/$A$102*'[1]4407Exp'!BW$263</f>
        <v>6.7209336000000004</v>
      </c>
      <c r="Y103" s="244">
        <f>1000/$A$102*'[1]4407Exp'!BX$263</f>
        <v>8.7668189194000021</v>
      </c>
      <c r="Z103" s="244">
        <f>1000/$A$102*'[1]4407Exp'!BY$263</f>
        <v>4.1140383758241761</v>
      </c>
      <c r="AA103" s="244">
        <f>1000/$A$102*'[1]4407Exp'!BZ$263</f>
        <v>0.78567419999999999</v>
      </c>
      <c r="AB103" s="244">
        <f>1000/$A$102*'[1]4407Exp'!CA$263</f>
        <v>0.59821420000000003</v>
      </c>
      <c r="AC103" s="244"/>
      <c r="AD103" s="250"/>
      <c r="AE103" s="244">
        <f>'[1]4407Exp'!CB$263</f>
        <v>9.7952295790278914</v>
      </c>
      <c r="AF103" s="244">
        <f>'[1]4407Exp'!CC$263</f>
        <v>4.9951283461168936</v>
      </c>
      <c r="AG103" s="244">
        <f>'[1]4407Exp'!CD$263</f>
        <v>7.5322337413095717</v>
      </c>
      <c r="AH103" s="244">
        <f>'[1]4407Exp'!CE$263</f>
        <v>3.3343876954749332</v>
      </c>
      <c r="AI103" s="244">
        <f>'[1]4407Exp'!CF$263</f>
        <v>6.737688329700001</v>
      </c>
      <c r="AJ103" s="244">
        <f>'[1]4407Exp'!CG$263</f>
        <v>8.1399629998159924</v>
      </c>
      <c r="AK103" s="244">
        <f>'[1]4407Exp'!CH$263</f>
        <v>10.186325917794285</v>
      </c>
      <c r="AL103" s="244">
        <f>'[1]4407Exp'!CI$263</f>
        <v>10.971507382815723</v>
      </c>
      <c r="AM103" s="244">
        <f>'[1]4407Exp'!CJ$263</f>
        <v>11.948841660577287</v>
      </c>
      <c r="AN103" s="244">
        <f>'[1]4407Exp'!CK$263</f>
        <v>11.678073964165838</v>
      </c>
      <c r="AO103" s="244">
        <f>'[1]4407Exp'!CL$263</f>
        <v>9.7759831153864685</v>
      </c>
      <c r="AP103" s="244">
        <f>'[1]4407Exp'!CM$263</f>
        <v>9.943612783999999</v>
      </c>
      <c r="AQ103" s="244">
        <f>'[1]4407Exp'!CN$263</f>
        <v>10.453338031999998</v>
      </c>
      <c r="AR103" s="244">
        <f>'[1]4407Exp'!CO$263</f>
        <v>9.5231140548666673</v>
      </c>
      <c r="AS103" s="244">
        <f>'[1]4407Exp'!CP$263</f>
        <v>12.462084214333334</v>
      </c>
      <c r="AT103" s="244">
        <f>'[1]4407Exp'!CQ$263</f>
        <v>11.107061219999999</v>
      </c>
      <c r="AU103" s="244">
        <f>'[1]4407Exp'!CR$263</f>
        <v>10.111832548799999</v>
      </c>
      <c r="AV103" s="244">
        <f>'[1]4407Exp'!CS$263</f>
        <v>9.1675397210999989</v>
      </c>
      <c r="AW103" s="244">
        <f>'[1]4407Exp'!CT$263</f>
        <v>8.8908893842000012</v>
      </c>
      <c r="AX103" s="244">
        <f>'[1]4407Exp'!CU$263</f>
        <v>12.313912653499999</v>
      </c>
      <c r="AY103" s="244">
        <f>'[1]4407Exp'!CV$263</f>
        <v>7.1416239150000003</v>
      </c>
      <c r="AZ103" s="244">
        <f>'[1]4407Exp'!CW$263</f>
        <v>7.4955210613999999</v>
      </c>
      <c r="BA103" s="244">
        <f>'[1]4407Exp'!CX$263</f>
        <v>8.4785423809999987</v>
      </c>
      <c r="BB103" s="244">
        <f>'[1]4407Exp'!CY$263</f>
        <v>6.2433400169999995</v>
      </c>
      <c r="BC103" s="244">
        <f>'[1]4407Exp'!CZ$263</f>
        <v>0.10602</v>
      </c>
      <c r="BD103" s="244">
        <f>'[1]4407Exp'!DA$263</f>
        <v>0</v>
      </c>
    </row>
    <row r="104" spans="1:73">
      <c r="A104" s="242"/>
      <c r="B104" s="240" t="s">
        <v>122</v>
      </c>
      <c r="C104" s="240">
        <v>2000</v>
      </c>
      <c r="D104" s="240">
        <f t="shared" ref="D104:AB104" si="22">1+C104</f>
        <v>2001</v>
      </c>
      <c r="E104" s="240">
        <f t="shared" si="22"/>
        <v>2002</v>
      </c>
      <c r="F104" s="240">
        <f t="shared" si="22"/>
        <v>2003</v>
      </c>
      <c r="G104" s="240">
        <f t="shared" si="22"/>
        <v>2004</v>
      </c>
      <c r="H104" s="240">
        <f t="shared" si="22"/>
        <v>2005</v>
      </c>
      <c r="I104" s="240">
        <f t="shared" si="22"/>
        <v>2006</v>
      </c>
      <c r="J104" s="240">
        <f t="shared" si="22"/>
        <v>2007</v>
      </c>
      <c r="K104" s="240">
        <f t="shared" si="22"/>
        <v>2008</v>
      </c>
      <c r="L104" s="240">
        <f t="shared" si="22"/>
        <v>2009</v>
      </c>
      <c r="M104" s="240">
        <f t="shared" si="22"/>
        <v>2010</v>
      </c>
      <c r="N104" s="240">
        <f t="shared" si="22"/>
        <v>2011</v>
      </c>
      <c r="O104" s="240">
        <f t="shared" si="22"/>
        <v>2012</v>
      </c>
      <c r="P104" s="240">
        <f t="shared" si="22"/>
        <v>2013</v>
      </c>
      <c r="Q104" s="240">
        <f t="shared" si="22"/>
        <v>2014</v>
      </c>
      <c r="R104" s="240">
        <f t="shared" si="22"/>
        <v>2015</v>
      </c>
      <c r="S104" s="240">
        <f t="shared" si="22"/>
        <v>2016</v>
      </c>
      <c r="T104" s="240">
        <f t="shared" si="22"/>
        <v>2017</v>
      </c>
      <c r="U104" s="240">
        <f t="shared" si="22"/>
        <v>2018</v>
      </c>
      <c r="V104" s="240">
        <f t="shared" si="22"/>
        <v>2019</v>
      </c>
      <c r="W104" s="240">
        <f t="shared" si="22"/>
        <v>2020</v>
      </c>
      <c r="X104" s="240">
        <f t="shared" si="22"/>
        <v>2021</v>
      </c>
      <c r="Y104" s="240">
        <f t="shared" si="22"/>
        <v>2022</v>
      </c>
      <c r="Z104" s="240">
        <f t="shared" si="22"/>
        <v>2023</v>
      </c>
      <c r="AA104" s="240">
        <f t="shared" si="22"/>
        <v>2024</v>
      </c>
      <c r="AB104" s="240">
        <f t="shared" si="22"/>
        <v>2025</v>
      </c>
      <c r="AE104" s="240">
        <v>2000</v>
      </c>
      <c r="AF104" s="240">
        <f t="shared" ref="AF104:BD104" si="23">1+AE104</f>
        <v>2001</v>
      </c>
      <c r="AG104" s="240">
        <f t="shared" si="23"/>
        <v>2002</v>
      </c>
      <c r="AH104" s="240">
        <f t="shared" si="23"/>
        <v>2003</v>
      </c>
      <c r="AI104" s="240">
        <f t="shared" si="23"/>
        <v>2004</v>
      </c>
      <c r="AJ104" s="240">
        <f t="shared" si="23"/>
        <v>2005</v>
      </c>
      <c r="AK104" s="240">
        <f t="shared" si="23"/>
        <v>2006</v>
      </c>
      <c r="AL104" s="240">
        <f t="shared" si="23"/>
        <v>2007</v>
      </c>
      <c r="AM104" s="240">
        <f t="shared" si="23"/>
        <v>2008</v>
      </c>
      <c r="AN104" s="240">
        <f t="shared" si="23"/>
        <v>2009</v>
      </c>
      <c r="AO104" s="240">
        <f t="shared" si="23"/>
        <v>2010</v>
      </c>
      <c r="AP104" s="240">
        <f t="shared" si="23"/>
        <v>2011</v>
      </c>
      <c r="AQ104" s="240">
        <f t="shared" si="23"/>
        <v>2012</v>
      </c>
      <c r="AR104" s="240">
        <f t="shared" si="23"/>
        <v>2013</v>
      </c>
      <c r="AS104" s="240">
        <f t="shared" si="23"/>
        <v>2014</v>
      </c>
      <c r="AT104" s="240">
        <f t="shared" si="23"/>
        <v>2015</v>
      </c>
      <c r="AU104" s="240">
        <f t="shared" si="23"/>
        <v>2016</v>
      </c>
      <c r="AV104" s="240">
        <f t="shared" si="23"/>
        <v>2017</v>
      </c>
      <c r="AW104" s="240">
        <f t="shared" si="23"/>
        <v>2018</v>
      </c>
      <c r="AX104" s="240">
        <f t="shared" si="23"/>
        <v>2019</v>
      </c>
      <c r="AY104" s="240">
        <f t="shared" si="23"/>
        <v>2020</v>
      </c>
      <c r="AZ104" s="240">
        <f t="shared" si="23"/>
        <v>2021</v>
      </c>
      <c r="BA104" s="240">
        <f t="shared" si="23"/>
        <v>2022</v>
      </c>
      <c r="BB104" s="240">
        <f t="shared" si="23"/>
        <v>2023</v>
      </c>
      <c r="BC104" s="240">
        <f t="shared" si="23"/>
        <v>2024</v>
      </c>
      <c r="BD104" s="240">
        <f t="shared" si="23"/>
        <v>2025</v>
      </c>
    </row>
    <row r="105" spans="1:73">
      <c r="A105" s="242" t="s">
        <v>131</v>
      </c>
      <c r="B105" s="240" t="s">
        <v>122</v>
      </c>
      <c r="C105" s="244">
        <f>1000/$A$102*'[1]4407Exp'!BB$264</f>
        <v>3.3570740000000003</v>
      </c>
      <c r="D105" s="244">
        <f>1000/$A$102*'[1]4407Exp'!BC$264</f>
        <v>11.675040000000001</v>
      </c>
      <c r="E105" s="244">
        <f>1000/$A$102*'[1]4407Exp'!BD$264</f>
        <v>11.043100000000001</v>
      </c>
      <c r="F105" s="244">
        <f>1000/$A$102*'[1]4407Exp'!BE$264</f>
        <v>7.88164</v>
      </c>
      <c r="G105" s="244">
        <f>1000/$A$102*'[1]4407Exp'!BF$264</f>
        <v>9.8732600000000019</v>
      </c>
      <c r="H105" s="244">
        <f>1000/$A$102*'[1]4407Exp'!BG$264</f>
        <v>8.0580400000000019</v>
      </c>
      <c r="I105" s="244">
        <f>1000/$A$102*'[1]4407Exp'!BH$264</f>
        <v>14.329540000000003</v>
      </c>
      <c r="J105" s="244">
        <f>1000/$A$102*'[1]4407Exp'!BI$264</f>
        <v>12.173080000000002</v>
      </c>
      <c r="K105" s="244">
        <f>1000/$A$102*'[1]4407Exp'!BJ$264</f>
        <v>14.453500000000002</v>
      </c>
      <c r="L105" s="244">
        <f>1000/$A$102*'[1]4407Exp'!BK$264</f>
        <v>5.4536200000000008</v>
      </c>
      <c r="M105" s="244">
        <f>1000/$A$102*'[1]4407Exp'!BL$264</f>
        <v>5.3936999999999999</v>
      </c>
      <c r="N105" s="244">
        <f>1000/$A$102*'[1]4407Exp'!BM$264</f>
        <v>3.2592000000000003</v>
      </c>
      <c r="O105" s="244">
        <f>1000/$A$102*'[1]4407Exp'!BN$264</f>
        <v>2.6087466666666672</v>
      </c>
      <c r="P105" s="244">
        <f>1000/$A$102*'[1]4407Exp'!BO$264</f>
        <v>1.9647000000000003</v>
      </c>
      <c r="Q105" s="244">
        <f>1000/$A$102*'[1]4407Exp'!BP$264</f>
        <v>2.4490200000000004</v>
      </c>
      <c r="R105" s="244">
        <f>1000/$A$102*'[1]4407Exp'!BQ$264</f>
        <v>4.7089799999999995</v>
      </c>
      <c r="S105" s="244">
        <f>1000/$A$102*'[1]4407Exp'!BR$264</f>
        <v>1.4147000000000003</v>
      </c>
      <c r="T105" s="244">
        <f>1000/$A$102*'[1]4407Exp'!BS$264</f>
        <v>2.7771812500000004</v>
      </c>
      <c r="U105" s="244">
        <f>1000/$A$102*'[1]4407Exp'!BT$264</f>
        <v>2.9070000000000005</v>
      </c>
      <c r="V105" s="244">
        <f>1000/$A$102*'[1]4407Exp'!BU$264</f>
        <v>3.2819200000000008</v>
      </c>
      <c r="W105" s="244">
        <f>1000/$A$102*'[1]4407Exp'!BV$264</f>
        <v>0.53297000000000005</v>
      </c>
      <c r="X105" s="244">
        <f>1000/$A$102*'[1]4407Exp'!BW$264</f>
        <v>1.3152834</v>
      </c>
      <c r="Y105" s="244">
        <f>1000/$A$102*'[1]4407Exp'!BX$264</f>
        <v>0.59821420000000003</v>
      </c>
      <c r="Z105" s="244">
        <f>1000/$A$102*'[1]4407Exp'!BY$264</f>
        <v>0.59821420000000003</v>
      </c>
      <c r="AA105" s="244">
        <f>1000/$A$102*'[1]4407Exp'!BZ$264</f>
        <v>0.59821420000000003</v>
      </c>
      <c r="AB105" s="244">
        <f>1000/$A$102*'[1]4407Exp'!CA$264</f>
        <v>0.59821420000000003</v>
      </c>
      <c r="AC105" s="244"/>
      <c r="BF105" s="249">
        <f t="shared" ref="BF105:BN109" si="24">K105/K$103</f>
        <v>0.5182121078430636</v>
      </c>
      <c r="BG105" s="249">
        <f t="shared" si="24"/>
        <v>0.24482090053897393</v>
      </c>
      <c r="BH105" s="249">
        <f t="shared" si="24"/>
        <v>0.31686311954229118</v>
      </c>
      <c r="BI105" s="249">
        <f t="shared" si="24"/>
        <v>0.28767368060150494</v>
      </c>
      <c r="BJ105" s="249">
        <f t="shared" si="24"/>
        <v>0.24109293657311073</v>
      </c>
      <c r="BK105" s="249">
        <f t="shared" si="24"/>
        <v>0.18414922562337668</v>
      </c>
      <c r="BL105" s="249">
        <f t="shared" si="24"/>
        <v>0.15935451311567556</v>
      </c>
      <c r="BM105" s="249">
        <f t="shared" si="24"/>
        <v>0.42893996612369306</v>
      </c>
      <c r="BN105" s="249">
        <f t="shared" si="24"/>
        <v>0.11730337435868927</v>
      </c>
      <c r="BO105" s="249">
        <f t="shared" ref="BO105:BO109" si="25">T105/T$103</f>
        <v>0.24759304634224361</v>
      </c>
      <c r="BP105" s="249">
        <f t="shared" ref="BP105:BP109" si="26">U105/U$103</f>
        <v>0.31280498767285281</v>
      </c>
      <c r="BQ105" s="249">
        <f t="shared" ref="BQ105:BQ109" si="27">V105/V$103</f>
        <v>0.26789297123783506</v>
      </c>
      <c r="BR105" s="249">
        <f t="shared" ref="BR105:BR109" si="28">W105/W$103</f>
        <v>6.0066688822341716E-2</v>
      </c>
      <c r="BS105" s="249">
        <f t="shared" ref="BS105:BU109" si="29">X105/X$103</f>
        <v>0.19569950817547133</v>
      </c>
      <c r="BT105" s="249">
        <f t="shared" si="29"/>
        <v>6.8236176143232311E-2</v>
      </c>
      <c r="BU105" s="249">
        <f t="shared" si="29"/>
        <v>0.14540802621466997</v>
      </c>
    </row>
    <row r="106" spans="1:73">
      <c r="A106" s="242" t="s">
        <v>27</v>
      </c>
      <c r="B106" s="240" t="s">
        <v>122</v>
      </c>
      <c r="C106" s="244">
        <f>1000/$A$102*(SUM('[1]4407Exp'!BB$47:BB$47)+SUM('[1]4407Exp'!BB$105:BB$105))</f>
        <v>0.41600000000000009</v>
      </c>
      <c r="D106" s="244">
        <f>1000/$A$102*(SUM('[1]4407Exp'!BC$47:BC$47)+SUM('[1]4407Exp'!BC$105:BC$105))</f>
        <v>0</v>
      </c>
      <c r="E106" s="244">
        <f>1000/$A$102*(SUM('[1]4407Exp'!BD$47:BD$47)+SUM('[1]4407Exp'!BD$105:BD$105))</f>
        <v>1.8900000000000003</v>
      </c>
      <c r="F106" s="244">
        <f>1000/$A$102*(SUM('[1]4407Exp'!BE$47:BE$47)+SUM('[1]4407Exp'!BE$105:BE$105))</f>
        <v>0.35500000000000004</v>
      </c>
      <c r="G106" s="244">
        <f>1000/$A$102*(SUM('[1]4407Exp'!BF$47:BF$47)+SUM('[1]4407Exp'!BF$105:BF$105))</f>
        <v>0.24500000000000002</v>
      </c>
      <c r="H106" s="244">
        <f>1000/$A$102*(SUM('[1]4407Exp'!BG$47:BG$47)+SUM('[1]4407Exp'!BG$105:BG$105))</f>
        <v>2.7280000000000002</v>
      </c>
      <c r="I106" s="244">
        <f>1000/$A$102*(SUM('[1]4407Exp'!BH$47:BH$47)+SUM('[1]4407Exp'!BH$105:BH$105))</f>
        <v>3.8160000000000007</v>
      </c>
      <c r="J106" s="244">
        <f>1000/$A$102*(SUM('[1]4407Exp'!BI$47:BI$47)+SUM('[1]4407Exp'!BI$105:BI$105))</f>
        <v>4.3290000000000015</v>
      </c>
      <c r="K106" s="244">
        <f>1000/$A$102*(SUM('[1]4407Exp'!BJ$47:BJ$47)+SUM('[1]4407Exp'!BJ$105:BJ$105))</f>
        <v>5.9939999999999998</v>
      </c>
      <c r="L106" s="244">
        <f>1000/$A$102*(SUM('[1]4407Exp'!BK$47:BK$47)+SUM('[1]4407Exp'!BK$105:BK$105))</f>
        <v>11.599460000000002</v>
      </c>
      <c r="M106" s="244">
        <f>1000/$A$102*(SUM('[1]4407Exp'!BL$47:BL$47)+SUM('[1]4407Exp'!BL$105:BL$105))</f>
        <v>5.5110466666666662</v>
      </c>
      <c r="N106" s="244">
        <f>1000/$A$102*(SUM('[1]4407Exp'!BM$47:BM$47)+SUM('[1]4407Exp'!BM$105:BM$105))</f>
        <v>1.4189999999999998</v>
      </c>
      <c r="O106" s="244">
        <f>1000/$A$102*(SUM('[1]4407Exp'!BN$47:BN$47)+SUM('[1]4407Exp'!BN$105:BN$105))</f>
        <v>0.25900000000000001</v>
      </c>
      <c r="P106" s="244">
        <f>1000/$A$102*(SUM('[1]4407Exp'!BO$47:BO$47)+SUM('[1]4407Exp'!BO$105:BO$105))</f>
        <v>8.900000000000001E-2</v>
      </c>
      <c r="Q106" s="244">
        <f>1000/$A$102*(SUM('[1]4407Exp'!BP$47:BP$47)+SUM('[1]4407Exp'!BP$105:BP$105))</f>
        <v>0.47222133023838758</v>
      </c>
      <c r="R106" s="244">
        <f>1000/$A$102*(SUM('[1]4407Exp'!BQ$47:BQ$47)+SUM('[1]4407Exp'!BQ$105:BQ$105))</f>
        <v>0.76816568328246859</v>
      </c>
      <c r="S106" s="244">
        <f>1000/$A$102*(SUM('[1]4407Exp'!BR$47:BR$47)+SUM('[1]4407Exp'!BR$105:BR$105))</f>
        <v>0.86848162507535687</v>
      </c>
      <c r="T106" s="244">
        <f>1000/$A$102*(SUM('[1]4407Exp'!BS$47:BS$47)+SUM('[1]4407Exp'!BS$105:BS$105))</f>
        <v>0.41842062663361446</v>
      </c>
      <c r="U106" s="244">
        <f>1000/$A$102*(SUM('[1]4407Exp'!BT$47:BT$47)+SUM('[1]4407Exp'!BT$105:BT$105))</f>
        <v>0.64773007643818981</v>
      </c>
      <c r="V106" s="244">
        <f>1000/$A$102*(SUM('[1]4407Exp'!BU$47:BU$47)+SUM('[1]4407Exp'!BU$105:BU$105))</f>
        <v>6.1000000000000006E-2</v>
      </c>
      <c r="W106" s="244">
        <f>1000/$A$102*(SUM('[1]4407Exp'!BV$47:BV$47)+SUM('[1]4407Exp'!BV$105:BV$105))</f>
        <v>0</v>
      </c>
      <c r="X106" s="244">
        <f>1000/$A$102*(SUM('[1]4407Exp'!BW$47:BW$47)+SUM('[1]4407Exp'!BW$105:BW$105))</f>
        <v>0</v>
      </c>
      <c r="Y106" s="244">
        <f>1000/$A$102*(SUM('[1]4407Exp'!BX$47:BX$47)+SUM('[1]4407Exp'!BX$105:BX$105))</f>
        <v>0.02</v>
      </c>
      <c r="Z106" s="244">
        <f>1000/$A$102*(SUM('[1]4407Exp'!BY$47:BY$47)+SUM('[1]4407Exp'!BY$105:BY$105))</f>
        <v>0</v>
      </c>
      <c r="AA106" s="244">
        <f>1000/$A$102*(SUM('[1]4407Exp'!BZ$47:BZ$47)+SUM('[1]4407Exp'!BZ$105:BZ$105))</f>
        <v>0.154</v>
      </c>
      <c r="AB106" s="244">
        <f>1000/$A$102*(SUM('[1]4407Exp'!CA$47:CA$47)+SUM('[1]4407Exp'!CA$105:CA$105))</f>
        <v>0</v>
      </c>
      <c r="AC106" s="244"/>
      <c r="BF106" s="249">
        <f t="shared" si="24"/>
        <v>0.21490734939020464</v>
      </c>
      <c r="BG106" s="249">
        <f t="shared" si="24"/>
        <v>0.52071655945331852</v>
      </c>
      <c r="BH106" s="249">
        <f t="shared" si="24"/>
        <v>0.32375687167308997</v>
      </c>
      <c r="BI106" s="249">
        <f t="shared" si="24"/>
        <v>0.12524820593198802</v>
      </c>
      <c r="BJ106" s="249">
        <f t="shared" si="24"/>
        <v>2.3936042303495293E-2</v>
      </c>
      <c r="BK106" s="249">
        <f t="shared" si="24"/>
        <v>8.3418746274141198E-3</v>
      </c>
      <c r="BL106" s="249">
        <f t="shared" si="24"/>
        <v>3.072682140732819E-2</v>
      </c>
      <c r="BM106" s="249">
        <f t="shared" si="24"/>
        <v>6.9972045361111249E-2</v>
      </c>
      <c r="BN106" s="249">
        <f t="shared" si="24"/>
        <v>7.2012317233234882E-2</v>
      </c>
      <c r="BO106" s="249">
        <f t="shared" si="25"/>
        <v>3.7303304420857331E-2</v>
      </c>
      <c r="BP106" s="249">
        <f t="shared" si="26"/>
        <v>6.9698382722939101E-2</v>
      </c>
      <c r="BQ106" s="249">
        <f t="shared" si="27"/>
        <v>4.979241189763289E-3</v>
      </c>
      <c r="BR106" s="249">
        <f t="shared" si="28"/>
        <v>0</v>
      </c>
      <c r="BS106" s="249">
        <f t="shared" si="29"/>
        <v>0</v>
      </c>
      <c r="BT106" s="249">
        <f t="shared" si="29"/>
        <v>2.2813292009194134E-3</v>
      </c>
      <c r="BU106" s="249">
        <f t="shared" si="29"/>
        <v>0</v>
      </c>
    </row>
    <row r="107" spans="1:73">
      <c r="A107" s="242" t="s">
        <v>64</v>
      </c>
      <c r="C107" s="244">
        <f>1000/$A$102*'[1]4407Exp'!BB$108</f>
        <v>0</v>
      </c>
      <c r="D107" s="244">
        <f>1000/$A$102*'[1]4407Exp'!BC$108</f>
        <v>0.39200000000000007</v>
      </c>
      <c r="E107" s="244">
        <f>1000/$A$102*'[1]4407Exp'!BD$108</f>
        <v>0</v>
      </c>
      <c r="F107" s="244">
        <f>1000/$A$102*'[1]4407Exp'!BE$108</f>
        <v>0</v>
      </c>
      <c r="G107" s="244">
        <f>1000/$A$102*'[1]4407Exp'!BF$108</f>
        <v>0</v>
      </c>
      <c r="H107" s="244">
        <f>1000/$A$102*'[1]4407Exp'!BG$108</f>
        <v>0</v>
      </c>
      <c r="I107" s="244">
        <f>1000/$A$102*'[1]4407Exp'!BH$108</f>
        <v>0</v>
      </c>
      <c r="J107" s="244">
        <f>1000/$A$102*'[1]4407Exp'!BI$108</f>
        <v>0</v>
      </c>
      <c r="K107" s="244">
        <f>1000/$A$102*'[1]4407Exp'!BJ$108</f>
        <v>3.5000000000000003E-2</v>
      </c>
      <c r="L107" s="244">
        <f>1000/$A$102*'[1]4407Exp'!BK$108</f>
        <v>0</v>
      </c>
      <c r="M107" s="244">
        <f>1000/$A$102*'[1]4407Exp'!BL$108</f>
        <v>9.0000000000000011E-2</v>
      </c>
      <c r="N107" s="244">
        <f>1000/$A$102*'[1]4407Exp'!BM$108</f>
        <v>0</v>
      </c>
      <c r="O107" s="244">
        <f>1000/$A$102*'[1]4407Exp'!BN$108</f>
        <v>8.7999999999999995E-2</v>
      </c>
      <c r="P107" s="244">
        <f>1000/$A$102*'[1]4407Exp'!BO$108</f>
        <v>1.9E-2</v>
      </c>
      <c r="Q107" s="244">
        <f>1000/$A$102*'[1]4407Exp'!BP$108</f>
        <v>0</v>
      </c>
      <c r="R107" s="244">
        <f>1000/$A$102*'[1]4407Exp'!BQ$108</f>
        <v>0.26100000000000007</v>
      </c>
      <c r="S107" s="244">
        <f>1000/$A$102*'[1]4407Exp'!BR$108</f>
        <v>0.04</v>
      </c>
      <c r="T107" s="244">
        <f>1000/$A$102*'[1]4407Exp'!BS$108</f>
        <v>0.36400000000000005</v>
      </c>
      <c r="U107" s="244">
        <f>1000/$A$102*'[1]4407Exp'!BT$108</f>
        <v>0</v>
      </c>
      <c r="V107" s="244">
        <f>1000/$A$102*'[1]4407Exp'!BU$108</f>
        <v>0.02</v>
      </c>
      <c r="W107" s="244">
        <f>1000/$A$102*'[1]4407Exp'!BV$108</f>
        <v>6.4000000000000001E-2</v>
      </c>
      <c r="X107" s="244">
        <f>1000/$A$102*'[1]4407Exp'!BW$108</f>
        <v>0</v>
      </c>
      <c r="Y107" s="244">
        <f>1000/$A$102*'[1]4407Exp'!BX$108</f>
        <v>0</v>
      </c>
      <c r="Z107" s="244">
        <f>1000/$A$102*'[1]4407Exp'!BY$108</f>
        <v>1.0999999999999999E-2</v>
      </c>
      <c r="AA107" s="244">
        <f>1000/$A$102*'[1]4407Exp'!BZ$108</f>
        <v>0</v>
      </c>
      <c r="AB107" s="244">
        <f>1000/$A$102*'[1]4407Exp'!CA$108</f>
        <v>0</v>
      </c>
      <c r="AC107" s="244"/>
      <c r="BF107" s="249">
        <f t="shared" si="24"/>
        <v>1.254881085862056E-3</v>
      </c>
      <c r="BG107" s="249">
        <f t="shared" si="24"/>
        <v>0</v>
      </c>
      <c r="BH107" s="249">
        <f t="shared" si="24"/>
        <v>5.2872204161904099E-3</v>
      </c>
      <c r="BI107" s="249">
        <f t="shared" si="24"/>
        <v>0</v>
      </c>
      <c r="BJ107" s="249">
        <f t="shared" si="24"/>
        <v>8.1327093540833426E-3</v>
      </c>
      <c r="BK107" s="249">
        <f t="shared" si="24"/>
        <v>1.7808496395603176E-3</v>
      </c>
      <c r="BL107" s="249">
        <f t="shared" si="24"/>
        <v>0</v>
      </c>
      <c r="BM107" s="249">
        <f t="shared" si="24"/>
        <v>2.3774433350382446E-2</v>
      </c>
      <c r="BN107" s="249">
        <f t="shared" si="24"/>
        <v>3.3166996355040433E-3</v>
      </c>
      <c r="BO107" s="249">
        <f t="shared" si="25"/>
        <v>3.2451561765576759E-2</v>
      </c>
      <c r="BP107" s="249">
        <f t="shared" si="26"/>
        <v>0</v>
      </c>
      <c r="BQ107" s="249">
        <f t="shared" si="27"/>
        <v>1.632538095004357E-3</v>
      </c>
      <c r="BR107" s="249">
        <f t="shared" si="28"/>
        <v>7.2129164580180295E-3</v>
      </c>
      <c r="BS107" s="249">
        <f t="shared" si="29"/>
        <v>0</v>
      </c>
      <c r="BT107" s="249">
        <f t="shared" si="29"/>
        <v>0</v>
      </c>
      <c r="BU107" s="249">
        <f t="shared" si="29"/>
        <v>2.6737718502191513E-3</v>
      </c>
    </row>
    <row r="108" spans="1:73">
      <c r="A108" s="242" t="s">
        <v>65</v>
      </c>
      <c r="C108" s="244">
        <f>1000/$A$102*'[1]4407Exp'!BB$247</f>
        <v>5.8610999999999995</v>
      </c>
      <c r="D108" s="244">
        <f>1000/$A$102*'[1]4407Exp'!BC$247</f>
        <v>4.1950000000000003</v>
      </c>
      <c r="E108" s="244">
        <f>1000/$A$102*'[1]4407Exp'!BD$247</f>
        <v>8.9339999999999993</v>
      </c>
      <c r="F108" s="244">
        <f>1000/$A$102*'[1]4407Exp'!BE$247</f>
        <v>3.1980000000000004</v>
      </c>
      <c r="G108" s="244">
        <f>1000/$A$102*'[1]4407Exp'!BF$247</f>
        <v>7.7830000000000004</v>
      </c>
      <c r="H108" s="244">
        <f>1000/$A$102*'[1]4407Exp'!BG$247</f>
        <v>5.3940000000000001</v>
      </c>
      <c r="I108" s="244">
        <f>1000/$A$102*'[1]4407Exp'!BH$247</f>
        <v>5.4400000000000013</v>
      </c>
      <c r="J108" s="244">
        <f>1000/$A$102*'[1]4407Exp'!BI$247</f>
        <v>4.0620000000000003</v>
      </c>
      <c r="K108" s="244">
        <f>1000/$A$102*'[1]4407Exp'!BJ$247</f>
        <v>4.6940000000000008</v>
      </c>
      <c r="L108" s="244">
        <f>1000/$A$102*'[1]4407Exp'!BK$247</f>
        <v>3.1630000000000003</v>
      </c>
      <c r="M108" s="244">
        <f>1000/$A$102*'[1]4407Exp'!BL$247</f>
        <v>4.048</v>
      </c>
      <c r="N108" s="244">
        <f>1000/$A$102*'[1]4407Exp'!BM$247</f>
        <v>5.5580000000000007</v>
      </c>
      <c r="O108" s="244">
        <f>1000/$A$102*'[1]4407Exp'!BN$247</f>
        <v>6.0510000000000002</v>
      </c>
      <c r="P108" s="244">
        <f>1000/$A$102*'[1]4407Exp'!BO$247</f>
        <v>6.3881942857142855</v>
      </c>
      <c r="Q108" s="244">
        <f>1000/$A$102*'[1]4407Exp'!BP$247</f>
        <v>10.055999999999999</v>
      </c>
      <c r="R108" s="244">
        <f>1000/$A$102*'[1]4407Exp'!BQ$247</f>
        <v>3.6949999999999998</v>
      </c>
      <c r="S108" s="244">
        <f>1000/$A$102*'[1]4407Exp'!BR$247</f>
        <v>7.6560000000000006</v>
      </c>
      <c r="T108" s="244">
        <f>1000/$A$102*'[1]4407Exp'!BS$247</f>
        <v>5.1590000000000007</v>
      </c>
      <c r="U108" s="244">
        <f>1000/$A$102*'[1]4407Exp'!BT$247</f>
        <v>4.7280000000000006</v>
      </c>
      <c r="V108" s="244">
        <f>1000/$A$102*'[1]4407Exp'!BU$247</f>
        <v>6.5860000000000003</v>
      </c>
      <c r="W108" s="244">
        <f>1000/$A$102*'[1]4407Exp'!BV$247</f>
        <v>6.1759866000000017</v>
      </c>
      <c r="X108" s="244">
        <f>1000/$A$102*'[1]4407Exp'!BW$247</f>
        <v>3.4550000000000005</v>
      </c>
      <c r="Y108" s="244">
        <f>1000/$A$102*'[1]4407Exp'!BX$247</f>
        <v>5.7703262400000011</v>
      </c>
      <c r="Z108" s="244">
        <f>1000/$A$102*'[1]4407Exp'!BY$247</f>
        <v>2.4956043956043956</v>
      </c>
      <c r="AA108" s="244">
        <f>1000/$A$102*'[1]4407Exp'!BZ$247</f>
        <v>0</v>
      </c>
      <c r="AB108" s="244">
        <f>1000/$A$102*'[1]4407Exp'!CA$247</f>
        <v>0</v>
      </c>
      <c r="AC108" s="244"/>
      <c r="BF108" s="249">
        <f t="shared" si="24"/>
        <v>0.16829748048675688</v>
      </c>
      <c r="BG108" s="249">
        <f t="shared" si="24"/>
        <v>0.14199165112434942</v>
      </c>
      <c r="BH108" s="249">
        <f t="shared" si="24"/>
        <v>0.23780742494154194</v>
      </c>
      <c r="BI108" s="249">
        <f t="shared" si="24"/>
        <v>0.49057753951373478</v>
      </c>
      <c r="BJ108" s="249">
        <f t="shared" si="24"/>
        <v>0.55921618524498073</v>
      </c>
      <c r="BK108" s="249">
        <f t="shared" si="24"/>
        <v>0.59875860479766141</v>
      </c>
      <c r="BL108" s="249">
        <f t="shared" si="24"/>
        <v>0.65433070529894943</v>
      </c>
      <c r="BM108" s="249">
        <f t="shared" si="24"/>
        <v>0.33657674800637211</v>
      </c>
      <c r="BN108" s="249">
        <f t="shared" si="24"/>
        <v>0.63481631023547391</v>
      </c>
      <c r="BO108" s="249">
        <f t="shared" si="25"/>
        <v>0.45993848117750136</v>
      </c>
      <c r="BP108" s="249">
        <f t="shared" si="26"/>
        <v>0.50875197169495978</v>
      </c>
      <c r="BQ108" s="249">
        <f t="shared" si="27"/>
        <v>0.53759479468493476</v>
      </c>
      <c r="BR108" s="249">
        <f t="shared" si="28"/>
        <v>0.69604492799435669</v>
      </c>
      <c r="BS108" s="249">
        <f t="shared" si="29"/>
        <v>0.51406548637826155</v>
      </c>
      <c r="BT108" s="249">
        <f t="shared" si="29"/>
        <v>0.6582006875071762</v>
      </c>
      <c r="BU108" s="249">
        <f t="shared" si="29"/>
        <v>0.60660698020456472</v>
      </c>
    </row>
    <row r="109" spans="1:73">
      <c r="A109" s="244" t="s">
        <v>19</v>
      </c>
      <c r="C109" s="244">
        <f t="shared" ref="C109:AB109" si="30">C103-SUM(C105:C108)</f>
        <v>0.36023719999999848</v>
      </c>
      <c r="D109" s="244">
        <f t="shared" si="30"/>
        <v>0.2204568000000009</v>
      </c>
      <c r="E109" s="244">
        <f t="shared" si="30"/>
        <v>0.61059245000000217</v>
      </c>
      <c r="F109" s="244">
        <f t="shared" si="30"/>
        <v>0.7126812166666685</v>
      </c>
      <c r="G109" s="244">
        <f t="shared" si="30"/>
        <v>1.9396739000000025</v>
      </c>
      <c r="H109" s="244">
        <f t="shared" si="30"/>
        <v>1.9961861999999968</v>
      </c>
      <c r="I109" s="244">
        <f t="shared" si="30"/>
        <v>6.1704482999999968</v>
      </c>
      <c r="J109" s="244">
        <f t="shared" si="30"/>
        <v>3.1288855199999972</v>
      </c>
      <c r="K109" s="244">
        <f t="shared" si="30"/>
        <v>2.7145889599999968</v>
      </c>
      <c r="L109" s="244">
        <f t="shared" si="30"/>
        <v>2.0598776000000001</v>
      </c>
      <c r="M109" s="244">
        <f t="shared" si="30"/>
        <v>1.9794300000000007</v>
      </c>
      <c r="N109" s="244">
        <f t="shared" si="30"/>
        <v>1.0933036000000005</v>
      </c>
      <c r="O109" s="244">
        <f t="shared" si="30"/>
        <v>1.8137555999999968</v>
      </c>
      <c r="P109" s="244">
        <f t="shared" si="30"/>
        <v>2.2081704000000002</v>
      </c>
      <c r="Q109" s="244">
        <f t="shared" si="30"/>
        <v>2.3911341999999998</v>
      </c>
      <c r="R109" s="244">
        <f t="shared" si="30"/>
        <v>1.5450339500000005</v>
      </c>
      <c r="S109" s="244">
        <f t="shared" si="30"/>
        <v>2.0810000000000013</v>
      </c>
      <c r="T109" s="244">
        <f t="shared" si="30"/>
        <v>2.4981156000000002</v>
      </c>
      <c r="U109" s="244">
        <f t="shared" si="30"/>
        <v>1.0105999999999984</v>
      </c>
      <c r="V109" s="244">
        <f t="shared" si="30"/>
        <v>2.3019426666666671</v>
      </c>
      <c r="W109" s="244">
        <f t="shared" si="30"/>
        <v>2.1000146000000006</v>
      </c>
      <c r="X109" s="244">
        <f t="shared" si="30"/>
        <v>1.9506502000000001</v>
      </c>
      <c r="Y109" s="244">
        <f t="shared" si="30"/>
        <v>2.3782784794000014</v>
      </c>
      <c r="Z109" s="244">
        <f t="shared" si="30"/>
        <v>1.0092197802197802</v>
      </c>
      <c r="AA109" s="244">
        <f t="shared" si="30"/>
        <v>3.3459999999999934E-2</v>
      </c>
      <c r="AB109" s="244">
        <f t="shared" si="30"/>
        <v>0</v>
      </c>
      <c r="AC109" s="244"/>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c r="BC109" s="251"/>
      <c r="BD109" s="251"/>
      <c r="BE109" s="251"/>
      <c r="BF109" s="249">
        <f t="shared" si="24"/>
        <v>9.7328181194112712E-2</v>
      </c>
      <c r="BG109" s="249">
        <f t="shared" si="24"/>
        <v>9.2470888883358263E-2</v>
      </c>
      <c r="BH109" s="249">
        <f t="shared" si="24"/>
        <v>0.1162853634268865</v>
      </c>
      <c r="BI109" s="249">
        <f t="shared" si="24"/>
        <v>9.6500573952772339E-2</v>
      </c>
      <c r="BJ109" s="249">
        <f t="shared" si="24"/>
        <v>0.16762212652432978</v>
      </c>
      <c r="BK109" s="249">
        <f t="shared" si="24"/>
        <v>0.20696944531198752</v>
      </c>
      <c r="BL109" s="249">
        <f t="shared" si="24"/>
        <v>0.15558796017804685</v>
      </c>
      <c r="BM109" s="249">
        <f t="shared" si="24"/>
        <v>0.14073680715844111</v>
      </c>
      <c r="BN109" s="249">
        <f t="shared" si="24"/>
        <v>0.17255129853709794</v>
      </c>
      <c r="BO109" s="249">
        <f t="shared" si="25"/>
        <v>0.22271360629382098</v>
      </c>
      <c r="BP109" s="249">
        <f t="shared" si="26"/>
        <v>0.1087446579092482</v>
      </c>
      <c r="BQ109" s="249">
        <f t="shared" si="27"/>
        <v>0.18790045479246251</v>
      </c>
      <c r="BR109" s="249">
        <f t="shared" si="28"/>
        <v>0.23667546672528364</v>
      </c>
      <c r="BS109" s="249">
        <f t="shared" si="29"/>
        <v>0.29023500544626718</v>
      </c>
      <c r="BT109" s="249">
        <f t="shared" si="29"/>
        <v>0.27128180714867212</v>
      </c>
      <c r="BU109" s="249">
        <f t="shared" si="29"/>
        <v>0.24531122173054609</v>
      </c>
    </row>
    <row r="110" spans="1:73">
      <c r="A110" s="244"/>
      <c r="C110" s="244"/>
      <c r="D110" s="244"/>
      <c r="E110" s="244"/>
      <c r="F110" s="244"/>
      <c r="G110" s="244"/>
      <c r="H110" s="244"/>
      <c r="I110" s="244"/>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c r="AF110" s="244"/>
      <c r="AG110" s="244"/>
      <c r="AH110" s="244"/>
      <c r="AI110" s="244"/>
      <c r="AJ110" s="244"/>
      <c r="AK110" s="244"/>
      <c r="AL110" s="244"/>
      <c r="AM110" s="244"/>
      <c r="AN110" s="244"/>
      <c r="AO110" s="244"/>
      <c r="AP110" s="244"/>
      <c r="AQ110" s="244"/>
      <c r="AR110" s="244"/>
      <c r="AS110" s="244"/>
      <c r="AT110" s="244"/>
      <c r="AU110" s="244"/>
      <c r="AV110" s="244"/>
      <c r="AW110" s="244"/>
      <c r="AX110" s="244"/>
      <c r="AY110" s="244"/>
      <c r="AZ110" s="244"/>
      <c r="BA110" s="244"/>
      <c r="BB110" s="244"/>
      <c r="BC110" s="244"/>
      <c r="BD110" s="244"/>
    </row>
    <row r="111" spans="1:73">
      <c r="A111" s="244"/>
      <c r="C111" s="244"/>
      <c r="D111" s="244"/>
      <c r="E111" s="244"/>
      <c r="F111" s="244"/>
      <c r="G111" s="244"/>
      <c r="H111" s="244"/>
      <c r="I111" s="244"/>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244"/>
      <c r="AF111" s="244"/>
      <c r="AG111" s="244"/>
      <c r="AH111" s="244"/>
      <c r="AI111" s="244"/>
      <c r="AJ111" s="244"/>
      <c r="AK111" s="244"/>
      <c r="AL111" s="244"/>
      <c r="AM111" s="244"/>
      <c r="AN111" s="244"/>
      <c r="AO111" s="244"/>
      <c r="AP111" s="244"/>
      <c r="AQ111" s="244"/>
      <c r="AR111" s="244"/>
      <c r="AS111" s="244"/>
      <c r="AT111" s="244"/>
      <c r="AU111" s="244"/>
      <c r="AV111" s="244"/>
      <c r="AW111" s="244"/>
      <c r="AX111" s="244"/>
      <c r="AY111" s="244"/>
      <c r="AZ111" s="244"/>
      <c r="BA111" s="244"/>
      <c r="BB111" s="244"/>
      <c r="BC111" s="244"/>
      <c r="BD111" s="244"/>
    </row>
    <row r="112" spans="1:73">
      <c r="A112" s="244"/>
      <c r="C112" s="244"/>
      <c r="D112" s="244"/>
      <c r="E112" s="244"/>
      <c r="F112" s="244"/>
      <c r="G112" s="244"/>
      <c r="H112" s="244"/>
      <c r="I112" s="244"/>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244"/>
      <c r="AF112" s="244"/>
      <c r="AG112" s="244"/>
      <c r="AH112" s="244"/>
      <c r="AI112" s="244"/>
      <c r="AJ112" s="244"/>
      <c r="AK112" s="244"/>
      <c r="AL112" s="244"/>
      <c r="AM112" s="244"/>
      <c r="AN112" s="244"/>
      <c r="AO112" s="244"/>
      <c r="AP112" s="244"/>
      <c r="AQ112" s="244"/>
      <c r="AR112" s="244"/>
      <c r="AS112" s="244"/>
      <c r="AT112" s="244"/>
      <c r="AU112" s="244"/>
      <c r="AV112" s="244"/>
      <c r="AW112" s="244"/>
      <c r="AX112" s="244"/>
      <c r="AY112" s="244"/>
      <c r="AZ112" s="244"/>
      <c r="BA112" s="244"/>
      <c r="BB112" s="244"/>
      <c r="BC112" s="244"/>
      <c r="BD112" s="244"/>
    </row>
    <row r="115" spans="1:73">
      <c r="A115" s="244" t="str">
        <f>A105</f>
        <v>EU-27 plus UK</v>
      </c>
      <c r="AE115" s="244">
        <f>'[1]4407Exp'!CB$264</f>
        <v>1.1431031641589999</v>
      </c>
      <c r="AF115" s="244">
        <f>'[1]4407Exp'!CC$264</f>
        <v>3.7266569787999999</v>
      </c>
      <c r="AG115" s="244">
        <f>'[1]4407Exp'!CD$264</f>
        <v>3.7113882768000002</v>
      </c>
      <c r="AH115" s="244">
        <f>'[1]4407Exp'!CE$264</f>
        <v>2.1319364416000002</v>
      </c>
      <c r="AI115" s="244">
        <f>'[1]4407Exp'!CF$264</f>
        <v>3.7128213297000006</v>
      </c>
      <c r="AJ115" s="244">
        <f>'[1]4407Exp'!CG$264</f>
        <v>3.8828124621000004</v>
      </c>
      <c r="AK115" s="244">
        <f>'[1]4407Exp'!CH$264</f>
        <v>5.2196334148000005</v>
      </c>
      <c r="AL115" s="244">
        <f>'[1]4407Exp'!CI$264</f>
        <v>6.1349815775000005</v>
      </c>
      <c r="AM115" s="244">
        <f>'[1]4407Exp'!CJ$264</f>
        <v>5.6021654192000003</v>
      </c>
      <c r="AN115" s="244">
        <f>'[1]4407Exp'!CK$264</f>
        <v>3.4622185883999999</v>
      </c>
      <c r="AO115" s="244">
        <f>'[1]4407Exp'!CL$264</f>
        <v>3.5009907534000004</v>
      </c>
      <c r="AP115" s="244">
        <f>'[1]4407Exp'!CM$264</f>
        <v>1.723298784</v>
      </c>
      <c r="AQ115" s="244">
        <f>'[1]4407Exp'!CN$264</f>
        <v>2.0572410319999999</v>
      </c>
      <c r="AR115" s="244">
        <f>'[1]4407Exp'!CO$264</f>
        <v>1.8138153882000001</v>
      </c>
      <c r="AS115" s="244">
        <f>'[1]4407Exp'!CP$264</f>
        <v>2.3637548810000002</v>
      </c>
      <c r="AT115" s="244">
        <f>'[1]4407Exp'!CQ$264</f>
        <v>3.8885312199999995</v>
      </c>
      <c r="AU115" s="244">
        <f>'[1]4407Exp'!CR$264</f>
        <v>1.2697825488000001</v>
      </c>
      <c r="AV115" s="244">
        <f>'[1]4407Exp'!CS$264</f>
        <v>2.4871057210999998</v>
      </c>
      <c r="AW115" s="244">
        <f>'[1]4407Exp'!CT$264</f>
        <v>2.6097993842</v>
      </c>
      <c r="AX115" s="244">
        <f>'[1]4407Exp'!CU$264</f>
        <v>2.6664396534999999</v>
      </c>
      <c r="AY115" s="244">
        <f>'[1]4407Exp'!CV$264</f>
        <v>0.42127191500000005</v>
      </c>
      <c r="AZ115" s="244">
        <f>'[1]4407Exp'!CW$264</f>
        <v>1.2778860614000001</v>
      </c>
      <c r="BA115" s="244">
        <f>'[1]4407Exp'!CX$264</f>
        <v>0.69667848899999985</v>
      </c>
      <c r="BB115" s="244">
        <f>'[1]4407Exp'!CY$264</f>
        <v>0</v>
      </c>
      <c r="BC115" s="244">
        <f>'[1]4407Exp'!CZ$264</f>
        <v>0</v>
      </c>
      <c r="BD115" s="244">
        <f>'[1]4407Exp'!DA$264</f>
        <v>0</v>
      </c>
      <c r="BE115" s="244"/>
      <c r="BF115" s="249">
        <f t="shared" ref="BF115:BN119" si="31">AM115/AM$103</f>
        <v>0.46884589973965241</v>
      </c>
      <c r="BG115" s="249">
        <f t="shared" si="31"/>
        <v>0.29647171263205002</v>
      </c>
      <c r="BH115" s="249">
        <f t="shared" si="31"/>
        <v>0.3581216039428069</v>
      </c>
      <c r="BI115" s="249">
        <f t="shared" si="31"/>
        <v>0.17330710893860568</v>
      </c>
      <c r="BJ115" s="249">
        <f t="shared" si="31"/>
        <v>0.19680230618222874</v>
      </c>
      <c r="BK115" s="249">
        <f t="shared" si="31"/>
        <v>0.19046452428794261</v>
      </c>
      <c r="BL115" s="249">
        <f t="shared" si="31"/>
        <v>0.18967572681633099</v>
      </c>
      <c r="BM115" s="249">
        <f t="shared" si="31"/>
        <v>0.35009541614825096</v>
      </c>
      <c r="BN115" s="249">
        <f t="shared" si="31"/>
        <v>0.12557392961878991</v>
      </c>
      <c r="BO115" s="249">
        <f t="shared" ref="BO115:BO119" si="32">AV115/AV$103</f>
        <v>0.27129478538016916</v>
      </c>
      <c r="BP115" s="249">
        <f t="shared" ref="BP115:BP119" si="33">AW115/AW$103</f>
        <v>0.29353636868296601</v>
      </c>
      <c r="BQ115" s="249">
        <f t="shared" ref="BQ115:BQ119" si="34">AX115/AX$103</f>
        <v>0.21653878247561828</v>
      </c>
      <c r="BR115" s="249">
        <f t="shared" ref="BR115:BR119" si="35">AY115/AY$103</f>
        <v>5.8988252533877662E-2</v>
      </c>
      <c r="BS115" s="249">
        <f t="shared" ref="BS115:BU119" si="36">AZ115/AZ$103</f>
        <v>0.17048662140125037</v>
      </c>
      <c r="BT115" s="249">
        <f t="shared" si="36"/>
        <v>8.2169606247557661E-2</v>
      </c>
      <c r="BU115" s="249">
        <f t="shared" si="36"/>
        <v>0</v>
      </c>
    </row>
    <row r="116" spans="1:73">
      <c r="A116" s="242" t="str">
        <f>A106</f>
        <v>China</v>
      </c>
      <c r="AC116" s="244"/>
      <c r="AD116" s="244"/>
      <c r="AE116" s="244">
        <f>(SUM('[1]4407Exp'!CB$47:CB$47)+SUM('[1]4407Exp'!CB$105:CB$105))</f>
        <v>0.21257799999999999</v>
      </c>
      <c r="AF116" s="244">
        <f>(SUM('[1]4407Exp'!CC$47:CC$47)+SUM('[1]4407Exp'!CC$105:CC$105))</f>
        <v>0</v>
      </c>
      <c r="AG116" s="244">
        <f>(SUM('[1]4407Exp'!CD$47:CD$47)+SUM('[1]4407Exp'!CD$105:CD$105))</f>
        <v>0.69565899999999992</v>
      </c>
      <c r="AH116" s="244">
        <f>(SUM('[1]4407Exp'!CE$47:CE$47)+SUM('[1]4407Exp'!CE$105:CE$105))</f>
        <v>0.113</v>
      </c>
      <c r="AI116" s="244">
        <f>(SUM('[1]4407Exp'!CF$47:CF$47)+SUM('[1]4407Exp'!CF$105:CF$105))</f>
        <v>0.13</v>
      </c>
      <c r="AJ116" s="244">
        <f>(SUM('[1]4407Exp'!CG$47:CG$47)+SUM('[1]4407Exp'!CG$105:CG$105))</f>
        <v>1.2670000000000001</v>
      </c>
      <c r="AK116" s="244">
        <f>(SUM('[1]4407Exp'!CH$47:CH$47)+SUM('[1]4407Exp'!CH$105:CH$105))</f>
        <v>1.7629119999999998</v>
      </c>
      <c r="AL116" s="244">
        <f>(SUM('[1]4407Exp'!CI$47:CI$47)+SUM('[1]4407Exp'!CI$105:CI$105))</f>
        <v>2.0409000000000006</v>
      </c>
      <c r="AM116" s="244">
        <f>(SUM('[1]4407Exp'!CJ$47:CJ$47)+SUM('[1]4407Exp'!CJ$105:CJ$105))</f>
        <v>2.9865139999999997</v>
      </c>
      <c r="AN116" s="244">
        <f>(SUM('[1]4407Exp'!CK$47:CK$47)+SUM('[1]4407Exp'!CK$105:CK$105))</f>
        <v>4.5652030000000003</v>
      </c>
      <c r="AO116" s="244">
        <f>(SUM('[1]4407Exp'!CL$47:CL$47)+SUM('[1]4407Exp'!CL$105:CL$105))</f>
        <v>2.022303</v>
      </c>
      <c r="AP116" s="244">
        <f>(SUM('[1]4407Exp'!CM$47:CM$47)+SUM('[1]4407Exp'!CM$105:CM$105))</f>
        <v>0.59045899999999996</v>
      </c>
      <c r="AQ116" s="244">
        <f>(SUM('[1]4407Exp'!CN$47:CN$47)+SUM('[1]4407Exp'!CN$105:CN$105))</f>
        <v>0.24795699999999996</v>
      </c>
      <c r="AR116" s="244">
        <f>(SUM('[1]4407Exp'!CO$47:CO$47)+SUM('[1]4407Exp'!CO$105:CO$105))</f>
        <v>6.3735E-2</v>
      </c>
      <c r="AS116" s="244">
        <f>(SUM('[1]4407Exp'!CP$47:CP$47)+SUM('[1]4407Exp'!CP$105:CP$105))</f>
        <v>0.259191</v>
      </c>
      <c r="AT116" s="244">
        <f>(SUM('[1]4407Exp'!CQ$47:CQ$47)+SUM('[1]4407Exp'!CQ$105:CQ$105))</f>
        <v>0.45245400000000002</v>
      </c>
      <c r="AU116" s="244">
        <f>(SUM('[1]4407Exp'!CR$47:CR$47)+SUM('[1]4407Exp'!CR$105:CR$105))</f>
        <v>0.43868599999999996</v>
      </c>
      <c r="AV116" s="244">
        <f>(SUM('[1]4407Exp'!CS$47:CS$47)+SUM('[1]4407Exp'!CS$105:CS$105))</f>
        <v>0.19806399999999999</v>
      </c>
      <c r="AW116" s="244">
        <f>(SUM('[1]4407Exp'!CT$47:CT$47)+SUM('[1]4407Exp'!CT$105:CT$105))</f>
        <v>0.124385</v>
      </c>
      <c r="AX116" s="244">
        <f>(SUM('[1]4407Exp'!CU$47:CU$47)+SUM('[1]4407Exp'!CU$105:CU$105))</f>
        <v>2.9516000000000001E-2</v>
      </c>
      <c r="AY116" s="244">
        <f>(SUM('[1]4407Exp'!CV$47:CV$47)+SUM('[1]4407Exp'!CV$105:CV$105))</f>
        <v>0</v>
      </c>
      <c r="AZ116" s="244">
        <f>(SUM('[1]4407Exp'!CW$47:CW$47)+SUM('[1]4407Exp'!CW$105:CW$105))</f>
        <v>0</v>
      </c>
      <c r="BA116" s="244">
        <f>(SUM('[1]4407Exp'!CX$47:CX$47)+SUM('[1]4407Exp'!CX$105:CX$105))</f>
        <v>8.4110000000000001E-3</v>
      </c>
      <c r="BB116" s="244">
        <f>(SUM('[1]4407Exp'!CY$47:CY$47)+SUM('[1]4407Exp'!CY$105:CY$105))</f>
        <v>1.1999999999999999E-4</v>
      </c>
      <c r="BC116" s="244">
        <f>(SUM('[1]4407Exp'!CZ$47:CZ$47)+SUM('[1]4407Exp'!CZ$105:CZ$105))</f>
        <v>6.4020000000000007E-2</v>
      </c>
      <c r="BD116" s="244">
        <f>(SUM('[1]4407Exp'!DA$47:DA$47)+SUM('[1]4407Exp'!DA$105:DA$105))</f>
        <v>0</v>
      </c>
      <c r="BE116" s="244"/>
      <c r="BF116" s="249">
        <f t="shared" si="31"/>
        <v>0.24994171693256095</v>
      </c>
      <c r="BG116" s="249">
        <f t="shared" si="31"/>
        <v>0.39092088421501031</v>
      </c>
      <c r="BH116" s="249">
        <f t="shared" si="31"/>
        <v>0.20686441211391693</v>
      </c>
      <c r="BI116" s="249">
        <f t="shared" si="31"/>
        <v>5.9380731412841385E-2</v>
      </c>
      <c r="BJ116" s="249">
        <f t="shared" si="31"/>
        <v>2.3720365613447907E-2</v>
      </c>
      <c r="BK116" s="249">
        <f t="shared" si="31"/>
        <v>6.6926637266755233E-3</v>
      </c>
      <c r="BL116" s="249">
        <f t="shared" si="31"/>
        <v>2.0798366913769534E-2</v>
      </c>
      <c r="BM116" s="249">
        <f t="shared" si="31"/>
        <v>4.0735707766270876E-2</v>
      </c>
      <c r="BN116" s="249">
        <f t="shared" si="31"/>
        <v>4.3383432022127397E-2</v>
      </c>
      <c r="BO116" s="249">
        <f t="shared" si="32"/>
        <v>2.1604924115478454E-2</v>
      </c>
      <c r="BP116" s="249">
        <f t="shared" si="33"/>
        <v>1.3990163933548039E-2</v>
      </c>
      <c r="BQ116" s="249">
        <f t="shared" si="34"/>
        <v>2.396963567190046E-3</v>
      </c>
      <c r="BR116" s="249">
        <f t="shared" si="35"/>
        <v>0</v>
      </c>
      <c r="BS116" s="249">
        <f t="shared" si="36"/>
        <v>0</v>
      </c>
      <c r="BT116" s="249">
        <f t="shared" si="36"/>
        <v>9.9203372726527168E-4</v>
      </c>
      <c r="BU116" s="249">
        <f t="shared" si="36"/>
        <v>1.9220481292585669E-5</v>
      </c>
    </row>
    <row r="117" spans="1:73">
      <c r="A117" s="242" t="str">
        <f>A107</f>
        <v>India</v>
      </c>
      <c r="AC117" s="244"/>
      <c r="AD117" s="244"/>
      <c r="AE117" s="244">
        <f>'[1]4407Exp'!CB$108</f>
        <v>0</v>
      </c>
      <c r="AF117" s="244">
        <f>'[1]4407Exp'!CC$108</f>
        <v>8.4212999999999996E-2</v>
      </c>
      <c r="AG117" s="244">
        <f>'[1]4407Exp'!CD$108</f>
        <v>0</v>
      </c>
      <c r="AH117" s="244">
        <f>'[1]4407Exp'!CE$108</f>
        <v>0</v>
      </c>
      <c r="AI117" s="244">
        <f>'[1]4407Exp'!CF$108</f>
        <v>0</v>
      </c>
      <c r="AJ117" s="244">
        <f>'[1]4407Exp'!CG$108</f>
        <v>0</v>
      </c>
      <c r="AK117" s="244">
        <f>'[1]4407Exp'!CH$108</f>
        <v>0</v>
      </c>
      <c r="AL117" s="244">
        <f>'[1]4407Exp'!CI$108</f>
        <v>0</v>
      </c>
      <c r="AM117" s="244">
        <f>'[1]4407Exp'!CJ$108</f>
        <v>6.6749999999999995E-3</v>
      </c>
      <c r="AN117" s="244">
        <f>'[1]4407Exp'!CK$108</f>
        <v>0</v>
      </c>
      <c r="AO117" s="244">
        <f>'[1]4407Exp'!CL$108</f>
        <v>3.1938999999999995E-2</v>
      </c>
      <c r="AP117" s="244">
        <f>'[1]4407Exp'!CM$108</f>
        <v>0</v>
      </c>
      <c r="AQ117" s="244">
        <f>'[1]4407Exp'!CN$108</f>
        <v>3.2964E-2</v>
      </c>
      <c r="AR117" s="244">
        <f>'[1]4407Exp'!CO$108</f>
        <v>1.9438999999999998E-2</v>
      </c>
      <c r="AS117" s="244">
        <f>'[1]4407Exp'!CP$108</f>
        <v>0</v>
      </c>
      <c r="AT117" s="244">
        <f>'[1]4407Exp'!CQ$108</f>
        <v>0.15442999999999998</v>
      </c>
      <c r="AU117" s="244">
        <f>'[1]4407Exp'!CR$108</f>
        <v>2.2443999999999999E-2</v>
      </c>
      <c r="AV117" s="244">
        <f>'[1]4407Exp'!CS$108</f>
        <v>0.18401499999999998</v>
      </c>
      <c r="AW117" s="244">
        <f>'[1]4407Exp'!CT$108</f>
        <v>0</v>
      </c>
      <c r="AX117" s="244">
        <f>'[1]4407Exp'!CU$108</f>
        <v>1.966E-2</v>
      </c>
      <c r="AY117" s="244">
        <f>'[1]4407Exp'!CV$108</f>
        <v>3.2903000000000002E-2</v>
      </c>
      <c r="AZ117" s="244">
        <f>'[1]4407Exp'!CW$108</f>
        <v>0</v>
      </c>
      <c r="BA117" s="244">
        <f>'[1]4407Exp'!CX$108</f>
        <v>0</v>
      </c>
      <c r="BB117" s="244">
        <f>'[1]4407Exp'!CY$108</f>
        <v>2.5783075999999999E-2</v>
      </c>
      <c r="BC117" s="244">
        <f>'[1]4407Exp'!CZ$108</f>
        <v>0</v>
      </c>
      <c r="BD117" s="244">
        <f>'[1]4407Exp'!DA$108</f>
        <v>0</v>
      </c>
      <c r="BE117" s="244"/>
      <c r="BF117" s="249">
        <f t="shared" si="31"/>
        <v>5.586315552262083E-4</v>
      </c>
      <c r="BG117" s="249">
        <f t="shared" si="31"/>
        <v>0</v>
      </c>
      <c r="BH117" s="249">
        <f t="shared" si="31"/>
        <v>3.2670882941410817E-3</v>
      </c>
      <c r="BI117" s="249">
        <f t="shared" si="31"/>
        <v>0</v>
      </c>
      <c r="BJ117" s="249">
        <f t="shared" si="31"/>
        <v>3.1534424601108134E-3</v>
      </c>
      <c r="BK117" s="249">
        <f t="shared" si="31"/>
        <v>2.0412440602941158E-3</v>
      </c>
      <c r="BL117" s="249">
        <f t="shared" si="31"/>
        <v>0</v>
      </c>
      <c r="BM117" s="249">
        <f t="shared" si="31"/>
        <v>1.3903767787101475E-2</v>
      </c>
      <c r="BN117" s="249">
        <f t="shared" si="31"/>
        <v>2.2195778946778044E-3</v>
      </c>
      <c r="BO117" s="249">
        <f t="shared" si="32"/>
        <v>2.0072451889842514E-2</v>
      </c>
      <c r="BP117" s="249">
        <f t="shared" si="33"/>
        <v>0</v>
      </c>
      <c r="BQ117" s="249">
        <f t="shared" si="34"/>
        <v>1.5965680895431733E-3</v>
      </c>
      <c r="BR117" s="249">
        <f t="shared" si="35"/>
        <v>4.6072154445002027E-3</v>
      </c>
      <c r="BS117" s="249">
        <f t="shared" si="36"/>
        <v>0</v>
      </c>
      <c r="BT117" s="249">
        <f t="shared" si="36"/>
        <v>0</v>
      </c>
      <c r="BU117" s="249">
        <f t="shared" si="36"/>
        <v>4.1296927493609551E-3</v>
      </c>
    </row>
    <row r="118" spans="1:73">
      <c r="A118" s="242" t="str">
        <f>A108</f>
        <v>USA</v>
      </c>
      <c r="AC118" s="244"/>
      <c r="AD118" s="244"/>
      <c r="AE118" s="244">
        <f>'[1]4407Exp'!CB$247</f>
        <v>0.99503600000000003</v>
      </c>
      <c r="AF118" s="244">
        <f>'[1]4407Exp'!CC$247</f>
        <v>1.0556479999999999</v>
      </c>
      <c r="AG118" s="244">
        <f>'[1]4407Exp'!CD$247</f>
        <v>2.8239999999999998</v>
      </c>
      <c r="AH118" s="244">
        <f>'[1]4407Exp'!CE$247</f>
        <v>0.70799999999999996</v>
      </c>
      <c r="AI118" s="244">
        <f>'[1]4407Exp'!CF$247</f>
        <v>2.0649999999999999</v>
      </c>
      <c r="AJ118" s="244">
        <f>'[1]4407Exp'!CG$247</f>
        <v>1.9292259999999999</v>
      </c>
      <c r="AK118" s="244">
        <f>'[1]4407Exp'!CH$247</f>
        <v>2.0759540000000003</v>
      </c>
      <c r="AL118" s="244">
        <f>'[1]4407Exp'!CI$247</f>
        <v>1.8034509999999999</v>
      </c>
      <c r="AM118" s="244">
        <f>'[1]4407Exp'!CJ$247</f>
        <v>2.1290169999999997</v>
      </c>
      <c r="AN118" s="244">
        <f>'[1]4407Exp'!CK$247</f>
        <v>1.966367</v>
      </c>
      <c r="AO118" s="244">
        <f>'[1]4407Exp'!CL$247</f>
        <v>2.8991539999999998</v>
      </c>
      <c r="AP118" s="244">
        <f>'[1]4407Exp'!CM$247</f>
        <v>6.6015639999999998</v>
      </c>
      <c r="AQ118" s="244">
        <f>'[1]4407Exp'!CN$247</f>
        <v>6.3104179999999994</v>
      </c>
      <c r="AR118" s="244">
        <f>'[1]4407Exp'!CO$247</f>
        <v>5.5776620000000001</v>
      </c>
      <c r="AS118" s="244">
        <f>'[1]4407Exp'!CP$247</f>
        <v>7.0056769999999995</v>
      </c>
      <c r="AT118" s="244">
        <f>'[1]4407Exp'!CQ$247</f>
        <v>5.0699649999999998</v>
      </c>
      <c r="AU118" s="244">
        <f>'[1]4407Exp'!CR$247</f>
        <v>6.2522519999999995</v>
      </c>
      <c r="AV118" s="244">
        <f>'[1]4407Exp'!CS$247</f>
        <v>4.132682</v>
      </c>
      <c r="AW118" s="244">
        <f>'[1]4407Exp'!CT$247</f>
        <v>4.968515</v>
      </c>
      <c r="AX118" s="244">
        <f>'[1]4407Exp'!CU$247</f>
        <v>7.6482109999999999</v>
      </c>
      <c r="AY118" s="244">
        <f>'[1]4407Exp'!CV$247</f>
        <v>4.884665</v>
      </c>
      <c r="AZ118" s="244">
        <f>'[1]4407Exp'!CW$247</f>
        <v>4.0759530000000002</v>
      </c>
      <c r="BA118" s="244">
        <f>'[1]4407Exp'!CX$247</f>
        <v>5.4408059999999994</v>
      </c>
      <c r="BB118" s="244">
        <f>'[1]4407Exp'!CY$247</f>
        <v>6.0466669999999993</v>
      </c>
      <c r="BC118" s="244">
        <f>'[1]4407Exp'!CZ$247</f>
        <v>0</v>
      </c>
      <c r="BD118" s="244">
        <f>'[1]4407Exp'!DA$247</f>
        <v>0</v>
      </c>
      <c r="BE118" s="244"/>
      <c r="BF118" s="249">
        <f t="shared" si="31"/>
        <v>0.17817768956000543</v>
      </c>
      <c r="BG118" s="249">
        <f t="shared" si="31"/>
        <v>0.16838110514060758</v>
      </c>
      <c r="BH118" s="249">
        <f t="shared" si="31"/>
        <v>0.29655881825706171</v>
      </c>
      <c r="BI118" s="249">
        <f t="shared" si="31"/>
        <v>0.66389994697122556</v>
      </c>
      <c r="BJ118" s="249">
        <f t="shared" si="31"/>
        <v>0.60367491998081413</v>
      </c>
      <c r="BK118" s="249">
        <f t="shared" si="31"/>
        <v>0.58569728009816346</v>
      </c>
      <c r="BL118" s="249">
        <f t="shared" si="31"/>
        <v>0.56215933703468168</v>
      </c>
      <c r="BM118" s="249">
        <f t="shared" si="31"/>
        <v>0.45646322637267328</v>
      </c>
      <c r="BN118" s="249">
        <f t="shared" si="31"/>
        <v>0.61831047634802583</v>
      </c>
      <c r="BO118" s="249">
        <f t="shared" si="32"/>
        <v>0.45079510160051162</v>
      </c>
      <c r="BP118" s="249">
        <f t="shared" si="33"/>
        <v>0.55883216912242184</v>
      </c>
      <c r="BQ118" s="249">
        <f t="shared" si="34"/>
        <v>0.62110323625091968</v>
      </c>
      <c r="BR118" s="249">
        <f t="shared" si="35"/>
        <v>0.68397118892531317</v>
      </c>
      <c r="BS118" s="249">
        <f t="shared" si="36"/>
        <v>0.54378514403623079</v>
      </c>
      <c r="BT118" s="249">
        <f t="shared" si="36"/>
        <v>0.64171478486592004</v>
      </c>
      <c r="BU118" s="249">
        <f t="shared" si="36"/>
        <v>0.96849874963329263</v>
      </c>
    </row>
    <row r="119" spans="1:73">
      <c r="A119" s="244" t="str">
        <f>A109</f>
        <v>Others</v>
      </c>
      <c r="AE119" s="244">
        <f t="shared" ref="AE119:BD119" si="37">AE103-SUM(AE115:AE118)</f>
        <v>7.4445124148688917</v>
      </c>
      <c r="AF119" s="244">
        <f t="shared" si="37"/>
        <v>0.12861036731689346</v>
      </c>
      <c r="AG119" s="244">
        <f t="shared" si="37"/>
        <v>0.30118646450957165</v>
      </c>
      <c r="AH119" s="244">
        <f t="shared" si="37"/>
        <v>0.38145125387493284</v>
      </c>
      <c r="AI119" s="244">
        <f t="shared" si="37"/>
        <v>0.82986700000000013</v>
      </c>
      <c r="AJ119" s="244">
        <f t="shared" si="37"/>
        <v>1.0609245377159917</v>
      </c>
      <c r="AK119" s="244">
        <f t="shared" si="37"/>
        <v>1.1278265029942851</v>
      </c>
      <c r="AL119" s="244">
        <f t="shared" si="37"/>
        <v>0.99217480531572377</v>
      </c>
      <c r="AM119" s="244">
        <f t="shared" si="37"/>
        <v>1.2244702413772881</v>
      </c>
      <c r="AN119" s="244">
        <f t="shared" si="37"/>
        <v>1.6842853757658389</v>
      </c>
      <c r="AO119" s="244">
        <f t="shared" si="37"/>
        <v>1.321596361986467</v>
      </c>
      <c r="AP119" s="244">
        <f t="shared" si="37"/>
        <v>1.0282909999999994</v>
      </c>
      <c r="AQ119" s="244">
        <f t="shared" si="37"/>
        <v>1.8047579999999979</v>
      </c>
      <c r="AR119" s="244">
        <f t="shared" si="37"/>
        <v>2.0484626666666674</v>
      </c>
      <c r="AS119" s="244">
        <f t="shared" si="37"/>
        <v>2.8334613333333341</v>
      </c>
      <c r="AT119" s="244">
        <f t="shared" si="37"/>
        <v>1.5416810000000005</v>
      </c>
      <c r="AU119" s="244">
        <f t="shared" si="37"/>
        <v>2.1286679999999993</v>
      </c>
      <c r="AV119" s="244">
        <f t="shared" si="37"/>
        <v>2.1656729999999991</v>
      </c>
      <c r="AW119" s="244">
        <f t="shared" si="37"/>
        <v>1.1881900000000005</v>
      </c>
      <c r="AX119" s="244">
        <f t="shared" si="37"/>
        <v>1.9500859999999989</v>
      </c>
      <c r="AY119" s="244">
        <f t="shared" si="37"/>
        <v>1.8027839999999999</v>
      </c>
      <c r="AZ119" s="244">
        <f t="shared" si="37"/>
        <v>2.1416819999999994</v>
      </c>
      <c r="BA119" s="244">
        <f t="shared" si="37"/>
        <v>2.3326468919999996</v>
      </c>
      <c r="BB119" s="244">
        <f t="shared" si="37"/>
        <v>0.17076994100000054</v>
      </c>
      <c r="BC119" s="244">
        <f t="shared" si="37"/>
        <v>4.1999999999999996E-2</v>
      </c>
      <c r="BD119" s="244">
        <f t="shared" si="37"/>
        <v>0</v>
      </c>
      <c r="BF119" s="249">
        <f t="shared" si="31"/>
        <v>0.10247606221255509</v>
      </c>
      <c r="BG119" s="249">
        <f t="shared" si="31"/>
        <v>0.14422629801233211</v>
      </c>
      <c r="BH119" s="249">
        <f t="shared" si="31"/>
        <v>0.13518807739207322</v>
      </c>
      <c r="BI119" s="249">
        <f t="shared" si="31"/>
        <v>0.10341221267732739</v>
      </c>
      <c r="BJ119" s="249">
        <f t="shared" si="31"/>
        <v>0.17264896576339839</v>
      </c>
      <c r="BK119" s="249">
        <f t="shared" si="31"/>
        <v>0.21510428782692426</v>
      </c>
      <c r="BL119" s="249">
        <f t="shared" si="31"/>
        <v>0.22736656923521772</v>
      </c>
      <c r="BM119" s="249">
        <f t="shared" si="31"/>
        <v>0.13880188192570353</v>
      </c>
      <c r="BN119" s="249">
        <f t="shared" si="31"/>
        <v>0.21051258411637905</v>
      </c>
      <c r="BO119" s="249">
        <f t="shared" si="32"/>
        <v>0.23623273701399827</v>
      </c>
      <c r="BP119" s="249">
        <f t="shared" si="33"/>
        <v>0.13364129826106405</v>
      </c>
      <c r="BQ119" s="249">
        <f t="shared" si="34"/>
        <v>0.15836444961672871</v>
      </c>
      <c r="BR119" s="249">
        <f t="shared" si="35"/>
        <v>0.25243334309630894</v>
      </c>
      <c r="BS119" s="249">
        <f t="shared" si="36"/>
        <v>0.28572823456251883</v>
      </c>
      <c r="BT119" s="249">
        <f t="shared" si="36"/>
        <v>0.27512357515925706</v>
      </c>
      <c r="BU119" s="249">
        <f t="shared" si="36"/>
        <v>2.7352337136053909E-2</v>
      </c>
    </row>
  </sheetData>
  <mergeCells count="6">
    <mergeCell ref="B62:AB62"/>
    <mergeCell ref="AE62:BD62"/>
    <mergeCell ref="B82:AB82"/>
    <mergeCell ref="AE82:BD82"/>
    <mergeCell ref="B102:AB102"/>
    <mergeCell ref="AE102:BD10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2:BV176"/>
  <sheetViews>
    <sheetView workbookViewId="0"/>
  </sheetViews>
  <sheetFormatPr defaultColWidth="9.08984375" defaultRowHeight="12.5"/>
  <cols>
    <col min="1" max="1" width="16.7265625" style="2" customWidth="1"/>
    <col min="2" max="2" width="5.6328125" style="2" hidden="1" customWidth="1"/>
    <col min="3" max="19" width="5.6328125" style="2" customWidth="1"/>
    <col min="20" max="27" width="5.7265625" style="2" customWidth="1"/>
    <col min="28" max="28" width="5.7265625" style="2" hidden="1" customWidth="1"/>
    <col min="29" max="30" width="1.7265625" style="2" customWidth="1"/>
    <col min="31" max="31" width="1.6328125" style="2" customWidth="1"/>
    <col min="32" max="56" width="5.6328125" style="2" customWidth="1"/>
    <col min="57" max="57" width="6.7265625" style="2" hidden="1" customWidth="1"/>
    <col min="58" max="74" width="4.7265625" style="2" customWidth="1"/>
    <col min="75" max="75" width="1.7265625" style="2" customWidth="1"/>
    <col min="76" max="76" width="4.7265625" style="2" customWidth="1"/>
    <col min="77" max="16384" width="9.08984375" style="2"/>
  </cols>
  <sheetData>
    <row r="12" s="240" customFormat="1"/>
    <row r="38" spans="1:74" ht="13">
      <c r="A38" s="3" t="s">
        <v>95</v>
      </c>
    </row>
    <row r="39" spans="1:74">
      <c r="A39" s="255" t="s">
        <v>3</v>
      </c>
      <c r="B39" s="300" t="s">
        <v>33</v>
      </c>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254"/>
      <c r="AD39" s="254"/>
      <c r="AF39" s="300" t="s">
        <v>62</v>
      </c>
      <c r="AG39" s="300"/>
      <c r="AH39" s="300"/>
      <c r="AI39" s="300"/>
      <c r="AJ39" s="300"/>
      <c r="AK39" s="300"/>
      <c r="AL39" s="300"/>
      <c r="AM39" s="300"/>
      <c r="AN39" s="300"/>
      <c r="AO39" s="300"/>
      <c r="AP39" s="300"/>
      <c r="AQ39" s="300"/>
      <c r="AR39" s="300"/>
      <c r="AS39" s="300"/>
      <c r="AT39" s="300"/>
      <c r="AU39" s="300"/>
      <c r="AV39" s="300"/>
      <c r="AW39" s="300"/>
      <c r="AX39" s="300"/>
      <c r="AY39" s="300"/>
      <c r="AZ39" s="300"/>
      <c r="BA39" s="300"/>
      <c r="BB39" s="300"/>
      <c r="BC39" s="300"/>
      <c r="BD39" s="300"/>
      <c r="BE39" s="300"/>
    </row>
    <row r="40" spans="1:74">
      <c r="A40" s="255"/>
      <c r="B40" s="2" t="s">
        <v>121</v>
      </c>
      <c r="C40" s="2">
        <v>2000</v>
      </c>
      <c r="D40" s="2">
        <f t="shared" ref="D40:AB40" si="0">1+C40</f>
        <v>2001</v>
      </c>
      <c r="E40" s="2">
        <f t="shared" si="0"/>
        <v>2002</v>
      </c>
      <c r="F40" s="2">
        <f t="shared" si="0"/>
        <v>2003</v>
      </c>
      <c r="G40" s="2">
        <f t="shared" si="0"/>
        <v>2004</v>
      </c>
      <c r="H40" s="2">
        <f t="shared" si="0"/>
        <v>2005</v>
      </c>
      <c r="I40" s="2">
        <f t="shared" si="0"/>
        <v>2006</v>
      </c>
      <c r="J40" s="2">
        <f t="shared" si="0"/>
        <v>2007</v>
      </c>
      <c r="K40" s="2">
        <f t="shared" si="0"/>
        <v>2008</v>
      </c>
      <c r="L40" s="2">
        <f t="shared" si="0"/>
        <v>2009</v>
      </c>
      <c r="M40" s="2">
        <f t="shared" si="0"/>
        <v>2010</v>
      </c>
      <c r="N40" s="2">
        <f t="shared" si="0"/>
        <v>2011</v>
      </c>
      <c r="O40" s="2">
        <f t="shared" si="0"/>
        <v>2012</v>
      </c>
      <c r="P40" s="2">
        <f t="shared" si="0"/>
        <v>2013</v>
      </c>
      <c r="Q40" s="2">
        <f t="shared" si="0"/>
        <v>2014</v>
      </c>
      <c r="R40" s="2">
        <f t="shared" si="0"/>
        <v>2015</v>
      </c>
      <c r="S40" s="2">
        <f t="shared" si="0"/>
        <v>2016</v>
      </c>
      <c r="T40" s="2">
        <f t="shared" si="0"/>
        <v>2017</v>
      </c>
      <c r="U40" s="2">
        <f t="shared" si="0"/>
        <v>2018</v>
      </c>
      <c r="V40" s="2">
        <f t="shared" si="0"/>
        <v>2019</v>
      </c>
      <c r="W40" s="2">
        <f t="shared" si="0"/>
        <v>2020</v>
      </c>
      <c r="X40" s="2">
        <f t="shared" si="0"/>
        <v>2021</v>
      </c>
      <c r="Y40" s="2">
        <f t="shared" si="0"/>
        <v>2022</v>
      </c>
      <c r="Z40" s="2">
        <f t="shared" si="0"/>
        <v>2023</v>
      </c>
      <c r="AA40" s="2">
        <f t="shared" si="0"/>
        <v>2024</v>
      </c>
      <c r="AB40" s="2">
        <f t="shared" si="0"/>
        <v>2025</v>
      </c>
      <c r="AF40" s="2">
        <v>2000</v>
      </c>
      <c r="AG40" s="2">
        <f t="shared" ref="AG40:BE40" si="1">1+AF40</f>
        <v>2001</v>
      </c>
      <c r="AH40" s="2">
        <f t="shared" si="1"/>
        <v>2002</v>
      </c>
      <c r="AI40" s="2">
        <f t="shared" si="1"/>
        <v>2003</v>
      </c>
      <c r="AJ40" s="2">
        <f t="shared" si="1"/>
        <v>2004</v>
      </c>
      <c r="AK40" s="2">
        <f t="shared" si="1"/>
        <v>2005</v>
      </c>
      <c r="AL40" s="2">
        <f t="shared" si="1"/>
        <v>2006</v>
      </c>
      <c r="AM40" s="2">
        <f t="shared" si="1"/>
        <v>2007</v>
      </c>
      <c r="AN40" s="2">
        <f t="shared" si="1"/>
        <v>2008</v>
      </c>
      <c r="AO40" s="2">
        <f t="shared" si="1"/>
        <v>2009</v>
      </c>
      <c r="AP40" s="2">
        <f t="shared" si="1"/>
        <v>2010</v>
      </c>
      <c r="AQ40" s="2">
        <f t="shared" si="1"/>
        <v>2011</v>
      </c>
      <c r="AR40" s="2">
        <f t="shared" si="1"/>
        <v>2012</v>
      </c>
      <c r="AS40" s="2">
        <f t="shared" si="1"/>
        <v>2013</v>
      </c>
      <c r="AT40" s="2">
        <f t="shared" si="1"/>
        <v>2014</v>
      </c>
      <c r="AU40" s="2">
        <f t="shared" si="1"/>
        <v>2015</v>
      </c>
      <c r="AV40" s="2">
        <f t="shared" si="1"/>
        <v>2016</v>
      </c>
      <c r="AW40" s="2">
        <f t="shared" si="1"/>
        <v>2017</v>
      </c>
      <c r="AX40" s="2">
        <f t="shared" si="1"/>
        <v>2018</v>
      </c>
      <c r="AY40" s="2">
        <f t="shared" si="1"/>
        <v>2019</v>
      </c>
      <c r="AZ40" s="2">
        <f t="shared" si="1"/>
        <v>2020</v>
      </c>
      <c r="BA40" s="2">
        <f t="shared" si="1"/>
        <v>2021</v>
      </c>
      <c r="BB40" s="2">
        <f t="shared" si="1"/>
        <v>2022</v>
      </c>
      <c r="BC40" s="2">
        <f t="shared" si="1"/>
        <v>2023</v>
      </c>
      <c r="BD40" s="2">
        <f t="shared" si="1"/>
        <v>2024</v>
      </c>
      <c r="BE40" s="2">
        <f t="shared" si="1"/>
        <v>2025</v>
      </c>
    </row>
    <row r="41" spans="1:74">
      <c r="A41" s="255" t="s">
        <v>24</v>
      </c>
      <c r="B41" s="2" t="s">
        <v>121</v>
      </c>
      <c r="C41" s="96">
        <f>Exports!C$7</f>
        <v>0.29803899710849596</v>
      </c>
      <c r="D41" s="96">
        <f>Exports!D$7</f>
        <v>0.29794794966048005</v>
      </c>
      <c r="E41" s="96">
        <f>Exports!E$7</f>
        <v>0.23448501627824003</v>
      </c>
      <c r="F41" s="96">
        <f>Exports!F$7</f>
        <v>0.20663965427307995</v>
      </c>
      <c r="G41" s="96">
        <f>Exports!G$7</f>
        <v>0.30758760644967598</v>
      </c>
      <c r="H41" s="96">
        <f>Exports!H$7</f>
        <v>0.28809373453199999</v>
      </c>
      <c r="I41" s="96">
        <f>Exports!I$7</f>
        <v>0.33453593204199999</v>
      </c>
      <c r="J41" s="96">
        <f>Exports!J$7</f>
        <v>0.34994923381431997</v>
      </c>
      <c r="K41" s="96">
        <f>Exports!K$7</f>
        <v>0.28682293347960008</v>
      </c>
      <c r="L41" s="96">
        <f>Exports!L$7</f>
        <v>0.20882302692399995</v>
      </c>
      <c r="M41" s="96">
        <f>Exports!M$7</f>
        <v>0.25251374038999996</v>
      </c>
      <c r="N41" s="96">
        <f>Exports!N$7</f>
        <v>0.25010286454399999</v>
      </c>
      <c r="O41" s="96">
        <f>Exports!O$7</f>
        <v>0.14756957235133333</v>
      </c>
      <c r="P41" s="96">
        <f>Exports!P$7</f>
        <v>0.16041052673958972</v>
      </c>
      <c r="Q41" s="96">
        <f>Exports!Q$7</f>
        <v>0.21044559183074504</v>
      </c>
      <c r="R41" s="96">
        <f>Exports!R$7</f>
        <v>0.18815400380673689</v>
      </c>
      <c r="S41" s="96">
        <f>Exports!S$7</f>
        <v>0.17552022647199997</v>
      </c>
      <c r="T41" s="96">
        <f>Exports!T$7</f>
        <v>0.21644412874399993</v>
      </c>
      <c r="U41" s="96">
        <f>Exports!U$7</f>
        <v>0.22109912216799998</v>
      </c>
      <c r="V41" s="96">
        <f>Exports!V$7</f>
        <v>0.13954235714799998</v>
      </c>
      <c r="W41" s="96">
        <f>Exports!W$7</f>
        <v>0.11693249543999995</v>
      </c>
      <c r="X41" s="96">
        <f>Exports!X$7</f>
        <v>8.9902992034666687E-2</v>
      </c>
      <c r="Y41" s="96">
        <f>Exports!Y$7</f>
        <v>0.13517638454463204</v>
      </c>
      <c r="Z41" s="96">
        <f>Exports!Z$7</f>
        <v>6.0371467623360001E-2</v>
      </c>
      <c r="AA41" s="96">
        <f>Exports!AA$7</f>
        <v>6.1009827854639986E-2</v>
      </c>
      <c r="AB41" s="96">
        <f>Exports!AB$7</f>
        <v>0</v>
      </c>
      <c r="AC41" s="96"/>
      <c r="AD41" s="96"/>
      <c r="AE41" s="149"/>
      <c r="BG41" s="257">
        <f>K41/SUM(K41:K43)</f>
        <v>0.83585166283409651</v>
      </c>
      <c r="BH41" s="257">
        <f>L41/SUM(L41:L43)</f>
        <v>0.85422199127157827</v>
      </c>
      <c r="BI41" s="257">
        <f>M41/SUM(M41:M43)</f>
        <v>0.83973828589523813</v>
      </c>
      <c r="BJ41" s="257">
        <f>N41/SUM(N41:N43)</f>
        <v>0.85983349448115931</v>
      </c>
      <c r="BK41" s="257">
        <f>O41/SUM(O41:O43)</f>
        <v>0.80163817900193635</v>
      </c>
      <c r="BL41" s="257">
        <f>P41/SUM(P41:P43)</f>
        <v>0.86202770648906579</v>
      </c>
      <c r="BM41" s="257">
        <f>Q41/SUM(Q41:Q43)</f>
        <v>0.82005912605917342</v>
      </c>
      <c r="BN41" s="257">
        <f>R41/SUM(R41:R43)</f>
        <v>0.86059776461584914</v>
      </c>
      <c r="BO41" s="257">
        <f>S41/SUM(S41:S43)</f>
        <v>0.82143860300037441</v>
      </c>
      <c r="BP41" s="257">
        <f>T41/SUM(T41:T43)</f>
        <v>0.83122465991871231</v>
      </c>
      <c r="BQ41" s="257">
        <f>U41/SUM(U41:U43)</f>
        <v>0.79173222435445012</v>
      </c>
      <c r="BR41" s="257">
        <f>V41/SUM(V41:V43)</f>
        <v>0.71448101476190129</v>
      </c>
      <c r="BS41" s="257">
        <f>W41/SUM(W41:W43)</f>
        <v>0.78004812289217706</v>
      </c>
      <c r="BT41" s="257">
        <f>X41/SUM(X41:X43)</f>
        <v>0.66662500818711867</v>
      </c>
      <c r="BU41" s="257">
        <f>Y41/SUM(Y41:Y43)</f>
        <v>0.72685745342847718</v>
      </c>
      <c r="BV41" s="257">
        <f>Z41/SUM(Z41:Z43)</f>
        <v>0.63257217305577407</v>
      </c>
    </row>
    <row r="42" spans="1:74">
      <c r="A42" s="2" t="s">
        <v>23</v>
      </c>
      <c r="B42" s="2" t="s">
        <v>121</v>
      </c>
      <c r="C42" s="96">
        <f>Exports!C$6-SUM(C41,C43)</f>
        <v>2.323530484799996E-2</v>
      </c>
      <c r="D42" s="96">
        <f>Exports!D$6-SUM(D41,D43)</f>
        <v>2.6869103428999896E-2</v>
      </c>
      <c r="E42" s="96">
        <f>Exports!E$6-SUM(E41,E43)</f>
        <v>3.2237469020399978E-2</v>
      </c>
      <c r="F42" s="96">
        <f>Exports!F$6-SUM(F41,F43)</f>
        <v>3.5042106841000092E-2</v>
      </c>
      <c r="G42" s="96">
        <f>Exports!G$6-SUM(G41,G43)</f>
        <v>3.1693521112400036E-2</v>
      </c>
      <c r="H42" s="96">
        <f>Exports!H$6-SUM(H41,H43)</f>
        <v>3.8338239860000067E-2</v>
      </c>
      <c r="I42" s="96">
        <f>Exports!I$6-SUM(I41,I43)</f>
        <v>5.2875495479999979E-2</v>
      </c>
      <c r="J42" s="96">
        <f>Exports!J$6-SUM(J41,J43)</f>
        <v>4.8075470554999999E-2</v>
      </c>
      <c r="K42" s="96">
        <f>Exports!K$6-SUM(K41,K43)</f>
        <v>5.632758739999999E-2</v>
      </c>
      <c r="L42" s="96">
        <f>Exports!L$6-SUM(L41,L43)</f>
        <v>3.5636878180000053E-2</v>
      </c>
      <c r="M42" s="96">
        <f>Exports!M$6-SUM(M41,M43)</f>
        <v>4.8191544377142848E-2</v>
      </c>
      <c r="N42" s="96">
        <f>Exports!N$6-SUM(N41,N43)</f>
        <v>4.0770736158095289E-2</v>
      </c>
      <c r="O42" s="96">
        <f>Exports!O$6-SUM(O41,O43)</f>
        <v>3.651543783999997E-2</v>
      </c>
      <c r="P42" s="96">
        <f>Exports!P$6-SUM(P41,P43)</f>
        <v>2.5674590400000058E-2</v>
      </c>
      <c r="Q42" s="96">
        <f>Exports!Q$6-SUM(Q41,Q43)</f>
        <v>4.6176870066666736E-2</v>
      </c>
      <c r="R42" s="96">
        <f>Exports!R$6-SUM(R41,R43)</f>
        <v>3.0477756049999971E-2</v>
      </c>
      <c r="S42" s="96">
        <f>Exports!S$6-SUM(S41,S43)</f>
        <v>3.8153961508571449E-2</v>
      </c>
      <c r="T42" s="96">
        <f>Exports!T$6-SUM(T41,T43)</f>
        <v>4.3947723399999972E-2</v>
      </c>
      <c r="U42" s="96">
        <f>Exports!U$6-SUM(U41,U43)</f>
        <v>5.8160854080000046E-2</v>
      </c>
      <c r="V42" s="96">
        <f>Exports!V$6-SUM(V41,V43)</f>
        <v>5.5763542190000015E-2</v>
      </c>
      <c r="W42" s="96">
        <f>Exports!W$6-SUM(W41,W43)</f>
        <v>3.2971711760000022E-2</v>
      </c>
      <c r="X42" s="96">
        <f>Exports!X$6-SUM(X41,X43)</f>
        <v>4.4959923293333301E-2</v>
      </c>
      <c r="Y42" s="96">
        <f>Exports!Y$6-SUM(Y41,Y43)</f>
        <v>5.079733548399995E-2</v>
      </c>
      <c r="Z42" s="96">
        <f>Exports!Z$6-SUM(Z41,Z43)</f>
        <v>3.5066602836999999E-2</v>
      </c>
      <c r="AA42" s="96">
        <f>Exports!AA$6-SUM(AA41,AA43)</f>
        <v>4.8486323075000018E-2</v>
      </c>
      <c r="AB42" s="96">
        <f>Exports!AB$6-SUM(AB41,AB43)</f>
        <v>0</v>
      </c>
      <c r="AC42" s="96"/>
      <c r="AD42" s="96"/>
      <c r="BG42" s="257">
        <f>K42/SUM(K41:K43)</f>
        <v>0.16414833716590346</v>
      </c>
      <c r="BH42" s="257">
        <f>L42/SUM(L41:L43)</f>
        <v>0.1457780087284217</v>
      </c>
      <c r="BI42" s="257">
        <f>M42/SUM(M41:M43)</f>
        <v>0.16026171410476187</v>
      </c>
      <c r="BJ42" s="257">
        <f>N42/SUM(N41:N43)</f>
        <v>0.14016650551884063</v>
      </c>
      <c r="BK42" s="257">
        <f>O42/SUM(O41:O43)</f>
        <v>0.1983618209980636</v>
      </c>
      <c r="BL42" s="257">
        <f>P42/SUM(P41:P43)</f>
        <v>0.13797229351093424</v>
      </c>
      <c r="BM42" s="257">
        <f>Q42/SUM(Q41:Q43)</f>
        <v>0.17994087394082656</v>
      </c>
      <c r="BN42" s="257">
        <f>R42/SUM(R41:R43)</f>
        <v>0.13940223538415084</v>
      </c>
      <c r="BO42" s="257">
        <f>S42/SUM(S41:S43)</f>
        <v>0.17856139699962564</v>
      </c>
      <c r="BP42" s="257">
        <f>T42/SUM(T41:T43)</f>
        <v>0.16877534008128772</v>
      </c>
      <c r="BQ42" s="257">
        <f>U42/SUM(U41:U43)</f>
        <v>0.20826777564554982</v>
      </c>
      <c r="BR42" s="257">
        <f>V42/SUM(V41:V43)</f>
        <v>0.28551898523809871</v>
      </c>
      <c r="BS42" s="257">
        <f>W42/SUM(W41:W43)</f>
        <v>0.21995187710782294</v>
      </c>
      <c r="BT42" s="257">
        <f>X42/SUM(X41:X43)</f>
        <v>0.33337499181288133</v>
      </c>
      <c r="BU42" s="257">
        <f>Y42/SUM(Y41:Y43)</f>
        <v>0.27314254657152276</v>
      </c>
      <c r="BV42" s="257">
        <f>Z42/SUM(Z41:Z43)</f>
        <v>0.36742782694422599</v>
      </c>
    </row>
    <row r="43" spans="1:74">
      <c r="A43" s="2" t="s">
        <v>81</v>
      </c>
      <c r="B43" s="96">
        <f>Exports!C$17</f>
        <v>0</v>
      </c>
      <c r="C43" s="96">
        <f>Exports!C$17</f>
        <v>0</v>
      </c>
      <c r="D43" s="96">
        <f>Exports!D$17</f>
        <v>0</v>
      </c>
      <c r="E43" s="96">
        <f>Exports!E$17</f>
        <v>0</v>
      </c>
      <c r="F43" s="96">
        <f>Exports!F$17</f>
        <v>0</v>
      </c>
      <c r="G43" s="96">
        <f>Exports!G$17</f>
        <v>0</v>
      </c>
      <c r="H43" s="96">
        <f>Exports!H$17</f>
        <v>0</v>
      </c>
      <c r="I43" s="96">
        <f>Exports!I$17</f>
        <v>0</v>
      </c>
      <c r="J43" s="96">
        <f>Exports!J$17</f>
        <v>0</v>
      </c>
      <c r="K43" s="96">
        <f>Exports!K$17</f>
        <v>0</v>
      </c>
      <c r="L43" s="96">
        <f>Exports!L$17</f>
        <v>0</v>
      </c>
      <c r="M43" s="96">
        <f>Exports!M$17</f>
        <v>0</v>
      </c>
      <c r="N43" s="96">
        <f>Exports!N$17</f>
        <v>0</v>
      </c>
      <c r="O43" s="96">
        <f>Exports!O$17</f>
        <v>0</v>
      </c>
      <c r="P43" s="96">
        <f>Exports!P$17</f>
        <v>0</v>
      </c>
      <c r="Q43" s="96">
        <f>Exports!Q$17</f>
        <v>0</v>
      </c>
      <c r="R43" s="96">
        <f>Exports!R$17</f>
        <v>0</v>
      </c>
      <c r="S43" s="96">
        <f>Exports!S$17</f>
        <v>0</v>
      </c>
      <c r="T43" s="96">
        <f>Exports!T$17</f>
        <v>0</v>
      </c>
      <c r="U43" s="96">
        <f>Exports!U$17</f>
        <v>0</v>
      </c>
      <c r="V43" s="96">
        <f>Exports!V$17</f>
        <v>0</v>
      </c>
      <c r="W43" s="96">
        <f>Exports!W$17</f>
        <v>0</v>
      </c>
      <c r="X43" s="96">
        <f>Exports!X$17</f>
        <v>0</v>
      </c>
      <c r="Y43" s="96">
        <f>Exports!Y$17</f>
        <v>0</v>
      </c>
      <c r="Z43" s="96">
        <f>Exports!Z$17</f>
        <v>0</v>
      </c>
      <c r="AA43" s="96">
        <f>Exports!AA$17</f>
        <v>0</v>
      </c>
      <c r="AB43" s="96">
        <f>Exports!AB$17</f>
        <v>0</v>
      </c>
      <c r="AC43" s="96"/>
      <c r="AD43" s="96"/>
      <c r="AE43" s="149"/>
      <c r="BG43" s="257">
        <f>K43/SUM(K41:K43)</f>
        <v>0</v>
      </c>
      <c r="BH43" s="257">
        <f>L43/SUM(L41:L43)</f>
        <v>0</v>
      </c>
      <c r="BI43" s="257">
        <f>M43/SUM(M41:M43)</f>
        <v>0</v>
      </c>
      <c r="BJ43" s="257">
        <f>N43/SUM(N41:N43)</f>
        <v>0</v>
      </c>
      <c r="BK43" s="257">
        <f>O43/SUM(O41:O43)</f>
        <v>0</v>
      </c>
      <c r="BL43" s="257">
        <f>P43/SUM(P41:P43)</f>
        <v>0</v>
      </c>
      <c r="BM43" s="257">
        <f>Q43/SUM(Q41:Q43)</f>
        <v>0</v>
      </c>
      <c r="BN43" s="257">
        <f>R43/SUM(R41:R43)</f>
        <v>0</v>
      </c>
      <c r="BO43" s="257">
        <f>S43/SUM(S41:S43)</f>
        <v>0</v>
      </c>
      <c r="BP43" s="257">
        <f>T43/SUM(T41:T43)</f>
        <v>0</v>
      </c>
      <c r="BQ43" s="257">
        <f>U43/SUM(U41:U43)</f>
        <v>0</v>
      </c>
      <c r="BR43" s="257">
        <f>V43/SUM(V41:V43)</f>
        <v>0</v>
      </c>
      <c r="BS43" s="257">
        <f>W43/SUM(W41:W43)</f>
        <v>0</v>
      </c>
      <c r="BT43" s="257">
        <f>X43/SUM(X41:X43)</f>
        <v>0</v>
      </c>
      <c r="BU43" s="257">
        <f>Y43/SUM(Y41:Y43)</f>
        <v>0</v>
      </c>
      <c r="BV43" s="257">
        <f>Z43/SUM(Z41:Z43)</f>
        <v>0</v>
      </c>
    </row>
    <row r="44" spans="1:74">
      <c r="AE44" s="149"/>
    </row>
    <row r="45" spans="1:74">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row>
    <row r="46" spans="1:74">
      <c r="A46" s="255" t="str">
        <f>A41</f>
        <v xml:space="preserve">VPA core products </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f>Exports!AD$7</f>
        <v>33.946087999999996</v>
      </c>
      <c r="AG46" s="149">
        <f>Exports!AE$7</f>
        <v>29.800105999999996</v>
      </c>
      <c r="AH46" s="149">
        <f>Exports!AF$7</f>
        <v>31.156837999999997</v>
      </c>
      <c r="AI46" s="149">
        <f>Exports!AG$7</f>
        <v>23.182436000000003</v>
      </c>
      <c r="AJ46" s="149">
        <f>Exports!AH$7</f>
        <v>42.312775999999999</v>
      </c>
      <c r="AK46" s="149">
        <f>Exports!AI$7</f>
        <v>40.343973999999989</v>
      </c>
      <c r="AL46" s="149">
        <f>Exports!AJ$7</f>
        <v>55.895545000000013</v>
      </c>
      <c r="AM46" s="149">
        <f>Exports!AK$7</f>
        <v>57.905619000000016</v>
      </c>
      <c r="AN46" s="149">
        <f>Exports!AL$7</f>
        <v>47.329926</v>
      </c>
      <c r="AO46" s="149">
        <f>Exports!AM$7</f>
        <v>35.816167999999998</v>
      </c>
      <c r="AP46" s="149">
        <f>Exports!AN$7</f>
        <v>39.078063</v>
      </c>
      <c r="AQ46" s="149">
        <f>Exports!AO$7</f>
        <v>33.835376999999994</v>
      </c>
      <c r="AR46" s="149">
        <f>Exports!AP$7</f>
        <v>31.994554999999995</v>
      </c>
      <c r="AS46" s="149">
        <f>Exports!AQ$7</f>
        <v>29.103542000000004</v>
      </c>
      <c r="AT46" s="149">
        <f>Exports!AR$7</f>
        <v>41.973213999999992</v>
      </c>
      <c r="AU46" s="149">
        <f>Exports!AS$7</f>
        <v>34.871086000000005</v>
      </c>
      <c r="AV46" s="149">
        <f>Exports!AT$7</f>
        <v>30.882947999999999</v>
      </c>
      <c r="AW46" s="149">
        <f>Exports!AU$7</f>
        <v>30.180702999999998</v>
      </c>
      <c r="AX46" s="149">
        <f>Exports!AV$7</f>
        <v>27.279635999999996</v>
      </c>
      <c r="AY46" s="149">
        <f>Exports!AW$7</f>
        <v>23.644558000000004</v>
      </c>
      <c r="AZ46" s="149">
        <f>Exports!AX$7</f>
        <v>20.746424999999999</v>
      </c>
      <c r="BA46" s="149">
        <f>Exports!AY$7</f>
        <v>19.725983100000001</v>
      </c>
      <c r="BB46" s="149">
        <f>Exports!AZ$7</f>
        <v>18.361700809999999</v>
      </c>
      <c r="BC46" s="149">
        <f>Exports!BA$7</f>
        <v>12.528239726999999</v>
      </c>
      <c r="BD46" s="149">
        <f>Exports!BB$7</f>
        <v>14.341519308999999</v>
      </c>
      <c r="BE46" s="149">
        <f>Exports!BC$7</f>
        <v>0</v>
      </c>
      <c r="BG46" s="257">
        <f t="shared" ref="BG46:BO46" si="2">AN46/SUM(AN46:AN48)</f>
        <v>0.78732677058098777</v>
      </c>
      <c r="BH46" s="257">
        <f t="shared" si="2"/>
        <v>0.7661707016722491</v>
      </c>
      <c r="BI46" s="257">
        <f t="shared" si="2"/>
        <v>0.5617593201719786</v>
      </c>
      <c r="BJ46" s="257">
        <f t="shared" si="2"/>
        <v>0.66886351007198186</v>
      </c>
      <c r="BK46" s="257">
        <f t="shared" si="2"/>
        <v>0.73967924454059641</v>
      </c>
      <c r="BL46" s="257">
        <f t="shared" si="2"/>
        <v>0.74401873431024157</v>
      </c>
      <c r="BM46" s="257">
        <f t="shared" si="2"/>
        <v>0.76390329022369474</v>
      </c>
      <c r="BN46" s="257">
        <f t="shared" si="2"/>
        <v>0.7324761689568039</v>
      </c>
      <c r="BO46" s="257">
        <f t="shared" si="2"/>
        <v>0.73333239142676654</v>
      </c>
      <c r="BP46" s="257">
        <f t="shared" ref="BP46" si="3">AW46/SUM(AW46:AW48)</f>
        <v>0.67515591700536104</v>
      </c>
      <c r="BQ46" s="257">
        <f t="shared" ref="BQ46" si="4">AX46/SUM(AX46:AX48)</f>
        <v>0.70264443038678936</v>
      </c>
      <c r="BR46" s="257">
        <f t="shared" ref="BR46" si="5">AY46/SUM(AY46:AY48)</f>
        <v>0.67359578790928099</v>
      </c>
      <c r="BS46" s="257">
        <f t="shared" ref="BS46" si="6">AZ46/SUM(AZ46:AZ48)</f>
        <v>0.78952869535129866</v>
      </c>
      <c r="BT46" s="257">
        <f t="shared" ref="BT46" si="7">BA46/SUM(BA46:BA48)</f>
        <v>0.66241963617388033</v>
      </c>
      <c r="BU46" s="257">
        <f t="shared" ref="BU46" si="8">BB46/SUM(BB46:BB48)</f>
        <v>0.57670437064616131</v>
      </c>
      <c r="BV46" s="257">
        <f t="shared" ref="BV46" si="9">BC46/SUM(BC46:BC48)</f>
        <v>0.55804963474505298</v>
      </c>
    </row>
    <row r="47" spans="1:74">
      <c r="A47" s="149" t="str">
        <f>A42</f>
        <v>Other Timber Sector</v>
      </c>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f>Exports!AD$6-SUM(AF46,AF48)</f>
        <v>5.4086230000000057</v>
      </c>
      <c r="AG47" s="149">
        <f>Exports!AE$6-SUM(AG46,AG48)</f>
        <v>7.2451120000000095</v>
      </c>
      <c r="AH47" s="149">
        <f>Exports!AF$6-SUM(AH46,AH48)</f>
        <v>6.6431229999999921</v>
      </c>
      <c r="AI47" s="149">
        <f>Exports!AG$6-SUM(AI46,AI48)</f>
        <v>6.2889119999999998</v>
      </c>
      <c r="AJ47" s="149">
        <f>Exports!AH$6-SUM(AJ46,AJ48)</f>
        <v>7.3896919999999966</v>
      </c>
      <c r="AK47" s="149">
        <f>Exports!AI$6-SUM(AK46,AK48)</f>
        <v>8.5601930000000053</v>
      </c>
      <c r="AL47" s="149">
        <f>Exports!AJ$6-SUM(AL46,AL48)</f>
        <v>9.5268980000000099</v>
      </c>
      <c r="AM47" s="149">
        <f>Exports!AK$6-SUM(AM46,AM48)</f>
        <v>14.634816999999998</v>
      </c>
      <c r="AN47" s="149">
        <f>Exports!AL$6-SUM(AN46,AN48)</f>
        <v>11.996452999999988</v>
      </c>
      <c r="AO47" s="149">
        <f>Exports!AM$6-SUM(AO46,AO48)</f>
        <v>10.078167000000001</v>
      </c>
      <c r="AP47" s="149">
        <f>Exports!AN$6-SUM(AP46,AP48)</f>
        <v>27.026491</v>
      </c>
      <c r="AQ47" s="149">
        <f>Exports!AO$6-SUM(AQ46,AQ48)</f>
        <v>16.750992999999994</v>
      </c>
      <c r="AR47" s="149">
        <f>Exports!AP$6-SUM(AR46,AR48)</f>
        <v>11.260079000000001</v>
      </c>
      <c r="AS47" s="149">
        <f>Exports!AQ$6-SUM(AS46,AS48)</f>
        <v>10.013136999999993</v>
      </c>
      <c r="AT47" s="149">
        <f>Exports!AR$6-SUM(AT46,AT48)</f>
        <v>12.972503000000003</v>
      </c>
      <c r="AU47" s="149">
        <f>Exports!AS$6-SUM(AU46,AU48)</f>
        <v>12.736040999999972</v>
      </c>
      <c r="AV47" s="149">
        <f>Exports!AT$6-SUM(AV46,AV48)</f>
        <v>11.230216999999996</v>
      </c>
      <c r="AW47" s="149">
        <f>Exports!AU$6-SUM(AW46,AW48)</f>
        <v>14.52112399999999</v>
      </c>
      <c r="AX47" s="149">
        <f>Exports!AV$6-SUM(AX46,AX48)</f>
        <v>11.544603999999993</v>
      </c>
      <c r="AY47" s="149">
        <f>Exports!AW$6-SUM(AY46,AY48)</f>
        <v>11.457439999999991</v>
      </c>
      <c r="AZ47" s="149">
        <f>Exports!AX$6-SUM(AZ46,AZ48)</f>
        <v>5.5305490000000042</v>
      </c>
      <c r="BA47" s="149">
        <f>Exports!AY$6-SUM(BA46,BA48)</f>
        <v>10.052697999999992</v>
      </c>
      <c r="BB47" s="149">
        <f>Exports!AZ$6-SUM(BB46,BB48)</f>
        <v>13.477317142000011</v>
      </c>
      <c r="BC47" s="149">
        <f>Exports!BA$6-SUM(BC46,BC48)</f>
        <v>9.9218058370000044</v>
      </c>
      <c r="BD47" s="149">
        <f>Exports!BB$6-SUM(BD46,BD48)</f>
        <v>10.193235041999998</v>
      </c>
      <c r="BE47" s="149">
        <f>Exports!BC$6-SUM(BE46,BE48)</f>
        <v>0</v>
      </c>
      <c r="BG47" s="257">
        <f t="shared" ref="BG47:BO47" si="10">AN47/SUM(AN46:AN48)</f>
        <v>0.19955933586113347</v>
      </c>
      <c r="BH47" s="257">
        <f t="shared" si="10"/>
        <v>0.2155896823456967</v>
      </c>
      <c r="BI47" s="257">
        <f t="shared" si="10"/>
        <v>0.38851422115763773</v>
      </c>
      <c r="BJ47" s="257">
        <f t="shared" si="10"/>
        <v>0.33113648992801814</v>
      </c>
      <c r="BK47" s="257">
        <f t="shared" si="10"/>
        <v>0.26032075545940353</v>
      </c>
      <c r="BL47" s="257">
        <f t="shared" si="10"/>
        <v>0.25598126568975843</v>
      </c>
      <c r="BM47" s="257">
        <f t="shared" si="10"/>
        <v>0.23609670977630531</v>
      </c>
      <c r="BN47" s="257">
        <f t="shared" si="10"/>
        <v>0.26752383104319605</v>
      </c>
      <c r="BO47" s="257">
        <f t="shared" si="10"/>
        <v>0.26666760857323352</v>
      </c>
      <c r="BP47" s="257">
        <f t="shared" ref="BP47" si="11">AW47/SUM(AW46:AW48)</f>
        <v>0.32484408299463896</v>
      </c>
      <c r="BQ47" s="257">
        <f t="shared" ref="BQ47" si="12">AX47/SUM(AX46:AX48)</f>
        <v>0.29735556961321064</v>
      </c>
      <c r="BR47" s="257">
        <f t="shared" ref="BR47" si="13">AY47/SUM(AY46:AY48)</f>
        <v>0.32640421209071896</v>
      </c>
      <c r="BS47" s="257">
        <f t="shared" ref="BS47" si="14">AZ47/SUM(AZ46:AZ48)</f>
        <v>0.21047130464870131</v>
      </c>
      <c r="BT47" s="257">
        <f t="shared" ref="BT47" si="15">BA47/SUM(BA46:BA48)</f>
        <v>0.33758036382611972</v>
      </c>
      <c r="BU47" s="257">
        <f t="shared" ref="BU47" si="16">BB47/SUM(BB46:BB48)</f>
        <v>0.42329562935383863</v>
      </c>
      <c r="BV47" s="257">
        <f t="shared" ref="BV47" si="17">BC47/SUM(BC46:BC48)</f>
        <v>0.44195036525494702</v>
      </c>
    </row>
    <row r="48" spans="1:74">
      <c r="A48" s="149" t="str">
        <f>A43</f>
        <v>Paper Sector</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f>Exports!AD$17</f>
        <v>0</v>
      </c>
      <c r="AG48" s="149">
        <f>Exports!AE$17</f>
        <v>0</v>
      </c>
      <c r="AH48" s="149">
        <f>Exports!AF$17</f>
        <v>0</v>
      </c>
      <c r="AI48" s="149">
        <f>Exports!AG$17</f>
        <v>0</v>
      </c>
      <c r="AJ48" s="149">
        <f>Exports!AH$17</f>
        <v>0</v>
      </c>
      <c r="AK48" s="149">
        <f>Exports!AI$17</f>
        <v>0</v>
      </c>
      <c r="AL48" s="149">
        <f>Exports!AJ$17</f>
        <v>0.70522700000000005</v>
      </c>
      <c r="AM48" s="149">
        <f>Exports!AK$17</f>
        <v>5.5809379999999997</v>
      </c>
      <c r="AN48" s="149">
        <f>Exports!AL$17</f>
        <v>0.78833799999999998</v>
      </c>
      <c r="AO48" s="149">
        <f>Exports!AM$17</f>
        <v>0.85264700000000004</v>
      </c>
      <c r="AP48" s="149">
        <f>Exports!AN$17</f>
        <v>3.4591569999999998</v>
      </c>
      <c r="AQ48" s="149">
        <f>Exports!AO$17</f>
        <v>0</v>
      </c>
      <c r="AR48" s="149">
        <f>Exports!AP$17</f>
        <v>0</v>
      </c>
      <c r="AS48" s="149"/>
      <c r="AT48" s="149"/>
      <c r="AU48" s="149"/>
      <c r="AV48" s="149"/>
      <c r="AW48" s="149"/>
      <c r="AX48" s="149"/>
      <c r="AY48" s="149"/>
      <c r="AZ48" s="149"/>
      <c r="BA48" s="149"/>
      <c r="BB48" s="149"/>
      <c r="BC48" s="149"/>
      <c r="BD48" s="149"/>
      <c r="BE48" s="149"/>
      <c r="BG48" s="257">
        <f t="shared" ref="BG48:BO48" si="18">AN48/SUM(AN46:AN48)</f>
        <v>1.3113893557878682E-2</v>
      </c>
      <c r="BH48" s="257">
        <f t="shared" si="18"/>
        <v>1.8239615982054203E-2</v>
      </c>
      <c r="BI48" s="257">
        <f t="shared" si="18"/>
        <v>4.9726458670383458E-2</v>
      </c>
      <c r="BJ48" s="257">
        <f t="shared" si="18"/>
        <v>0</v>
      </c>
      <c r="BK48" s="257">
        <f t="shared" si="18"/>
        <v>0</v>
      </c>
      <c r="BL48" s="257">
        <f t="shared" si="18"/>
        <v>0</v>
      </c>
      <c r="BM48" s="257">
        <f t="shared" si="18"/>
        <v>0</v>
      </c>
      <c r="BN48" s="257">
        <f t="shared" si="18"/>
        <v>0</v>
      </c>
      <c r="BO48" s="257">
        <f t="shared" si="18"/>
        <v>0</v>
      </c>
      <c r="BP48" s="257">
        <f t="shared" ref="BP48" si="19">AW48/SUM(AW46:AW48)</f>
        <v>0</v>
      </c>
      <c r="BQ48" s="257">
        <f t="shared" ref="BQ48" si="20">AX48/SUM(AX46:AX48)</f>
        <v>0</v>
      </c>
      <c r="BR48" s="257">
        <f t="shared" ref="BR48" si="21">AY48/SUM(AY46:AY48)</f>
        <v>0</v>
      </c>
      <c r="BS48" s="257">
        <f t="shared" ref="BS48" si="22">AZ48/SUM(AZ46:AZ48)</f>
        <v>0</v>
      </c>
      <c r="BT48" s="257">
        <f t="shared" ref="BT48" si="23">BA48/SUM(BA46:BA48)</f>
        <v>0</v>
      </c>
      <c r="BU48" s="257">
        <f t="shared" ref="BU48" si="24">BB48/SUM(BB46:BB48)</f>
        <v>0</v>
      </c>
      <c r="BV48" s="257">
        <f t="shared" ref="BV48" si="25">BC48/SUM(BC46:BC48)</f>
        <v>0</v>
      </c>
    </row>
    <row r="49" spans="1:74">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row>
    <row r="50" spans="1:74" ht="13">
      <c r="A50" s="3" t="s">
        <v>94</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row>
    <row r="51" spans="1:74">
      <c r="B51" s="300" t="s">
        <v>33</v>
      </c>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254"/>
      <c r="AD51" s="254"/>
      <c r="AF51" s="300" t="s">
        <v>62</v>
      </c>
      <c r="AG51" s="300"/>
      <c r="AH51" s="300"/>
      <c r="AI51" s="300"/>
      <c r="AJ51" s="300"/>
      <c r="AK51" s="300"/>
      <c r="AL51" s="300"/>
      <c r="AM51" s="300"/>
      <c r="AN51" s="300"/>
      <c r="AO51" s="300"/>
      <c r="AP51" s="300"/>
      <c r="AQ51" s="300"/>
      <c r="AR51" s="300"/>
      <c r="AS51" s="300"/>
      <c r="AT51" s="300"/>
      <c r="AU51" s="300"/>
      <c r="AV51" s="300"/>
      <c r="AW51" s="300"/>
      <c r="AX51" s="300"/>
      <c r="AY51" s="300"/>
      <c r="AZ51" s="300"/>
      <c r="BA51" s="300"/>
      <c r="BB51" s="300"/>
      <c r="BC51" s="300"/>
      <c r="BD51" s="300"/>
      <c r="BE51" s="300"/>
    </row>
    <row r="52" spans="1:74">
      <c r="A52" s="255" t="s">
        <v>3</v>
      </c>
      <c r="B52" s="2" t="s">
        <v>121</v>
      </c>
      <c r="C52" s="96">
        <f>Exports!C$6</f>
        <v>0.32127430195649592</v>
      </c>
      <c r="D52" s="96">
        <f>Exports!D$6</f>
        <v>0.32481705308947995</v>
      </c>
      <c r="E52" s="96">
        <f>Exports!E$6</f>
        <v>0.26672248529864001</v>
      </c>
      <c r="F52" s="96">
        <f>Exports!F$6</f>
        <v>0.24168176111408005</v>
      </c>
      <c r="G52" s="96">
        <f>Exports!G$6</f>
        <v>0.33928112756207601</v>
      </c>
      <c r="H52" s="96">
        <f>Exports!H$6</f>
        <v>0.32643197439200006</v>
      </c>
      <c r="I52" s="96">
        <f>Exports!I$6</f>
        <v>0.38741142752199997</v>
      </c>
      <c r="J52" s="96">
        <f>Exports!J$6</f>
        <v>0.39802470436931997</v>
      </c>
      <c r="K52" s="96">
        <f>Exports!K$6</f>
        <v>0.34315052087960007</v>
      </c>
      <c r="L52" s="96">
        <f>Exports!L$6</f>
        <v>0.24445990510400001</v>
      </c>
      <c r="M52" s="96">
        <f>Exports!M$6</f>
        <v>0.30070528476714281</v>
      </c>
      <c r="N52" s="96">
        <f>Exports!N$6</f>
        <v>0.29087360070209528</v>
      </c>
      <c r="O52" s="96">
        <f>Exports!O$6</f>
        <v>0.1840850101913333</v>
      </c>
      <c r="P52" s="96">
        <f>Exports!P$6</f>
        <v>0.18608511713958978</v>
      </c>
      <c r="Q52" s="96">
        <f>Exports!Q$6</f>
        <v>0.25662246189741178</v>
      </c>
      <c r="R52" s="96">
        <f>Exports!R$6</f>
        <v>0.21863175985673686</v>
      </c>
      <c r="S52" s="96">
        <f>Exports!S$6</f>
        <v>0.21367418798057142</v>
      </c>
      <c r="T52" s="96">
        <f>Exports!T$6</f>
        <v>0.2603918521439999</v>
      </c>
      <c r="U52" s="96">
        <f>Exports!U$6</f>
        <v>0.27925997624800003</v>
      </c>
      <c r="V52" s="96">
        <f>Exports!V$6</f>
        <v>0.19530589933799999</v>
      </c>
      <c r="W52" s="96">
        <f>Exports!W$6</f>
        <v>0.14990420719999997</v>
      </c>
      <c r="X52" s="96">
        <f>Exports!X$6</f>
        <v>0.13486291532799999</v>
      </c>
      <c r="Y52" s="96">
        <f>Exports!Y$6</f>
        <v>0.18597372002863199</v>
      </c>
      <c r="Z52" s="96">
        <f>Exports!Z$6</f>
        <v>9.543807046036E-2</v>
      </c>
      <c r="AA52" s="96">
        <f>Exports!AA$6</f>
        <v>0.10949615092964</v>
      </c>
      <c r="AB52" s="96">
        <f>Exports!AB$6</f>
        <v>0</v>
      </c>
      <c r="AC52" s="96"/>
      <c r="AD52" s="96"/>
      <c r="AE52" s="149"/>
      <c r="AF52" s="149">
        <f>Exports!AD$6</f>
        <v>39.354711000000002</v>
      </c>
      <c r="AG52" s="149">
        <f>Exports!AE$6</f>
        <v>37.045218000000006</v>
      </c>
      <c r="AH52" s="149">
        <f>Exports!AF$6</f>
        <v>37.799960999999989</v>
      </c>
      <c r="AI52" s="149">
        <f>Exports!AG$6</f>
        <v>29.471348000000003</v>
      </c>
      <c r="AJ52" s="149">
        <f>Exports!AH$6</f>
        <v>49.702467999999996</v>
      </c>
      <c r="AK52" s="149">
        <f>Exports!AI$6</f>
        <v>48.904166999999994</v>
      </c>
      <c r="AL52" s="149">
        <f>Exports!AJ$6</f>
        <v>66.127670000000023</v>
      </c>
      <c r="AM52" s="149">
        <f>Exports!AK$6</f>
        <v>78.121374000000017</v>
      </c>
      <c r="AN52" s="149">
        <f>Exports!AL$6</f>
        <v>60.114716999999992</v>
      </c>
      <c r="AO52" s="149">
        <f>Exports!AM$6</f>
        <v>46.746981999999996</v>
      </c>
      <c r="AP52" s="149">
        <f>Exports!AN$6</f>
        <v>69.563710999999998</v>
      </c>
      <c r="AQ52" s="149">
        <f>Exports!AO$6</f>
        <v>50.586369999999988</v>
      </c>
      <c r="AR52" s="149">
        <f>Exports!AP$6</f>
        <v>43.254633999999996</v>
      </c>
      <c r="AS52" s="149">
        <f>Exports!AQ$6</f>
        <v>39.116678999999998</v>
      </c>
      <c r="AT52" s="149">
        <f>Exports!AR$6</f>
        <v>54.945716999999995</v>
      </c>
      <c r="AU52" s="149">
        <f>Exports!AS$6</f>
        <v>47.607126999999977</v>
      </c>
      <c r="AV52" s="149">
        <f>Exports!AT$6</f>
        <v>42.113164999999995</v>
      </c>
      <c r="AW52" s="149">
        <f>Exports!AU$6</f>
        <v>44.701826999999987</v>
      </c>
      <c r="AX52" s="149">
        <f>Exports!AV$6</f>
        <v>38.824239999999989</v>
      </c>
      <c r="AY52" s="149">
        <f>Exports!AW$6</f>
        <v>35.101997999999995</v>
      </c>
      <c r="AZ52" s="149">
        <f>Exports!AX$6</f>
        <v>26.276974000000003</v>
      </c>
      <c r="BA52" s="149">
        <f>Exports!AY$6</f>
        <v>29.778681099999993</v>
      </c>
      <c r="BB52" s="149">
        <f>Exports!AZ$6</f>
        <v>31.83901795200001</v>
      </c>
      <c r="BC52" s="149">
        <f>Exports!BA$6</f>
        <v>22.450045564000003</v>
      </c>
      <c r="BD52" s="149">
        <f>Exports!BB$6</f>
        <v>24.534754350999997</v>
      </c>
      <c r="BE52" s="149">
        <f>Exports!BC$6</f>
        <v>0</v>
      </c>
    </row>
    <row r="53" spans="1:74">
      <c r="A53" s="255"/>
      <c r="B53" s="2" t="s">
        <v>121</v>
      </c>
      <c r="C53" s="2">
        <v>2000</v>
      </c>
      <c r="D53" s="2">
        <f t="shared" ref="D53:AB53" si="26">1+C53</f>
        <v>2001</v>
      </c>
      <c r="E53" s="2">
        <f t="shared" si="26"/>
        <v>2002</v>
      </c>
      <c r="F53" s="2">
        <f t="shared" si="26"/>
        <v>2003</v>
      </c>
      <c r="G53" s="2">
        <f t="shared" si="26"/>
        <v>2004</v>
      </c>
      <c r="H53" s="2">
        <f t="shared" si="26"/>
        <v>2005</v>
      </c>
      <c r="I53" s="2">
        <f t="shared" si="26"/>
        <v>2006</v>
      </c>
      <c r="J53" s="2">
        <f t="shared" si="26"/>
        <v>2007</v>
      </c>
      <c r="K53" s="2">
        <f t="shared" si="26"/>
        <v>2008</v>
      </c>
      <c r="L53" s="2">
        <f t="shared" si="26"/>
        <v>2009</v>
      </c>
      <c r="M53" s="2">
        <f t="shared" si="26"/>
        <v>2010</v>
      </c>
      <c r="N53" s="2">
        <f t="shared" si="26"/>
        <v>2011</v>
      </c>
      <c r="O53" s="2">
        <f t="shared" si="26"/>
        <v>2012</v>
      </c>
      <c r="P53" s="2">
        <f t="shared" si="26"/>
        <v>2013</v>
      </c>
      <c r="Q53" s="2">
        <f t="shared" si="26"/>
        <v>2014</v>
      </c>
      <c r="R53" s="2">
        <f t="shared" si="26"/>
        <v>2015</v>
      </c>
      <c r="S53" s="2">
        <f t="shared" si="26"/>
        <v>2016</v>
      </c>
      <c r="T53" s="2">
        <f t="shared" si="26"/>
        <v>2017</v>
      </c>
      <c r="U53" s="2">
        <f t="shared" si="26"/>
        <v>2018</v>
      </c>
      <c r="V53" s="2">
        <f t="shared" si="26"/>
        <v>2019</v>
      </c>
      <c r="W53" s="2">
        <f t="shared" si="26"/>
        <v>2020</v>
      </c>
      <c r="X53" s="2">
        <f t="shared" si="26"/>
        <v>2021</v>
      </c>
      <c r="Y53" s="2">
        <f t="shared" si="26"/>
        <v>2022</v>
      </c>
      <c r="Z53" s="2">
        <f t="shared" si="26"/>
        <v>2023</v>
      </c>
      <c r="AA53" s="2">
        <f t="shared" si="26"/>
        <v>2024</v>
      </c>
      <c r="AB53" s="2">
        <f t="shared" si="26"/>
        <v>2025</v>
      </c>
      <c r="AF53" s="2">
        <v>2000</v>
      </c>
      <c r="AG53" s="2">
        <f t="shared" ref="AG53:BE53" si="27">1+AF53</f>
        <v>2001</v>
      </c>
      <c r="AH53" s="2">
        <f t="shared" si="27"/>
        <v>2002</v>
      </c>
      <c r="AI53" s="2">
        <f t="shared" si="27"/>
        <v>2003</v>
      </c>
      <c r="AJ53" s="2">
        <f t="shared" si="27"/>
        <v>2004</v>
      </c>
      <c r="AK53" s="2">
        <f t="shared" si="27"/>
        <v>2005</v>
      </c>
      <c r="AL53" s="2">
        <f t="shared" si="27"/>
        <v>2006</v>
      </c>
      <c r="AM53" s="2">
        <f t="shared" si="27"/>
        <v>2007</v>
      </c>
      <c r="AN53" s="2">
        <f t="shared" si="27"/>
        <v>2008</v>
      </c>
      <c r="AO53" s="2">
        <f t="shared" si="27"/>
        <v>2009</v>
      </c>
      <c r="AP53" s="2">
        <f t="shared" si="27"/>
        <v>2010</v>
      </c>
      <c r="AQ53" s="2">
        <f t="shared" si="27"/>
        <v>2011</v>
      </c>
      <c r="AR53" s="2">
        <f t="shared" si="27"/>
        <v>2012</v>
      </c>
      <c r="AS53" s="2">
        <f t="shared" si="27"/>
        <v>2013</v>
      </c>
      <c r="AT53" s="2">
        <f t="shared" si="27"/>
        <v>2014</v>
      </c>
      <c r="AU53" s="2">
        <f t="shared" si="27"/>
        <v>2015</v>
      </c>
      <c r="AV53" s="2">
        <f t="shared" si="27"/>
        <v>2016</v>
      </c>
      <c r="AW53" s="2">
        <f t="shared" si="27"/>
        <v>2017</v>
      </c>
      <c r="AX53" s="2">
        <f t="shared" si="27"/>
        <v>2018</v>
      </c>
      <c r="AY53" s="2">
        <f t="shared" si="27"/>
        <v>2019</v>
      </c>
      <c r="AZ53" s="2">
        <f t="shared" si="27"/>
        <v>2020</v>
      </c>
      <c r="BA53" s="2">
        <f t="shared" si="27"/>
        <v>2021</v>
      </c>
      <c r="BB53" s="2">
        <f t="shared" si="27"/>
        <v>2022</v>
      </c>
      <c r="BC53" s="2">
        <f t="shared" si="27"/>
        <v>2023</v>
      </c>
      <c r="BD53" s="2">
        <f t="shared" si="27"/>
        <v>2024</v>
      </c>
      <c r="BE53" s="2">
        <f t="shared" si="27"/>
        <v>2025</v>
      </c>
    </row>
    <row r="54" spans="1:74">
      <c r="A54" s="2" t="s">
        <v>63</v>
      </c>
      <c r="B54" s="2" t="s">
        <v>121</v>
      </c>
      <c r="C54" s="96">
        <f>Exports!C$9</f>
        <v>8.0392930155999992E-2</v>
      </c>
      <c r="D54" s="96">
        <f>Exports!D$9</f>
        <v>6.4693927151839997E-2</v>
      </c>
      <c r="E54" s="96">
        <f>Exports!E$9</f>
        <v>8.0997212408000008E-2</v>
      </c>
      <c r="F54" s="96">
        <f>Exports!F$9</f>
        <v>5.3588690119999997E-2</v>
      </c>
      <c r="G54" s="96">
        <f>Exports!G$9</f>
        <v>9.0876846202799996E-2</v>
      </c>
      <c r="H54" s="96">
        <f>Exports!H$9</f>
        <v>0.10083326428</v>
      </c>
      <c r="I54" s="96">
        <f>Exports!I$9</f>
        <v>4.680569804000001E-2</v>
      </c>
      <c r="J54" s="96">
        <f>Exports!J$9</f>
        <v>0.12851659687720002</v>
      </c>
      <c r="K54" s="96">
        <f>Exports!K$9</f>
        <v>9.9035592040000009E-2</v>
      </c>
      <c r="L54" s="96">
        <f>Exports!L$9</f>
        <v>7.5828409064000013E-2</v>
      </c>
      <c r="M54" s="96">
        <f>Exports!M$9</f>
        <v>9.6967775719999996E-2</v>
      </c>
      <c r="N54" s="96">
        <f>Exports!N$9</f>
        <v>0.14392533987999995</v>
      </c>
      <c r="O54" s="96">
        <f>Exports!O$9</f>
        <v>7.6218645960000012E-2</v>
      </c>
      <c r="P54" s="96">
        <f>Exports!P$9</f>
        <v>8.4355647983589729E-2</v>
      </c>
      <c r="Q54" s="96">
        <f>Exports!Q$9</f>
        <v>0.13614514698941174</v>
      </c>
      <c r="R54" s="96">
        <f>Exports!R$9</f>
        <v>0.12671933360140353</v>
      </c>
      <c r="S54" s="96">
        <f>Exports!S$9</f>
        <v>0.12523054464000002</v>
      </c>
      <c r="T54" s="96">
        <f>Exports!T$9</f>
        <v>0.17104777895999992</v>
      </c>
      <c r="U54" s="96">
        <f>Exports!U$9</f>
        <v>0.14784849027999997</v>
      </c>
      <c r="V54" s="96">
        <f>Exports!V$9</f>
        <v>0.10159776680000002</v>
      </c>
      <c r="W54" s="96">
        <f>Exports!W$9</f>
        <v>7.7808888919999986E-2</v>
      </c>
      <c r="X54" s="96">
        <f>Exports!X$9</f>
        <v>5.2121310319999996E-2</v>
      </c>
      <c r="Y54" s="96">
        <f>Exports!Y$9</f>
        <v>6.3693743848000001E-2</v>
      </c>
      <c r="Z54" s="96">
        <f>Exports!Z$9</f>
        <v>2.9068777179999998E-2</v>
      </c>
      <c r="AA54" s="96">
        <f>Exports!AA$9</f>
        <v>3.8944130594639997E-2</v>
      </c>
      <c r="AB54" s="96">
        <f>Exports!AB$9</f>
        <v>0</v>
      </c>
      <c r="AC54" s="96"/>
      <c r="AD54" s="96"/>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G54" s="257">
        <f t="shared" ref="BG54:BO58" si="28">K54/K$52</f>
        <v>0.28860685330198943</v>
      </c>
      <c r="BH54" s="257">
        <f t="shared" si="28"/>
        <v>0.31018750920213484</v>
      </c>
      <c r="BI54" s="257">
        <f t="shared" si="28"/>
        <v>0.32246781361055543</v>
      </c>
      <c r="BJ54" s="257">
        <f t="shared" si="28"/>
        <v>0.4948037206972396</v>
      </c>
      <c r="BK54" s="257">
        <f t="shared" si="28"/>
        <v>0.41404047988904841</v>
      </c>
      <c r="BL54" s="257">
        <f t="shared" si="28"/>
        <v>0.45331754242501421</v>
      </c>
      <c r="BM54" s="257">
        <f t="shared" si="28"/>
        <v>0.53052700836389588</v>
      </c>
      <c r="BN54" s="257">
        <f t="shared" si="28"/>
        <v>0.57960167216528413</v>
      </c>
      <c r="BO54" s="257">
        <f t="shared" si="28"/>
        <v>0.58608176225472197</v>
      </c>
      <c r="BP54" s="257">
        <f>T54/T$52</f>
        <v>0.6568860644126775</v>
      </c>
      <c r="BQ54" s="257">
        <f>U54/U$52</f>
        <v>0.52942957407079849</v>
      </c>
      <c r="BR54" s="257">
        <f>V54/V$52</f>
        <v>0.52019814631494077</v>
      </c>
      <c r="BS54" s="257">
        <f>W54/W$52</f>
        <v>0.51905740588180105</v>
      </c>
      <c r="BT54" s="257">
        <f>X54/X$52</f>
        <v>0.38647622434407414</v>
      </c>
      <c r="BU54" s="257">
        <f>Y54/Y$52</f>
        <v>0.34248787322313007</v>
      </c>
      <c r="BV54" s="257">
        <f>Z54/Z$52</f>
        <v>0.30458261613821763</v>
      </c>
    </row>
    <row r="55" spans="1:74">
      <c r="A55" s="2" t="s">
        <v>0</v>
      </c>
      <c r="B55" s="2" t="s">
        <v>121</v>
      </c>
      <c r="C55" s="96">
        <f>Exports!C$10</f>
        <v>6.1840673572496008E-2</v>
      </c>
      <c r="D55" s="96">
        <f>Exports!D$10</f>
        <v>0.10597356906864001</v>
      </c>
      <c r="E55" s="96">
        <f>Exports!E$10</f>
        <v>6.7069250670240013E-2</v>
      </c>
      <c r="F55" s="96">
        <f>Exports!F$10</f>
        <v>7.2923680273080008E-2</v>
      </c>
      <c r="G55" s="96">
        <f>Exports!G$10</f>
        <v>0.12657196366687598</v>
      </c>
      <c r="H55" s="96">
        <f>Exports!H$10</f>
        <v>0.10549503801200001</v>
      </c>
      <c r="I55" s="96">
        <f>Exports!I$10</f>
        <v>0.229470594262</v>
      </c>
      <c r="J55" s="96">
        <f>Exports!J$10</f>
        <v>0.16888201951711998</v>
      </c>
      <c r="K55" s="96">
        <f>Exports!K$10</f>
        <v>0.15822726697960005</v>
      </c>
      <c r="L55" s="96">
        <f>Exports!L$10</f>
        <v>0.11257551031999999</v>
      </c>
      <c r="M55" s="96">
        <f>Exports!M$10</f>
        <v>0.13754074425000001</v>
      </c>
      <c r="N55" s="96">
        <f>Exports!N$10</f>
        <v>0.10221030310400001</v>
      </c>
      <c r="O55" s="96">
        <f>Exports!O$10</f>
        <v>6.1535855108000012E-2</v>
      </c>
      <c r="P55" s="96">
        <f>Exports!P$10</f>
        <v>6.702657379599998E-2</v>
      </c>
      <c r="Q55" s="96">
        <f>Exports!Q$10</f>
        <v>6.1783333551333322E-2</v>
      </c>
      <c r="R55" s="96">
        <f>Exports!R$10</f>
        <v>5.2600502725333342E-2</v>
      </c>
      <c r="S55" s="96">
        <f>Exports!S$10</f>
        <v>4.4280455491999986E-2</v>
      </c>
      <c r="T55" s="96">
        <f>Exports!T$10</f>
        <v>3.9653763604000011E-2</v>
      </c>
      <c r="U55" s="96">
        <f>Exports!U$10</f>
        <v>6.5743061747999987E-2</v>
      </c>
      <c r="V55" s="96">
        <f>Exports!V$10</f>
        <v>3.5071719227999995E-2</v>
      </c>
      <c r="W55" s="96">
        <f>Exports!W$10</f>
        <v>3.5811961640000001E-2</v>
      </c>
      <c r="X55" s="96">
        <f>Exports!X$10</f>
        <v>3.4821586314666669E-2</v>
      </c>
      <c r="Y55" s="96">
        <f>Exports!Y$10</f>
        <v>7.1400484696631988E-2</v>
      </c>
      <c r="Z55" s="96">
        <f>Exports!Z$10</f>
        <v>3.1301080443359997E-2</v>
      </c>
      <c r="AA55" s="96">
        <f>Exports!AA$10</f>
        <v>2.1671546259999994E-2</v>
      </c>
      <c r="AB55" s="96">
        <f>Exports!AB$10</f>
        <v>0</v>
      </c>
      <c r="AC55" s="96"/>
      <c r="AD55" s="96"/>
      <c r="AE55" s="149"/>
      <c r="AF55" s="149"/>
      <c r="AG55" s="149"/>
      <c r="AH55" s="149"/>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G55" s="257">
        <f t="shared" si="28"/>
        <v>0.46110163718829572</v>
      </c>
      <c r="BH55" s="257">
        <f t="shared" si="28"/>
        <v>0.46050705236143835</v>
      </c>
      <c r="BI55" s="257">
        <f t="shared" si="28"/>
        <v>0.4573938378120207</v>
      </c>
      <c r="BJ55" s="257">
        <f t="shared" si="28"/>
        <v>0.35139078574779625</v>
      </c>
      <c r="BK55" s="257">
        <f t="shared" si="28"/>
        <v>0.33427955401714243</v>
      </c>
      <c r="BL55" s="257">
        <f t="shared" si="28"/>
        <v>0.36019309242082326</v>
      </c>
      <c r="BM55" s="257">
        <f t="shared" si="28"/>
        <v>0.24075575105359259</v>
      </c>
      <c r="BN55" s="257">
        <f t="shared" si="28"/>
        <v>0.24058948599142663</v>
      </c>
      <c r="BO55" s="257">
        <f t="shared" si="28"/>
        <v>0.20723352647548723</v>
      </c>
      <c r="BP55" s="257">
        <f>T55/T$52</f>
        <v>0.15228496313345086</v>
      </c>
      <c r="BQ55" s="257">
        <f>U55/U$52</f>
        <v>0.23541884745279826</v>
      </c>
      <c r="BR55" s="257">
        <f>V55/V$52</f>
        <v>0.17957327119599306</v>
      </c>
      <c r="BS55" s="257">
        <f>W55/W$52</f>
        <v>0.23889897627903273</v>
      </c>
      <c r="BT55" s="257">
        <f>X55/X$52</f>
        <v>0.2581998633944485</v>
      </c>
      <c r="BU55" s="257">
        <f>Y55/Y$52</f>
        <v>0.38392781886408128</v>
      </c>
      <c r="BV55" s="257">
        <f>Z55/Z$52</f>
        <v>0.32797268733928181</v>
      </c>
    </row>
    <row r="56" spans="1:74">
      <c r="A56" s="2" t="s">
        <v>1</v>
      </c>
      <c r="B56" s="2" t="s">
        <v>121</v>
      </c>
      <c r="C56" s="96">
        <f>Exports!C$12</f>
        <v>0.15575655844</v>
      </c>
      <c r="D56" s="96">
        <f>Exports!D$12</f>
        <v>0.12725731409999999</v>
      </c>
      <c r="E56" s="96">
        <f>Exports!E$12</f>
        <v>8.6184417339999986E-2</v>
      </c>
      <c r="F56" s="96">
        <f>Exports!F$12</f>
        <v>8.0117367399999986E-2</v>
      </c>
      <c r="G56" s="96">
        <f>Exports!G$12</f>
        <v>9.0069878640000003E-2</v>
      </c>
      <c r="H56" s="96">
        <f>Exports!H$12</f>
        <v>8.1603007320000004E-2</v>
      </c>
      <c r="I56" s="96">
        <f>Exports!I$12</f>
        <v>5.7624796160000005E-2</v>
      </c>
      <c r="J56" s="96">
        <f>Exports!J$12</f>
        <v>5.2043320840000004E-2</v>
      </c>
      <c r="K56" s="96">
        <f>Exports!K$12</f>
        <v>2.9200708459999999E-2</v>
      </c>
      <c r="L56" s="96">
        <f>Exports!L$12</f>
        <v>2.0248050919999996E-2</v>
      </c>
      <c r="M56" s="96">
        <f>Exports!M$12</f>
        <v>1.7963636639999996E-2</v>
      </c>
      <c r="N56" s="96">
        <f>Exports!N$12</f>
        <v>3.8305906599999996E-3</v>
      </c>
      <c r="O56" s="96">
        <f>Exports!O$12</f>
        <v>9.7134592833333332E-3</v>
      </c>
      <c r="P56" s="96">
        <f>Exports!P$12</f>
        <v>8.9608712999999993E-3</v>
      </c>
      <c r="Q56" s="96">
        <f>Exports!Q$12</f>
        <v>1.2517111289999999E-2</v>
      </c>
      <c r="R56" s="96">
        <f>Exports!R$12</f>
        <v>8.7138131200000003E-3</v>
      </c>
      <c r="S56" s="96">
        <f>Exports!S$12</f>
        <v>5.9519804800000006E-3</v>
      </c>
      <c r="T56" s="96">
        <f>Exports!T$12</f>
        <v>5.7425861799999985E-3</v>
      </c>
      <c r="U56" s="96">
        <f>Exports!U$12</f>
        <v>7.4432167599999977E-3</v>
      </c>
      <c r="V56" s="96">
        <f>Exports!V$12</f>
        <v>2.8728711199999995E-3</v>
      </c>
      <c r="W56" s="96">
        <f>Exports!W$12</f>
        <v>3.3116448799999994E-3</v>
      </c>
      <c r="X56" s="96">
        <f>Exports!X$12</f>
        <v>2.9600953999999995E-3</v>
      </c>
      <c r="Y56" s="96">
        <f>Exports!Y$12</f>
        <v>8.2155999999999991E-5</v>
      </c>
      <c r="Z56" s="96">
        <f>Exports!Z$12</f>
        <v>1.6099999999999998E-6</v>
      </c>
      <c r="AA56" s="96">
        <f>Exports!AA$12</f>
        <v>3.9415099999999997E-4</v>
      </c>
      <c r="AB56" s="96">
        <f>Exports!AB$12</f>
        <v>0</v>
      </c>
      <c r="AC56" s="96"/>
      <c r="AD56" s="96"/>
      <c r="AE56" s="149"/>
      <c r="AF56" s="149"/>
      <c r="AG56" s="149"/>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G56" s="257">
        <f t="shared" si="28"/>
        <v>8.5095917631567694E-2</v>
      </c>
      <c r="BH56" s="257">
        <f t="shared" si="28"/>
        <v>8.2827696882995655E-2</v>
      </c>
      <c r="BI56" s="257">
        <f t="shared" si="28"/>
        <v>5.973834697953679E-2</v>
      </c>
      <c r="BJ56" s="257">
        <f t="shared" si="28"/>
        <v>1.3169262011932066E-2</v>
      </c>
      <c r="BK56" s="257">
        <f t="shared" si="28"/>
        <v>5.2766160988542248E-2</v>
      </c>
      <c r="BL56" s="257">
        <f t="shared" si="28"/>
        <v>4.8154690916405188E-2</v>
      </c>
      <c r="BM56" s="257">
        <f t="shared" si="28"/>
        <v>4.8776366641685012E-2</v>
      </c>
      <c r="BN56" s="257">
        <f t="shared" si="28"/>
        <v>3.9856117545364465E-2</v>
      </c>
      <c r="BO56" s="257">
        <f t="shared" si="28"/>
        <v>2.7855402359320967E-2</v>
      </c>
      <c r="BP56" s="257">
        <f>T56/T$52</f>
        <v>2.2053632372583908E-2</v>
      </c>
      <c r="BQ56" s="257">
        <f>U56/U$52</f>
        <v>2.6653360284575701E-2</v>
      </c>
      <c r="BR56" s="257">
        <f>V56/V$52</f>
        <v>1.47095972509676E-2</v>
      </c>
      <c r="BS56" s="257">
        <f>W56/W$52</f>
        <v>2.2091740731343529E-2</v>
      </c>
      <c r="BT56" s="257">
        <f>X56/X$52</f>
        <v>2.1948920448595925E-2</v>
      </c>
      <c r="BU56" s="257">
        <f>Y56/Y$52</f>
        <v>4.4176134126559108E-4</v>
      </c>
      <c r="BV56" s="257">
        <f>Z56/Z$52</f>
        <v>1.6869578274517922E-5</v>
      </c>
    </row>
    <row r="57" spans="1:74">
      <c r="A57" s="2" t="s">
        <v>38</v>
      </c>
      <c r="B57" s="2" t="s">
        <v>121</v>
      </c>
      <c r="C57" s="96">
        <f>Exports!C$14</f>
        <v>1.8843121976E-2</v>
      </c>
      <c r="D57" s="96">
        <f>Exports!D$14</f>
        <v>2.6554387412000006E-2</v>
      </c>
      <c r="E57" s="96">
        <f>Exports!E$14</f>
        <v>2.7255024420399999E-2</v>
      </c>
      <c r="F57" s="96">
        <f>Exports!F$14</f>
        <v>3.0220345000999994E-2</v>
      </c>
      <c r="G57" s="96">
        <f>Exports!G$14</f>
        <v>2.2724404312399995E-2</v>
      </c>
      <c r="H57" s="96">
        <f>Exports!H$14</f>
        <v>2.6077725659999999E-2</v>
      </c>
      <c r="I57" s="96">
        <f>Exports!I$14</f>
        <v>4.2116249279999997E-2</v>
      </c>
      <c r="J57" s="96">
        <f>Exports!J$14</f>
        <v>4.6836220094999992E-2</v>
      </c>
      <c r="K57" s="96">
        <f>Exports!K$14</f>
        <v>5.2620074499999996E-2</v>
      </c>
      <c r="L57" s="96">
        <f>Exports!L$14</f>
        <v>3.4162945180000001E-2</v>
      </c>
      <c r="M57" s="96">
        <f>Exports!M$14</f>
        <v>4.785064777714286E-2</v>
      </c>
      <c r="N57" s="96">
        <f>Exports!N$14</f>
        <v>3.8146944918095227E-2</v>
      </c>
      <c r="O57" s="96">
        <f>Exports!O$14</f>
        <v>3.444854814E-2</v>
      </c>
      <c r="P57" s="96">
        <f>Exports!P$14</f>
        <v>2.3277181339999994E-2</v>
      </c>
      <c r="Q57" s="96">
        <f>Exports!Q$14</f>
        <v>4.3271942626666671E-2</v>
      </c>
      <c r="R57" s="96">
        <f>Exports!R$14</f>
        <v>2.8760392849999997E-2</v>
      </c>
      <c r="S57" s="96">
        <f>Exports!S$14</f>
        <v>3.6984097008571429E-2</v>
      </c>
      <c r="T57" s="96">
        <f>Exports!T$14</f>
        <v>4.3714631799999987E-2</v>
      </c>
      <c r="U57" s="96">
        <f>Exports!U$14</f>
        <v>5.2236927279999991E-2</v>
      </c>
      <c r="V57" s="96">
        <f>Exports!V$14</f>
        <v>3.5616778840000002E-2</v>
      </c>
      <c r="W57" s="96">
        <f>Exports!W$14</f>
        <v>3.2733987159999998E-2</v>
      </c>
      <c r="X57" s="96">
        <f>Exports!X$14</f>
        <v>4.490325269333334E-2</v>
      </c>
      <c r="Y57" s="96">
        <f>Exports!Y$14</f>
        <v>5.0555256989999998E-2</v>
      </c>
      <c r="Z57" s="96">
        <f>Exports!Z$14</f>
        <v>3.4880532749999998E-2</v>
      </c>
      <c r="AA57" s="96">
        <f>Exports!AA$14</f>
        <v>4.7999719649999988E-2</v>
      </c>
      <c r="AB57" s="96">
        <f>Exports!AB$14</f>
        <v>0</v>
      </c>
      <c r="AC57" s="96"/>
      <c r="AD57" s="96"/>
      <c r="AE57" s="149"/>
      <c r="AF57" s="149"/>
      <c r="AG57" s="149"/>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G57" s="257">
        <f t="shared" si="28"/>
        <v>0.15334400299063689</v>
      </c>
      <c r="BH57" s="257">
        <f t="shared" si="28"/>
        <v>0.13974866416423642</v>
      </c>
      <c r="BI57" s="257">
        <f t="shared" si="28"/>
        <v>0.15912805727440732</v>
      </c>
      <c r="BJ57" s="257">
        <f t="shared" si="28"/>
        <v>0.13114612266640271</v>
      </c>
      <c r="BK57" s="257">
        <f t="shared" si="28"/>
        <v>0.18713391222998033</v>
      </c>
      <c r="BL57" s="257">
        <f t="shared" si="28"/>
        <v>0.12508889317859237</v>
      </c>
      <c r="BM57" s="257">
        <f t="shared" si="28"/>
        <v>0.16862102524745165</v>
      </c>
      <c r="BN57" s="257">
        <f t="shared" si="28"/>
        <v>0.13154718632300202</v>
      </c>
      <c r="BO57" s="257">
        <f t="shared" si="28"/>
        <v>0.17308640485828944</v>
      </c>
      <c r="BP57" s="257">
        <f>T57/T$52</f>
        <v>0.16788018303977215</v>
      </c>
      <c r="BQ57" s="257">
        <f>U57/U$52</f>
        <v>0.18705482963162035</v>
      </c>
      <c r="BR57" s="257">
        <f>V57/V$52</f>
        <v>0.18236407072559005</v>
      </c>
      <c r="BS57" s="257">
        <f>W57/W$52</f>
        <v>0.21836603369194835</v>
      </c>
      <c r="BT57" s="257">
        <f>X57/X$52</f>
        <v>0.33295478289286701</v>
      </c>
      <c r="BU57" s="257">
        <f>Y57/Y$52</f>
        <v>0.27184086537719765</v>
      </c>
      <c r="BV57" s="257">
        <f>Z57/Z$52</f>
        <v>0.36547818477205651</v>
      </c>
    </row>
    <row r="58" spans="1:74">
      <c r="A58" s="2" t="s">
        <v>2</v>
      </c>
      <c r="B58" s="2" t="s">
        <v>121</v>
      </c>
      <c r="C58" s="96">
        <f t="shared" ref="C58:AB58" si="29">C52-SUM(C54:C57)</f>
        <v>4.4410178119999033E-3</v>
      </c>
      <c r="D58" s="96">
        <f t="shared" si="29"/>
        <v>3.3785535699992764E-4</v>
      </c>
      <c r="E58" s="96">
        <f t="shared" si="29"/>
        <v>5.2165804600000087E-3</v>
      </c>
      <c r="F58" s="96">
        <f t="shared" si="29"/>
        <v>4.8316783200000879E-3</v>
      </c>
      <c r="G58" s="96">
        <f t="shared" si="29"/>
        <v>9.0380347400000893E-3</v>
      </c>
      <c r="H58" s="96">
        <f t="shared" si="29"/>
        <v>1.2422939120000087E-2</v>
      </c>
      <c r="I58" s="96">
        <f t="shared" si="29"/>
        <v>1.139408977999995E-2</v>
      </c>
      <c r="J58" s="96">
        <f t="shared" si="29"/>
        <v>1.7465470399999905E-3</v>
      </c>
      <c r="K58" s="96">
        <f t="shared" si="29"/>
        <v>4.066878900000015E-3</v>
      </c>
      <c r="L58" s="96">
        <f t="shared" si="29"/>
        <v>1.6449896199999814E-3</v>
      </c>
      <c r="M58" s="96">
        <f t="shared" si="29"/>
        <v>3.8248037999993878E-4</v>
      </c>
      <c r="N58" s="96">
        <f t="shared" si="29"/>
        <v>2.7604221400001072E-3</v>
      </c>
      <c r="O58" s="96">
        <f t="shared" si="29"/>
        <v>2.1685016999999362E-3</v>
      </c>
      <c r="P58" s="96">
        <f t="shared" si="29"/>
        <v>2.4648427200000544E-3</v>
      </c>
      <c r="Q58" s="96">
        <f t="shared" si="29"/>
        <v>2.904927440000038E-3</v>
      </c>
      <c r="R58" s="96">
        <f t="shared" si="29"/>
        <v>1.8377175599999795E-3</v>
      </c>
      <c r="S58" s="96">
        <f t="shared" si="29"/>
        <v>1.22711035999995E-3</v>
      </c>
      <c r="T58" s="96">
        <f t="shared" si="29"/>
        <v>2.3309160000001272E-4</v>
      </c>
      <c r="U58" s="96">
        <f t="shared" si="29"/>
        <v>5.9882801800000829E-3</v>
      </c>
      <c r="V58" s="96">
        <f t="shared" si="29"/>
        <v>2.0146763349999985E-2</v>
      </c>
      <c r="W58" s="96">
        <f t="shared" si="29"/>
        <v>2.3772459999998885E-4</v>
      </c>
      <c r="X58" s="96">
        <f t="shared" si="29"/>
        <v>5.6670599999975035E-5</v>
      </c>
      <c r="Y58" s="96">
        <f t="shared" si="29"/>
        <v>2.4207849400001424E-4</v>
      </c>
      <c r="Z58" s="96">
        <f t="shared" si="29"/>
        <v>1.8607008700001482E-4</v>
      </c>
      <c r="AA58" s="96">
        <f t="shared" si="29"/>
        <v>4.866034250000234E-4</v>
      </c>
      <c r="AB58" s="96">
        <f t="shared" si="29"/>
        <v>0</v>
      </c>
      <c r="AC58" s="96"/>
      <c r="AD58" s="96"/>
      <c r="AE58" s="149"/>
      <c r="BG58" s="257">
        <f t="shared" si="28"/>
        <v>1.1851588887510228E-2</v>
      </c>
      <c r="BH58" s="257">
        <f t="shared" si="28"/>
        <v>6.7290773891945889E-3</v>
      </c>
      <c r="BI58" s="257">
        <f t="shared" si="28"/>
        <v>1.2719443234797824E-3</v>
      </c>
      <c r="BJ58" s="257">
        <f t="shared" si="28"/>
        <v>9.4901088766293894E-3</v>
      </c>
      <c r="BK58" s="257">
        <f t="shared" si="28"/>
        <v>1.1779892875286534E-2</v>
      </c>
      <c r="BL58" s="257">
        <f t="shared" si="28"/>
        <v>1.3245781059164871E-2</v>
      </c>
      <c r="BM58" s="257">
        <f t="shared" si="28"/>
        <v>1.1319848693374789E-2</v>
      </c>
      <c r="BN58" s="257">
        <f t="shared" si="28"/>
        <v>8.4055379749226888E-3</v>
      </c>
      <c r="BO58" s="257">
        <f t="shared" si="28"/>
        <v>5.7429040521802593E-3</v>
      </c>
      <c r="BP58" s="257">
        <f>T58/T$52</f>
        <v>8.9515704151568536E-4</v>
      </c>
      <c r="BQ58" s="257">
        <f>U58/U$52</f>
        <v>2.1443388560207145E-2</v>
      </c>
      <c r="BR58" s="257">
        <f>V58/V$52</f>
        <v>0.10315491451250852</v>
      </c>
      <c r="BS58" s="257">
        <f>W58/W$52</f>
        <v>1.5858434158743805E-3</v>
      </c>
      <c r="BT58" s="257">
        <f>X58/X$52</f>
        <v>4.2020892001441994E-4</v>
      </c>
      <c r="BU58" s="257">
        <f>Y58/Y$52</f>
        <v>1.3016811943254375E-3</v>
      </c>
      <c r="BV58" s="257">
        <f>Z58/Z$52</f>
        <v>1.9496421721696337E-3</v>
      </c>
    </row>
    <row r="59" spans="1:74">
      <c r="AE59" s="149"/>
    </row>
    <row r="63" spans="1:74">
      <c r="A63" s="2" t="str">
        <f>A54</f>
        <v>Logs</v>
      </c>
      <c r="AF63" s="149">
        <f>Exports!AD$9</f>
        <v>4.47471</v>
      </c>
      <c r="AG63" s="149">
        <f>Exports!AE$9</f>
        <v>5.1675179999999994</v>
      </c>
      <c r="AH63" s="149">
        <f>Exports!AF$9</f>
        <v>7.3586099999999997</v>
      </c>
      <c r="AI63" s="149">
        <f>Exports!AG$9</f>
        <v>5.4777030000000009</v>
      </c>
      <c r="AJ63" s="149">
        <f>Exports!AH$9</f>
        <v>10.852021999999998</v>
      </c>
      <c r="AK63" s="149">
        <f>Exports!AI$9</f>
        <v>13.074565</v>
      </c>
      <c r="AL63" s="149">
        <f>Exports!AJ$9</f>
        <v>7.3487170000000006</v>
      </c>
      <c r="AM63" s="149">
        <f>Exports!AK$9</f>
        <v>17.189274999999999</v>
      </c>
      <c r="AN63" s="149">
        <f>Exports!AL$9</f>
        <v>12.886727000000002</v>
      </c>
      <c r="AO63" s="149">
        <f>Exports!AM$9</f>
        <v>8.3783310000000011</v>
      </c>
      <c r="AP63" s="149">
        <f>Exports!AN$9</f>
        <v>9.9681979999999992</v>
      </c>
      <c r="AQ63" s="149">
        <f>Exports!AO$9</f>
        <v>11.020401999999999</v>
      </c>
      <c r="AR63" s="149">
        <f>Exports!AP$9</f>
        <v>14.276102999999997</v>
      </c>
      <c r="AS63" s="149">
        <f>Exports!AQ$9</f>
        <v>12.399347000000001</v>
      </c>
      <c r="AT63" s="149">
        <f>Exports!AR$9</f>
        <v>24.337449999999993</v>
      </c>
      <c r="AU63" s="149">
        <f>Exports!AS$9</f>
        <v>20.834442999999997</v>
      </c>
      <c r="AV63" s="149">
        <f>Exports!AT$9</f>
        <v>17.436351000000002</v>
      </c>
      <c r="AW63" s="149">
        <f>Exports!AU$9</f>
        <v>19.122339999999994</v>
      </c>
      <c r="AX63" s="149">
        <f>Exports!AV$9</f>
        <v>14.196375999999997</v>
      </c>
      <c r="AY63" s="149">
        <f>Exports!AW$9</f>
        <v>12.215802999999999</v>
      </c>
      <c r="AZ63" s="149">
        <f>Exports!AX$9</f>
        <v>8.5291640000000015</v>
      </c>
      <c r="BA63" s="149">
        <f>Exports!AY$9</f>
        <v>5.4195219999999997</v>
      </c>
      <c r="BB63" s="149">
        <f>Exports!AZ$9</f>
        <v>3.3515139840000003</v>
      </c>
      <c r="BC63" s="149">
        <f>Exports!BA$9</f>
        <v>3.6170324620000001</v>
      </c>
      <c r="BD63" s="149">
        <f>Exports!BB$9</f>
        <v>4.8656748480000003</v>
      </c>
      <c r="BE63" s="149">
        <f>Exports!BC$9</f>
        <v>0</v>
      </c>
      <c r="BG63" s="257">
        <f t="shared" ref="BG63:BO67" si="30">AN63/AN$52</f>
        <v>0.21436892067544797</v>
      </c>
      <c r="BH63" s="257">
        <f t="shared" si="30"/>
        <v>0.17922720658202068</v>
      </c>
      <c r="BI63" s="257">
        <f t="shared" si="30"/>
        <v>0.1432959492342207</v>
      </c>
      <c r="BJ63" s="257">
        <f t="shared" si="30"/>
        <v>0.21785318851698593</v>
      </c>
      <c r="BK63" s="257">
        <f t="shared" si="30"/>
        <v>0.33004794353363387</v>
      </c>
      <c r="BL63" s="257">
        <f t="shared" si="30"/>
        <v>0.3169836324806613</v>
      </c>
      <c r="BM63" s="257">
        <f t="shared" si="30"/>
        <v>0.44293625288391442</v>
      </c>
      <c r="BN63" s="257">
        <f t="shared" si="30"/>
        <v>0.43763285694597798</v>
      </c>
      <c r="BO63" s="257">
        <f t="shared" si="30"/>
        <v>0.4140356346999805</v>
      </c>
      <c r="BP63" s="257">
        <f t="shared" ref="BP63:BP67" si="31">AW63/AW$52</f>
        <v>0.42777535692221258</v>
      </c>
      <c r="BQ63" s="257">
        <f t="shared" ref="BQ63:BQ67" si="32">AX63/AX$52</f>
        <v>0.36565753766203796</v>
      </c>
      <c r="BR63" s="257">
        <f t="shared" ref="BR63:BR67" si="33">AY63/AY$52</f>
        <v>0.34800876576883177</v>
      </c>
      <c r="BS63" s="257">
        <f t="shared" ref="BS63:BS67" si="34">AZ63/AZ$52</f>
        <v>0.32458699392098955</v>
      </c>
      <c r="BT63" s="257">
        <f t="shared" ref="BT63:BT67" si="35">BA63/BA$52</f>
        <v>0.18199335228449728</v>
      </c>
      <c r="BU63" s="257">
        <f t="shared" ref="BU63:BU67" si="36">BB63/BB$52</f>
        <v>0.10526436427947272</v>
      </c>
      <c r="BV63" s="257">
        <f t="shared" ref="BV63:BV67" si="37">BC63/BC$52</f>
        <v>0.16111470472024916</v>
      </c>
    </row>
    <row r="64" spans="1:74">
      <c r="A64" s="2" t="str">
        <f>A55</f>
        <v>Sawn wood</v>
      </c>
      <c r="AF64" s="149">
        <f>Exports!AD$10</f>
        <v>8.3368919999999989</v>
      </c>
      <c r="AG64" s="149">
        <f>Exports!AE$10</f>
        <v>9.8543959999999995</v>
      </c>
      <c r="AH64" s="149">
        <f>Exports!AF$10</f>
        <v>11.810813999999997</v>
      </c>
      <c r="AI64" s="149">
        <f>Exports!AG$10</f>
        <v>8.7996349999999985</v>
      </c>
      <c r="AJ64" s="149">
        <f>Exports!AH$10</f>
        <v>16.139206999999999</v>
      </c>
      <c r="AK64" s="149">
        <f>Exports!AI$10</f>
        <v>17.668989000000003</v>
      </c>
      <c r="AL64" s="149">
        <f>Exports!AJ$10</f>
        <v>39.229259999999989</v>
      </c>
      <c r="AM64" s="149">
        <f>Exports!AK$10</f>
        <v>30.422429999999999</v>
      </c>
      <c r="AN64" s="149">
        <f>Exports!AL$10</f>
        <v>27.783337000000003</v>
      </c>
      <c r="AO64" s="149">
        <f>Exports!AM$10</f>
        <v>23.322976000000011</v>
      </c>
      <c r="AP64" s="149">
        <f>Exports!AN$10</f>
        <v>25.456424000000002</v>
      </c>
      <c r="AQ64" s="149">
        <f>Exports!AO$10</f>
        <v>21.786753000000004</v>
      </c>
      <c r="AR64" s="149">
        <f>Exports!AP$10</f>
        <v>15.525037000000001</v>
      </c>
      <c r="AS64" s="149">
        <f>Exports!AQ$10</f>
        <v>14.687638</v>
      </c>
      <c r="AT64" s="149">
        <f>Exports!AR$10</f>
        <v>14.997952999999999</v>
      </c>
      <c r="AU64" s="149">
        <f>Exports!AS$10</f>
        <v>12.161592999999998</v>
      </c>
      <c r="AV64" s="149">
        <f>Exports!AT$10</f>
        <v>12.138016999999998</v>
      </c>
      <c r="AW64" s="149">
        <f>Exports!AU$10</f>
        <v>9.6821840000000012</v>
      </c>
      <c r="AX64" s="149">
        <f>Exports!AV$10</f>
        <v>11.261251</v>
      </c>
      <c r="AY64" s="149">
        <f>Exports!AW$10</f>
        <v>10.766563000000001</v>
      </c>
      <c r="AZ64" s="149">
        <f>Exports!AX$10</f>
        <v>11.438876999999998</v>
      </c>
      <c r="BA64" s="149">
        <f>Exports!AY$10</f>
        <v>13.553105100000002</v>
      </c>
      <c r="BB64" s="149">
        <f>Exports!AZ$10</f>
        <v>14.987186825999997</v>
      </c>
      <c r="BC64" s="149">
        <f>Exports!BA$10</f>
        <v>8.9085722639999982</v>
      </c>
      <c r="BD64" s="149">
        <f>Exports!BB$10</f>
        <v>9.465142967000002</v>
      </c>
      <c r="BE64" s="149">
        <f>Exports!BC$10</f>
        <v>0</v>
      </c>
      <c r="BG64" s="257">
        <f t="shared" si="30"/>
        <v>0.46217196697441004</v>
      </c>
      <c r="BH64" s="257">
        <f t="shared" si="30"/>
        <v>0.49891939548097486</v>
      </c>
      <c r="BI64" s="257">
        <f t="shared" si="30"/>
        <v>0.3659440192890227</v>
      </c>
      <c r="BJ64" s="257">
        <f t="shared" si="30"/>
        <v>0.4306842534856723</v>
      </c>
      <c r="BK64" s="257">
        <f t="shared" si="30"/>
        <v>0.35892193654904125</v>
      </c>
      <c r="BL64" s="257">
        <f t="shared" si="30"/>
        <v>0.37548274484140132</v>
      </c>
      <c r="BM64" s="257">
        <f t="shared" si="30"/>
        <v>0.2729594556023357</v>
      </c>
      <c r="BN64" s="257">
        <f t="shared" si="30"/>
        <v>0.25545740241791959</v>
      </c>
      <c r="BO64" s="257">
        <f t="shared" si="30"/>
        <v>0.28822381314726642</v>
      </c>
      <c r="BP64" s="257">
        <f t="shared" si="31"/>
        <v>0.21659481613581485</v>
      </c>
      <c r="BQ64" s="257">
        <f t="shared" si="32"/>
        <v>0.29005721683154656</v>
      </c>
      <c r="BR64" s="257">
        <f t="shared" si="33"/>
        <v>0.30672222703676305</v>
      </c>
      <c r="BS64" s="257">
        <f t="shared" si="34"/>
        <v>0.43531941691611814</v>
      </c>
      <c r="BT64" s="257">
        <f t="shared" si="35"/>
        <v>0.45512778267402865</v>
      </c>
      <c r="BU64" s="257">
        <f t="shared" si="36"/>
        <v>0.47071762227699476</v>
      </c>
      <c r="BV64" s="257">
        <f t="shared" si="37"/>
        <v>0.39681755828083615</v>
      </c>
    </row>
    <row r="65" spans="1:74">
      <c r="A65" s="2" t="str">
        <f>A56</f>
        <v>Plywood</v>
      </c>
      <c r="AF65" s="149">
        <f>Exports!AD$12</f>
        <v>21.133592</v>
      </c>
      <c r="AG65" s="149">
        <f>Exports!AE$12</f>
        <v>14.772890999999998</v>
      </c>
      <c r="AH65" s="149">
        <f>Exports!AF$12</f>
        <v>11.943694999999998</v>
      </c>
      <c r="AI65" s="149">
        <f>Exports!AG$12</f>
        <v>8.8970400000000005</v>
      </c>
      <c r="AJ65" s="149">
        <f>Exports!AH$12</f>
        <v>15.306858999999998</v>
      </c>
      <c r="AK65" s="149">
        <f>Exports!AI$12</f>
        <v>9.5777929999999998</v>
      </c>
      <c r="AL65" s="149">
        <f>Exports!AJ$12</f>
        <v>9.2206829999999993</v>
      </c>
      <c r="AM65" s="149">
        <f>Exports!AK$12</f>
        <v>10.188426</v>
      </c>
      <c r="AN65" s="149">
        <f>Exports!AL$12</f>
        <v>6.5415389999999993</v>
      </c>
      <c r="AO65" s="149">
        <f>Exports!AM$12</f>
        <v>4.0569600000000001</v>
      </c>
      <c r="AP65" s="149">
        <f>Exports!AN$12</f>
        <v>3.635059</v>
      </c>
      <c r="AQ65" s="149">
        <f>Exports!AO$12</f>
        <v>1.010907</v>
      </c>
      <c r="AR65" s="149">
        <f>Exports!AP$12</f>
        <v>2.1535549999999999</v>
      </c>
      <c r="AS65" s="149">
        <f>Exports!AQ$12</f>
        <v>1.999214</v>
      </c>
      <c r="AT65" s="149">
        <f>Exports!AR$12</f>
        <v>2.6378110000000001</v>
      </c>
      <c r="AU65" s="149">
        <f>Exports!AS$12</f>
        <v>1.851583</v>
      </c>
      <c r="AV65" s="149">
        <f>Exports!AT$12</f>
        <v>1.2985069999999999</v>
      </c>
      <c r="AW65" s="149">
        <f>Exports!AU$12</f>
        <v>1.3761789999999998</v>
      </c>
      <c r="AX65" s="149">
        <f>Exports!AV$12</f>
        <v>1.810489</v>
      </c>
      <c r="AY65" s="149">
        <f>Exports!AW$12</f>
        <v>0.662192</v>
      </c>
      <c r="AZ65" s="149">
        <f>Exports!AX$12</f>
        <v>0.77838399999999996</v>
      </c>
      <c r="BA65" s="149">
        <f>Exports!AY$12</f>
        <v>0.75335599999999991</v>
      </c>
      <c r="BB65" s="149">
        <f>Exports!AZ$12</f>
        <v>2.3E-2</v>
      </c>
      <c r="BC65" s="149">
        <f>Exports!BA$12</f>
        <v>2.6350010000000001E-3</v>
      </c>
      <c r="BD65" s="149">
        <f>Exports!BB$12</f>
        <v>1.0701493999999999E-2</v>
      </c>
      <c r="BE65" s="149">
        <f>Exports!BC$12</f>
        <v>0</v>
      </c>
      <c r="BG65" s="257">
        <f t="shared" si="30"/>
        <v>0.10881759619695125</v>
      </c>
      <c r="BH65" s="257">
        <f t="shared" si="30"/>
        <v>8.6785495585575995E-2</v>
      </c>
      <c r="BI65" s="257">
        <f t="shared" si="30"/>
        <v>5.2255104676632337E-2</v>
      </c>
      <c r="BJ65" s="257">
        <f t="shared" si="30"/>
        <v>1.9983782192713181E-2</v>
      </c>
      <c r="BK65" s="257">
        <f t="shared" si="30"/>
        <v>4.9787844696593669E-2</v>
      </c>
      <c r="BL65" s="257">
        <f t="shared" si="30"/>
        <v>5.110899112882257E-2</v>
      </c>
      <c r="BM65" s="257">
        <f t="shared" si="30"/>
        <v>4.800758173744462E-2</v>
      </c>
      <c r="BN65" s="257">
        <f t="shared" si="30"/>
        <v>3.889297919616113E-2</v>
      </c>
      <c r="BO65" s="257">
        <f t="shared" si="30"/>
        <v>3.0833754717794305E-2</v>
      </c>
      <c r="BP65" s="257">
        <f t="shared" si="31"/>
        <v>3.0785743947333521E-2</v>
      </c>
      <c r="BQ65" s="257">
        <f t="shared" si="32"/>
        <v>4.6632954051386469E-2</v>
      </c>
      <c r="BR65" s="257">
        <f t="shared" si="33"/>
        <v>1.8864795103686122E-2</v>
      </c>
      <c r="BS65" s="257">
        <f t="shared" si="34"/>
        <v>2.9622284514191015E-2</v>
      </c>
      <c r="BT65" s="257">
        <f t="shared" si="35"/>
        <v>2.5298501215354367E-2</v>
      </c>
      <c r="BU65" s="257">
        <f t="shared" si="36"/>
        <v>7.2238408969379738E-4</v>
      </c>
      <c r="BV65" s="257">
        <f t="shared" si="37"/>
        <v>1.1737174396765513E-4</v>
      </c>
    </row>
    <row r="66" spans="1:74">
      <c r="A66" s="2" t="str">
        <f>A57</f>
        <v>Mouldings&amp;Joinery</v>
      </c>
      <c r="AF66" s="149">
        <f>Exports!AD$14</f>
        <v>4.4853579999999997</v>
      </c>
      <c r="AG66" s="149">
        <f>Exports!AE$14</f>
        <v>6.8940919999999988</v>
      </c>
      <c r="AH66" s="149">
        <f>Exports!AF$14</f>
        <v>6.0196830000000006</v>
      </c>
      <c r="AI66" s="149">
        <f>Exports!AG$14</f>
        <v>5.4323740000000003</v>
      </c>
      <c r="AJ66" s="149">
        <f>Exports!AH$14</f>
        <v>6.2709099999999998</v>
      </c>
      <c r="AK66" s="149">
        <f>Exports!AI$14</f>
        <v>7.4148309999999995</v>
      </c>
      <c r="AL66" s="149">
        <f>Exports!AJ$14</f>
        <v>8.3620610000000006</v>
      </c>
      <c r="AM66" s="149">
        <f>Exports!AK$14</f>
        <v>13.894480999999999</v>
      </c>
      <c r="AN66" s="149">
        <f>Exports!AL$14</f>
        <v>10.448364000000003</v>
      </c>
      <c r="AO66" s="149">
        <f>Exports!AM$14</f>
        <v>9.2779930000000004</v>
      </c>
      <c r="AP66" s="149">
        <f>Exports!AN$14</f>
        <v>26.666233999999999</v>
      </c>
      <c r="AQ66" s="149">
        <f>Exports!AO$14</f>
        <v>15.677574999999999</v>
      </c>
      <c r="AR66" s="149">
        <f>Exports!AP$14</f>
        <v>10.637144000000001</v>
      </c>
      <c r="AS66" s="149">
        <f>Exports!AQ$14</f>
        <v>9.3192990000000009</v>
      </c>
      <c r="AT66" s="149">
        <f>Exports!AR$14</f>
        <v>12.337767000000001</v>
      </c>
      <c r="AU66" s="149">
        <f>Exports!AS$14</f>
        <v>12.220072999999998</v>
      </c>
      <c r="AV66" s="149">
        <f>Exports!AT$14</f>
        <v>10.888379</v>
      </c>
      <c r="AW66" s="149">
        <f>Exports!AU$14</f>
        <v>14.353894</v>
      </c>
      <c r="AX66" s="149">
        <f>Exports!AV$14</f>
        <v>11.358140999999998</v>
      </c>
      <c r="AY66" s="149">
        <f>Exports!AW$14</f>
        <v>8.4834550000000011</v>
      </c>
      <c r="AZ66" s="149">
        <f>Exports!AX$14</f>
        <v>5.3970269999999996</v>
      </c>
      <c r="BA66" s="149">
        <f>Exports!AY$14</f>
        <v>10.029411999999999</v>
      </c>
      <c r="BB66" s="149">
        <f>Exports!AZ$14</f>
        <v>10.4708182</v>
      </c>
      <c r="BC66" s="149">
        <f>Exports!BA$14</f>
        <v>9.834652062</v>
      </c>
      <c r="BD66" s="149">
        <f>Exports!BB$14</f>
        <v>10.136536177</v>
      </c>
      <c r="BE66" s="149">
        <f>Exports!BC$14</f>
        <v>0</v>
      </c>
      <c r="BG66" s="257">
        <f t="shared" si="30"/>
        <v>0.17380708953516333</v>
      </c>
      <c r="BH66" s="257">
        <f t="shared" si="30"/>
        <v>0.1984725559395471</v>
      </c>
      <c r="BI66" s="257">
        <f t="shared" si="30"/>
        <v>0.38333541463881937</v>
      </c>
      <c r="BJ66" s="257">
        <f t="shared" si="30"/>
        <v>0.30991697961328324</v>
      </c>
      <c r="BK66" s="257">
        <f t="shared" si="30"/>
        <v>0.24591917712215533</v>
      </c>
      <c r="BL66" s="257">
        <f t="shared" si="30"/>
        <v>0.23824361469949945</v>
      </c>
      <c r="BM66" s="257">
        <f t="shared" si="30"/>
        <v>0.22454465377164889</v>
      </c>
      <c r="BN66" s="257">
        <f t="shared" si="30"/>
        <v>0.25668578992384911</v>
      </c>
      <c r="BO66" s="257">
        <f t="shared" si="30"/>
        <v>0.25855047940471826</v>
      </c>
      <c r="BP66" s="257">
        <f t="shared" si="31"/>
        <v>0.32110307258806231</v>
      </c>
      <c r="BQ66" s="257">
        <f t="shared" si="32"/>
        <v>0.29255282266954874</v>
      </c>
      <c r="BR66" s="257">
        <f t="shared" si="33"/>
        <v>0.24168011746795731</v>
      </c>
      <c r="BS66" s="257">
        <f t="shared" si="34"/>
        <v>0.20538997374659651</v>
      </c>
      <c r="BT66" s="257">
        <f t="shared" si="35"/>
        <v>0.33679839501018066</v>
      </c>
      <c r="BU66" s="257">
        <f t="shared" si="36"/>
        <v>0.32886749885896721</v>
      </c>
      <c r="BV66" s="257">
        <f t="shared" si="37"/>
        <v>0.43806824507164721</v>
      </c>
    </row>
    <row r="67" spans="1:74">
      <c r="A67" s="2" t="str">
        <f>A58</f>
        <v>Other wood</v>
      </c>
      <c r="AF67" s="149">
        <f t="shared" ref="AF67:BE67" si="38">AF52-SUM(AF63:AF66)</f>
        <v>0.92415900000000306</v>
      </c>
      <c r="AG67" s="149">
        <f t="shared" si="38"/>
        <v>0.35632100000000833</v>
      </c>
      <c r="AH67" s="149">
        <f t="shared" si="38"/>
        <v>0.66715899999999095</v>
      </c>
      <c r="AI67" s="149">
        <f t="shared" si="38"/>
        <v>0.86459600000000236</v>
      </c>
      <c r="AJ67" s="149">
        <f t="shared" si="38"/>
        <v>1.1334700000000026</v>
      </c>
      <c r="AK67" s="149">
        <f t="shared" si="38"/>
        <v>1.1679889999999915</v>
      </c>
      <c r="AL67" s="149">
        <f t="shared" si="38"/>
        <v>1.966949000000028</v>
      </c>
      <c r="AM67" s="149">
        <f t="shared" si="38"/>
        <v>6.4267620000000107</v>
      </c>
      <c r="AN67" s="149">
        <f t="shared" si="38"/>
        <v>2.4547499999999829</v>
      </c>
      <c r="AO67" s="149">
        <f t="shared" si="38"/>
        <v>1.7107219999999757</v>
      </c>
      <c r="AP67" s="149">
        <f t="shared" si="38"/>
        <v>3.8377959999999973</v>
      </c>
      <c r="AQ67" s="149">
        <f t="shared" si="38"/>
        <v>1.090732999999986</v>
      </c>
      <c r="AR67" s="149">
        <f t="shared" si="38"/>
        <v>0.66279499999999558</v>
      </c>
      <c r="AS67" s="149">
        <f t="shared" si="38"/>
        <v>0.71118100000000339</v>
      </c>
      <c r="AT67" s="149">
        <f t="shared" si="38"/>
        <v>0.63473600000000374</v>
      </c>
      <c r="AU67" s="149">
        <f t="shared" si="38"/>
        <v>0.53943499999998323</v>
      </c>
      <c r="AV67" s="149">
        <f t="shared" si="38"/>
        <v>0.35191099999999409</v>
      </c>
      <c r="AW67" s="149">
        <f t="shared" si="38"/>
        <v>0.16722999999999644</v>
      </c>
      <c r="AX67" s="149">
        <f t="shared" si="38"/>
        <v>0.19798299999999358</v>
      </c>
      <c r="AY67" s="149">
        <f t="shared" si="38"/>
        <v>2.9739849999999919</v>
      </c>
      <c r="AZ67" s="149">
        <f t="shared" si="38"/>
        <v>0.13352200000000636</v>
      </c>
      <c r="BA67" s="149">
        <f t="shared" si="38"/>
        <v>2.3285999999991702E-2</v>
      </c>
      <c r="BB67" s="149">
        <f t="shared" si="38"/>
        <v>3.006498942000011</v>
      </c>
      <c r="BC67" s="149">
        <f t="shared" si="38"/>
        <v>8.7153775000007982E-2</v>
      </c>
      <c r="BD67" s="149">
        <f t="shared" si="38"/>
        <v>5.6698864999994214E-2</v>
      </c>
      <c r="BE67" s="149">
        <f t="shared" si="38"/>
        <v>0</v>
      </c>
      <c r="BG67" s="257">
        <f t="shared" si="30"/>
        <v>4.0834426618027386E-2</v>
      </c>
      <c r="BH67" s="257">
        <f t="shared" si="30"/>
        <v>3.6595346411881217E-2</v>
      </c>
      <c r="BI67" s="257">
        <f t="shared" si="30"/>
        <v>5.5169512161304869E-2</v>
      </c>
      <c r="BJ67" s="257">
        <f t="shared" si="30"/>
        <v>2.156179619134534E-2</v>
      </c>
      <c r="BK67" s="257">
        <f t="shared" si="30"/>
        <v>1.532309809857588E-2</v>
      </c>
      <c r="BL67" s="257">
        <f t="shared" si="30"/>
        <v>1.8181016849615567E-2</v>
      </c>
      <c r="BM67" s="257">
        <f t="shared" si="30"/>
        <v>1.1552056004656447E-2</v>
      </c>
      <c r="BN67" s="257">
        <f t="shared" si="30"/>
        <v>1.1330971516092192E-2</v>
      </c>
      <c r="BO67" s="257">
        <f t="shared" si="30"/>
        <v>8.3563180302405234E-3</v>
      </c>
      <c r="BP67" s="257">
        <f t="shared" si="31"/>
        <v>3.741010406576816E-3</v>
      </c>
      <c r="BQ67" s="257">
        <f t="shared" si="32"/>
        <v>5.099468785480247E-3</v>
      </c>
      <c r="BR67" s="257">
        <f t="shared" si="33"/>
        <v>8.4724094622761717E-2</v>
      </c>
      <c r="BS67" s="257">
        <f t="shared" si="34"/>
        <v>5.0813309021048745E-3</v>
      </c>
      <c r="BT67" s="257">
        <f t="shared" si="35"/>
        <v>7.8196881593898756E-4</v>
      </c>
      <c r="BU67" s="257">
        <f t="shared" si="36"/>
        <v>9.4428130494871435E-2</v>
      </c>
      <c r="BV67" s="257">
        <f t="shared" si="37"/>
        <v>3.8821201832999527E-3</v>
      </c>
    </row>
    <row r="68" spans="1:74">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row>
    <row r="69" spans="1:74" ht="13">
      <c r="A69" s="3" t="s">
        <v>89</v>
      </c>
    </row>
    <row r="70" spans="1:74" ht="13">
      <c r="A70" s="3"/>
      <c r="B70" s="300" t="s">
        <v>33</v>
      </c>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c r="AA70" s="300"/>
      <c r="AB70" s="300"/>
      <c r="AC70" s="254"/>
      <c r="AD70" s="254"/>
      <c r="AF70" s="300" t="s">
        <v>62</v>
      </c>
      <c r="AG70" s="300"/>
      <c r="AH70" s="300"/>
      <c r="AI70" s="300"/>
      <c r="AJ70" s="300"/>
      <c r="AK70" s="300"/>
      <c r="AL70" s="300"/>
      <c r="AM70" s="300"/>
      <c r="AN70" s="300"/>
      <c r="AO70" s="300"/>
      <c r="AP70" s="300"/>
      <c r="AQ70" s="300"/>
      <c r="AR70" s="300"/>
      <c r="AS70" s="300"/>
      <c r="AT70" s="300"/>
      <c r="AU70" s="300"/>
      <c r="AV70" s="300"/>
      <c r="AW70" s="300"/>
      <c r="AX70" s="300"/>
      <c r="AY70" s="300"/>
      <c r="AZ70" s="300"/>
      <c r="BA70" s="300"/>
      <c r="BB70" s="300"/>
      <c r="BC70" s="300"/>
      <c r="BD70" s="300"/>
      <c r="BE70" s="300"/>
    </row>
    <row r="71" spans="1:74">
      <c r="A71" s="255" t="s">
        <v>3</v>
      </c>
      <c r="B71" s="2" t="s">
        <v>121</v>
      </c>
      <c r="C71" s="96">
        <f>ExportsCoreVPA!C$5</f>
        <v>0.29803899710849596</v>
      </c>
      <c r="D71" s="96">
        <f>ExportsCoreVPA!D$5</f>
        <v>0.29794794966048005</v>
      </c>
      <c r="E71" s="96">
        <f>ExportsCoreVPA!E$5</f>
        <v>0.23448501627824003</v>
      </c>
      <c r="F71" s="96">
        <f>ExportsCoreVPA!F$5</f>
        <v>0.20663965427307995</v>
      </c>
      <c r="G71" s="96">
        <f>ExportsCoreVPA!G$5</f>
        <v>0.30758760644967598</v>
      </c>
      <c r="H71" s="96">
        <f>ExportsCoreVPA!H$5</f>
        <v>0.28809373453199999</v>
      </c>
      <c r="I71" s="96">
        <f>ExportsCoreVPA!I$5</f>
        <v>0.33453593204199999</v>
      </c>
      <c r="J71" s="96">
        <f>ExportsCoreVPA!J$5</f>
        <v>0.34994923381431997</v>
      </c>
      <c r="K71" s="96">
        <f>ExportsCoreVPA!K$5</f>
        <v>0.28682293347960008</v>
      </c>
      <c r="L71" s="96">
        <f>ExportsCoreVPA!L$5</f>
        <v>0.20882302692399995</v>
      </c>
      <c r="M71" s="96">
        <f>ExportsCoreVPA!M$5</f>
        <v>0.25251374038999996</v>
      </c>
      <c r="N71" s="96">
        <f>ExportsCoreVPA!N$5</f>
        <v>0.25010286454399999</v>
      </c>
      <c r="O71" s="96">
        <f>ExportsCoreVPA!O$5</f>
        <v>0.14756957235133333</v>
      </c>
      <c r="P71" s="96">
        <f>ExportsCoreVPA!P$5</f>
        <v>0.16041052673958972</v>
      </c>
      <c r="Q71" s="96">
        <f>ExportsCoreVPA!Q$5</f>
        <v>0.21044559183074504</v>
      </c>
      <c r="R71" s="96">
        <f>ExportsCoreVPA!R$5</f>
        <v>0.18815400380673689</v>
      </c>
      <c r="S71" s="96">
        <f>ExportsCoreVPA!S$5</f>
        <v>0.17552022647199997</v>
      </c>
      <c r="T71" s="96">
        <f>ExportsCoreVPA!T$5</f>
        <v>0.21644412874399993</v>
      </c>
      <c r="U71" s="96">
        <f>ExportsCoreVPA!U$5</f>
        <v>0.22109912216799998</v>
      </c>
      <c r="V71" s="96">
        <f>ExportsCoreVPA!V$5</f>
        <v>0.13954235714799998</v>
      </c>
      <c r="W71" s="96">
        <f>ExportsCoreVPA!W$5</f>
        <v>0.11693249543999995</v>
      </c>
      <c r="X71" s="96">
        <f>ExportsCoreVPA!X$5</f>
        <v>8.9902992034666687E-2</v>
      </c>
      <c r="Y71" s="96">
        <f>ExportsCoreVPA!Y$5</f>
        <v>0.13517638454463204</v>
      </c>
      <c r="Z71" s="96">
        <f>ExportsCoreVPA!Z$5</f>
        <v>6.0371467623360001E-2</v>
      </c>
      <c r="AA71" s="96">
        <f>ExportsCoreVPA!AA$5</f>
        <v>6.1009827854639986E-2</v>
      </c>
      <c r="AB71" s="96">
        <f>ExportsCoreVPA!AB$5</f>
        <v>0</v>
      </c>
      <c r="AC71" s="96"/>
      <c r="AD71" s="96"/>
      <c r="AE71" s="256"/>
      <c r="AF71" s="149">
        <f>ExportsCoreVPA!AD$5</f>
        <v>33.946087999999996</v>
      </c>
      <c r="AG71" s="149">
        <f>ExportsCoreVPA!AE$5</f>
        <v>29.800105999999996</v>
      </c>
      <c r="AH71" s="149">
        <f>ExportsCoreVPA!AF$5</f>
        <v>31.156837999999997</v>
      </c>
      <c r="AI71" s="149">
        <f>ExportsCoreVPA!AG$5</f>
        <v>23.182436000000003</v>
      </c>
      <c r="AJ71" s="149">
        <f>ExportsCoreVPA!AH$5</f>
        <v>42.312775999999999</v>
      </c>
      <c r="AK71" s="149">
        <f>ExportsCoreVPA!AI$5</f>
        <v>40.343973999999989</v>
      </c>
      <c r="AL71" s="149">
        <f>ExportsCoreVPA!AJ$5</f>
        <v>55.895545000000013</v>
      </c>
      <c r="AM71" s="149">
        <f>ExportsCoreVPA!AK$5</f>
        <v>57.905619000000016</v>
      </c>
      <c r="AN71" s="149">
        <f>ExportsCoreVPA!AL$5</f>
        <v>47.329926</v>
      </c>
      <c r="AO71" s="149">
        <f>ExportsCoreVPA!AM$5</f>
        <v>35.816167999999998</v>
      </c>
      <c r="AP71" s="149">
        <f>ExportsCoreVPA!AN$5</f>
        <v>39.078063</v>
      </c>
      <c r="AQ71" s="149">
        <f>ExportsCoreVPA!AO$5</f>
        <v>33.835376999999994</v>
      </c>
      <c r="AR71" s="149">
        <f>ExportsCoreVPA!AP$5</f>
        <v>31.994554999999995</v>
      </c>
      <c r="AS71" s="149">
        <f>ExportsCoreVPA!AQ$5</f>
        <v>29.103542000000004</v>
      </c>
      <c r="AT71" s="149">
        <f>ExportsCoreVPA!AR$5</f>
        <v>41.973213999999992</v>
      </c>
      <c r="AU71" s="149">
        <f>ExportsCoreVPA!AS$5</f>
        <v>34.871086000000005</v>
      </c>
      <c r="AV71" s="149">
        <f>ExportsCoreVPA!AT$5</f>
        <v>30.882947999999999</v>
      </c>
      <c r="AW71" s="149">
        <f>ExportsCoreVPA!AU$5</f>
        <v>30.180702999999998</v>
      </c>
      <c r="AX71" s="149">
        <f>ExportsCoreVPA!AV$5</f>
        <v>27.279635999999996</v>
      </c>
      <c r="AY71" s="149">
        <f>ExportsCoreVPA!AW$5</f>
        <v>23.644558000000004</v>
      </c>
      <c r="AZ71" s="149">
        <f>ExportsCoreVPA!AX$5</f>
        <v>20.746424999999999</v>
      </c>
      <c r="BA71" s="149">
        <f>ExportsCoreVPA!AY$5</f>
        <v>19.725983100000001</v>
      </c>
      <c r="BB71" s="149">
        <f>ExportsCoreVPA!AZ$5</f>
        <v>18.361700809999999</v>
      </c>
      <c r="BC71" s="149">
        <f>ExportsCoreVPA!BA$5</f>
        <v>12.528239726999999</v>
      </c>
      <c r="BD71" s="149">
        <f>ExportsCoreVPA!BB$5</f>
        <v>14.341519308999999</v>
      </c>
      <c r="BE71" s="149">
        <f>ExportsCoreVPA!BC$5</f>
        <v>0</v>
      </c>
    </row>
    <row r="72" spans="1:74">
      <c r="A72" s="255"/>
      <c r="B72" s="2" t="s">
        <v>121</v>
      </c>
      <c r="C72" s="2">
        <v>2000</v>
      </c>
      <c r="D72" s="2">
        <f t="shared" ref="D72:AB72" si="39">1+C72</f>
        <v>2001</v>
      </c>
      <c r="E72" s="2">
        <f t="shared" si="39"/>
        <v>2002</v>
      </c>
      <c r="F72" s="2">
        <f t="shared" si="39"/>
        <v>2003</v>
      </c>
      <c r="G72" s="2">
        <f t="shared" si="39"/>
        <v>2004</v>
      </c>
      <c r="H72" s="2">
        <f t="shared" si="39"/>
        <v>2005</v>
      </c>
      <c r="I72" s="2">
        <f t="shared" si="39"/>
        <v>2006</v>
      </c>
      <c r="J72" s="2">
        <f t="shared" si="39"/>
        <v>2007</v>
      </c>
      <c r="K72" s="2">
        <f t="shared" si="39"/>
        <v>2008</v>
      </c>
      <c r="L72" s="2">
        <f t="shared" si="39"/>
        <v>2009</v>
      </c>
      <c r="M72" s="2">
        <f t="shared" si="39"/>
        <v>2010</v>
      </c>
      <c r="N72" s="2">
        <f t="shared" si="39"/>
        <v>2011</v>
      </c>
      <c r="O72" s="2">
        <f t="shared" si="39"/>
        <v>2012</v>
      </c>
      <c r="P72" s="2">
        <f t="shared" si="39"/>
        <v>2013</v>
      </c>
      <c r="Q72" s="2">
        <f t="shared" si="39"/>
        <v>2014</v>
      </c>
      <c r="R72" s="2">
        <f t="shared" si="39"/>
        <v>2015</v>
      </c>
      <c r="S72" s="2">
        <f t="shared" si="39"/>
        <v>2016</v>
      </c>
      <c r="T72" s="2">
        <f t="shared" si="39"/>
        <v>2017</v>
      </c>
      <c r="U72" s="2">
        <f t="shared" si="39"/>
        <v>2018</v>
      </c>
      <c r="V72" s="2">
        <f t="shared" si="39"/>
        <v>2019</v>
      </c>
      <c r="W72" s="2">
        <f t="shared" si="39"/>
        <v>2020</v>
      </c>
      <c r="X72" s="2">
        <f t="shared" si="39"/>
        <v>2021</v>
      </c>
      <c r="Y72" s="2">
        <f t="shared" si="39"/>
        <v>2022</v>
      </c>
      <c r="Z72" s="2">
        <f t="shared" si="39"/>
        <v>2023</v>
      </c>
      <c r="AA72" s="2">
        <f t="shared" si="39"/>
        <v>2024</v>
      </c>
      <c r="AB72" s="2">
        <f t="shared" si="39"/>
        <v>2025</v>
      </c>
      <c r="AF72" s="2">
        <v>2000</v>
      </c>
      <c r="AG72" s="2">
        <f t="shared" ref="AG72:BE72" si="40">1+AF72</f>
        <v>2001</v>
      </c>
      <c r="AH72" s="2">
        <f t="shared" si="40"/>
        <v>2002</v>
      </c>
      <c r="AI72" s="2">
        <f t="shared" si="40"/>
        <v>2003</v>
      </c>
      <c r="AJ72" s="2">
        <f t="shared" si="40"/>
        <v>2004</v>
      </c>
      <c r="AK72" s="2">
        <f t="shared" si="40"/>
        <v>2005</v>
      </c>
      <c r="AL72" s="2">
        <f t="shared" si="40"/>
        <v>2006</v>
      </c>
      <c r="AM72" s="2">
        <f t="shared" si="40"/>
        <v>2007</v>
      </c>
      <c r="AN72" s="2">
        <f t="shared" si="40"/>
        <v>2008</v>
      </c>
      <c r="AO72" s="2">
        <f t="shared" si="40"/>
        <v>2009</v>
      </c>
      <c r="AP72" s="2">
        <f t="shared" si="40"/>
        <v>2010</v>
      </c>
      <c r="AQ72" s="2">
        <f t="shared" si="40"/>
        <v>2011</v>
      </c>
      <c r="AR72" s="2">
        <f t="shared" si="40"/>
        <v>2012</v>
      </c>
      <c r="AS72" s="2">
        <f t="shared" si="40"/>
        <v>2013</v>
      </c>
      <c r="AT72" s="2">
        <f t="shared" si="40"/>
        <v>2014</v>
      </c>
      <c r="AU72" s="2">
        <f t="shared" si="40"/>
        <v>2015</v>
      </c>
      <c r="AV72" s="2">
        <f t="shared" si="40"/>
        <v>2016</v>
      </c>
      <c r="AW72" s="2">
        <f t="shared" si="40"/>
        <v>2017</v>
      </c>
      <c r="AX72" s="2">
        <f t="shared" si="40"/>
        <v>2018</v>
      </c>
      <c r="AY72" s="2">
        <f t="shared" si="40"/>
        <v>2019</v>
      </c>
      <c r="AZ72" s="2">
        <f t="shared" si="40"/>
        <v>2020</v>
      </c>
      <c r="BA72" s="2">
        <f t="shared" si="40"/>
        <v>2021</v>
      </c>
      <c r="BB72" s="2">
        <f t="shared" si="40"/>
        <v>2022</v>
      </c>
      <c r="BC72" s="2">
        <f t="shared" si="40"/>
        <v>2023</v>
      </c>
      <c r="BD72" s="2">
        <f t="shared" si="40"/>
        <v>2024</v>
      </c>
      <c r="BE72" s="2">
        <f t="shared" si="40"/>
        <v>2025</v>
      </c>
    </row>
    <row r="73" spans="1:74">
      <c r="A73" s="255" t="s">
        <v>131</v>
      </c>
      <c r="B73" s="2" t="s">
        <v>121</v>
      </c>
      <c r="C73" s="96">
        <f>ExportsCoreVPA!C$19</f>
        <v>3.0187293684799998E-2</v>
      </c>
      <c r="D73" s="96">
        <f>ExportsCoreVPA!D$19</f>
        <v>2.6357956515520004E-2</v>
      </c>
      <c r="E73" s="96">
        <f>ExportsCoreVPA!E$19</f>
        <v>2.7378732046399998E-2</v>
      </c>
      <c r="F73" s="96">
        <f>ExportsCoreVPA!F$19</f>
        <v>2.8216964664000001E-2</v>
      </c>
      <c r="G73" s="96">
        <f>ExportsCoreVPA!G$19</f>
        <v>4.7582138885876007E-2</v>
      </c>
      <c r="H73" s="96">
        <f>ExportsCoreVPA!H$19</f>
        <v>2.9108721980000002E-2</v>
      </c>
      <c r="I73" s="96">
        <f>ExportsCoreVPA!I$19</f>
        <v>4.4507987640000003E-2</v>
      </c>
      <c r="J73" s="96">
        <f>ExportsCoreVPA!J$19</f>
        <v>3.0094948983960004E-2</v>
      </c>
      <c r="K73" s="96">
        <f>ExportsCoreVPA!K$19</f>
        <v>1.9620978412000001E-2</v>
      </c>
      <c r="L73" s="96">
        <f>ExportsCoreVPA!L$19</f>
        <v>1.186109032E-2</v>
      </c>
      <c r="M73" s="96">
        <f>ExportsCoreVPA!M$19</f>
        <v>1.9684600109999999E-2</v>
      </c>
      <c r="N73" s="96">
        <f>ExportsCoreVPA!N$19</f>
        <v>1.2264751212E-2</v>
      </c>
      <c r="O73" s="96">
        <f>ExportsCoreVPA!O$19</f>
        <v>6.09183313E-3</v>
      </c>
      <c r="P73" s="96">
        <f>ExportsCoreVPA!P$19</f>
        <v>5.8097391200000008E-3</v>
      </c>
      <c r="Q73" s="96">
        <f>ExportsCoreVPA!Q$19</f>
        <v>1.4322124524E-2</v>
      </c>
      <c r="R73" s="96">
        <f>ExportsCoreVPA!R$19</f>
        <v>8.0298300839999996E-3</v>
      </c>
      <c r="S73" s="96">
        <f>ExportsCoreVPA!S$19</f>
        <v>6.974150466E-3</v>
      </c>
      <c r="T73" s="96">
        <f>ExportsCoreVPA!T$19</f>
        <v>9.6203339039999981E-3</v>
      </c>
      <c r="U73" s="96">
        <f>ExportsCoreVPA!U$19</f>
        <v>8.9683354559999991E-3</v>
      </c>
      <c r="V73" s="96">
        <f>ExportsCoreVPA!V$19</f>
        <v>1.2190494468E-2</v>
      </c>
      <c r="W73" s="96">
        <f>ExportsCoreVPA!W$19</f>
        <v>1.7082518012E-2</v>
      </c>
      <c r="X73" s="96">
        <f>ExportsCoreVPA!X$19</f>
        <v>1.1511700844E-2</v>
      </c>
      <c r="Y73" s="96">
        <f>ExportsCoreVPA!Y$19</f>
        <v>1.2976313644000001E-2</v>
      </c>
      <c r="Z73" s="96">
        <f>ExportsCoreVPA!Z$19</f>
        <v>7.6282475919999988E-3</v>
      </c>
      <c r="AA73" s="96">
        <f>ExportsCoreVPA!AA$19</f>
        <v>4.5259377799999993E-3</v>
      </c>
      <c r="AB73" s="96">
        <f>ExportsCoreVPA!AB$19</f>
        <v>0</v>
      </c>
      <c r="AC73" s="96"/>
      <c r="AD73" s="96"/>
      <c r="AE73" s="256"/>
      <c r="BG73" s="257">
        <f t="shared" ref="BG73:BO78" si="41">K73/K$71</f>
        <v>6.8407983190073324E-2</v>
      </c>
      <c r="BH73" s="257">
        <f t="shared" si="41"/>
        <v>5.6799724123895501E-2</v>
      </c>
      <c r="BI73" s="257">
        <f t="shared" si="41"/>
        <v>7.7954570232882062E-2</v>
      </c>
      <c r="BJ73" s="257">
        <f t="shared" si="41"/>
        <v>4.9038827421515968E-2</v>
      </c>
      <c r="BK73" s="257">
        <f t="shared" si="41"/>
        <v>4.1281092253195505E-2</v>
      </c>
      <c r="BL73" s="257">
        <f t="shared" si="41"/>
        <v>3.6217941790263712E-2</v>
      </c>
      <c r="BM73" s="257">
        <f t="shared" si="41"/>
        <v>6.805618687189631E-2</v>
      </c>
      <c r="BN73" s="257">
        <f t="shared" si="41"/>
        <v>4.2676902545469457E-2</v>
      </c>
      <c r="BO73" s="257">
        <f t="shared" si="41"/>
        <v>3.9734169708996805E-2</v>
      </c>
      <c r="BP73" s="257">
        <f>T73/T$71</f>
        <v>4.4447192722785668E-2</v>
      </c>
      <c r="BQ73" s="257">
        <f>U73/U$71</f>
        <v>4.0562510461644878E-2</v>
      </c>
      <c r="BR73" s="257">
        <f>V73/V$71</f>
        <v>8.7360531362320637E-2</v>
      </c>
      <c r="BS73" s="257">
        <f>W73/W$71</f>
        <v>0.14608871509772345</v>
      </c>
      <c r="BT73" s="257">
        <f>X73/X$71</f>
        <v>0.12804580340953586</v>
      </c>
      <c r="BU73" s="257">
        <f>Y73/Y$71</f>
        <v>9.5995418783489717E-2</v>
      </c>
      <c r="BV73" s="257">
        <f>Z73/Z$71</f>
        <v>0.12635517889991368</v>
      </c>
    </row>
    <row r="74" spans="1:74">
      <c r="A74" s="255" t="s">
        <v>66</v>
      </c>
      <c r="B74" s="2" t="s">
        <v>121</v>
      </c>
      <c r="C74" s="96">
        <f>ExportsCoreVPA!C$24</f>
        <v>1.1380097891679999E-2</v>
      </c>
      <c r="D74" s="96">
        <f>ExportsCoreVPA!D$24</f>
        <v>5.905733800400001E-2</v>
      </c>
      <c r="E74" s="96">
        <f>ExportsCoreVPA!E$24</f>
        <v>3.2262318693920003E-2</v>
      </c>
      <c r="F74" s="96">
        <f>ExportsCoreVPA!F$24</f>
        <v>2.5046348067999998E-2</v>
      </c>
      <c r="G74" s="96">
        <f>ExportsCoreVPA!G$24</f>
        <v>4.330159803200001E-2</v>
      </c>
      <c r="H74" s="96">
        <f>ExportsCoreVPA!H$24</f>
        <v>4.2052732300000006E-2</v>
      </c>
      <c r="I74" s="96">
        <f>ExportsCoreVPA!I$24</f>
        <v>8.2606630400000006E-2</v>
      </c>
      <c r="J74" s="96">
        <f>ExportsCoreVPA!J$24</f>
        <v>2.8467164261200002E-2</v>
      </c>
      <c r="K74" s="96">
        <f>ExportsCoreVPA!K$24</f>
        <v>2.2863909978000006E-2</v>
      </c>
      <c r="L74" s="96">
        <f>ExportsCoreVPA!L$24</f>
        <v>1.0882244015999999E-2</v>
      </c>
      <c r="M74" s="96">
        <f>ExportsCoreVPA!M$24</f>
        <v>8.2185580733333333E-3</v>
      </c>
      <c r="N74" s="96">
        <f>ExportsCoreVPA!N$24</f>
        <v>7.09359725E-3</v>
      </c>
      <c r="O74" s="96">
        <f>ExportsCoreVPA!O$24</f>
        <v>2.6934422200000003E-3</v>
      </c>
      <c r="P74" s="96">
        <f>ExportsCoreVPA!P$24</f>
        <v>3.8029334106666661E-3</v>
      </c>
      <c r="Q74" s="96">
        <f>ExportsCoreVPA!Q$24</f>
        <v>2.8851504533333331E-3</v>
      </c>
      <c r="R74" s="96">
        <f>ExportsCoreVPA!R$24</f>
        <v>1.4682165199999997E-3</v>
      </c>
      <c r="S74" s="96">
        <f>ExportsCoreVPA!S$24</f>
        <v>1.4804682540000003E-3</v>
      </c>
      <c r="T74" s="96">
        <f>ExportsCoreVPA!T$24</f>
        <v>7.8651999999999997E-4</v>
      </c>
      <c r="U74" s="96">
        <f>ExportsCoreVPA!U$24</f>
        <v>6.3360192000000003E-4</v>
      </c>
      <c r="V74" s="96">
        <f>ExportsCoreVPA!V$24</f>
        <v>8.8005825599999992E-4</v>
      </c>
      <c r="W74" s="96">
        <f>ExportsCoreVPA!W$24</f>
        <v>1.3234098919999999E-3</v>
      </c>
      <c r="X74" s="96">
        <f>ExportsCoreVPA!X$24</f>
        <v>8.63664704E-4</v>
      </c>
      <c r="Y74" s="96">
        <f>ExportsCoreVPA!Y$24</f>
        <v>1.03093127004E-3</v>
      </c>
      <c r="Z74" s="96">
        <f>ExportsCoreVPA!Z$24</f>
        <v>5.9249904000000008E-4</v>
      </c>
      <c r="AA74" s="96">
        <f>ExportsCoreVPA!AA$24</f>
        <v>6.9696718000000009E-4</v>
      </c>
      <c r="AB74" s="96">
        <f>ExportsCoreVPA!AB$24</f>
        <v>0</v>
      </c>
      <c r="AC74" s="96"/>
      <c r="AD74" s="96"/>
      <c r="AE74" s="256"/>
      <c r="BG74" s="257">
        <f t="shared" si="41"/>
        <v>7.9714371862200387E-2</v>
      </c>
      <c r="BH74" s="257">
        <f t="shared" si="41"/>
        <v>5.2112279839524281E-2</v>
      </c>
      <c r="BI74" s="257">
        <f t="shared" si="41"/>
        <v>3.2546973723647732E-2</v>
      </c>
      <c r="BJ74" s="257">
        <f t="shared" si="41"/>
        <v>2.8362718927403732E-2</v>
      </c>
      <c r="BK74" s="257">
        <f t="shared" si="41"/>
        <v>1.8252016164873465E-2</v>
      </c>
      <c r="BL74" s="257">
        <f t="shared" si="41"/>
        <v>2.3707505286360318E-2</v>
      </c>
      <c r="BM74" s="257">
        <f t="shared" si="41"/>
        <v>1.3709721492545072E-2</v>
      </c>
      <c r="BN74" s="257">
        <f t="shared" si="41"/>
        <v>7.8032701419847757E-3</v>
      </c>
      <c r="BO74" s="257">
        <f t="shared" si="41"/>
        <v>8.4347444380501266E-3</v>
      </c>
      <c r="BP74" s="257">
        <f>T74/T$71</f>
        <v>3.6338246020535827E-3</v>
      </c>
      <c r="BQ74" s="257">
        <f>U74/U$71</f>
        <v>2.8656917032830365E-3</v>
      </c>
      <c r="BR74" s="257">
        <f>V74/V$71</f>
        <v>6.3067463814345743E-3</v>
      </c>
      <c r="BS74" s="257">
        <f>W74/W$71</f>
        <v>1.1317725556272456E-2</v>
      </c>
      <c r="BT74" s="257">
        <f>X74/X$71</f>
        <v>9.6066291505289385E-3</v>
      </c>
      <c r="BU74" s="257">
        <f>Y74/Y$71</f>
        <v>7.626563423137056E-3</v>
      </c>
      <c r="BV74" s="257">
        <f>Z74/Z$71</f>
        <v>9.8142228990759171E-3</v>
      </c>
    </row>
    <row r="75" spans="1:74">
      <c r="A75" s="255" t="s">
        <v>27</v>
      </c>
      <c r="B75" s="2" t="s">
        <v>121</v>
      </c>
      <c r="C75" s="96">
        <f>ExportsCoreVPA!C$15</f>
        <v>2.6883104472E-2</v>
      </c>
      <c r="D75" s="96">
        <f>ExportsCoreVPA!D$15</f>
        <v>2.6996885355999999E-2</v>
      </c>
      <c r="E75" s="96">
        <f>ExportsCoreVPA!E$15</f>
        <v>4.3554507191999998E-2</v>
      </c>
      <c r="F75" s="96">
        <f>ExportsCoreVPA!F$15</f>
        <v>5.016335240000001E-4</v>
      </c>
      <c r="G75" s="96">
        <f>ExportsCoreVPA!G$15</f>
        <v>1.2272673534800001E-2</v>
      </c>
      <c r="H75" s="96">
        <f>ExportsCoreVPA!H$15</f>
        <v>3.3619235040000008E-2</v>
      </c>
      <c r="I75" s="96">
        <f>ExportsCoreVPA!I$15</f>
        <v>5.7802589701999987E-2</v>
      </c>
      <c r="J75" s="96">
        <f>ExportsCoreVPA!J$15</f>
        <v>7.7621987239999996E-2</v>
      </c>
      <c r="K75" s="96">
        <f>ExportsCoreVPA!K$15</f>
        <v>8.8237803458000003E-2</v>
      </c>
      <c r="L75" s="96">
        <f>ExportsCoreVPA!L$15</f>
        <v>6.9504744184000017E-2</v>
      </c>
      <c r="M75" s="96">
        <f>ExportsCoreVPA!M$15</f>
        <v>9.8842043600000012E-2</v>
      </c>
      <c r="N75" s="96">
        <f>ExportsCoreVPA!N$15</f>
        <v>8.4997138001999997E-2</v>
      </c>
      <c r="O75" s="96">
        <f>ExportsCoreVPA!O$15</f>
        <v>4.5276056160000001E-2</v>
      </c>
      <c r="P75" s="96">
        <f>ExportsCoreVPA!P$15</f>
        <v>5.8117142526923071E-2</v>
      </c>
      <c r="Q75" s="96">
        <f>ExportsCoreVPA!Q$15</f>
        <v>0.11443381969207841</v>
      </c>
      <c r="R75" s="96">
        <f>ExportsCoreVPA!R$15</f>
        <v>8.116746025473684E-2</v>
      </c>
      <c r="S75" s="96">
        <f>ExportsCoreVPA!S$15</f>
        <v>6.1245437739999992E-2</v>
      </c>
      <c r="T75" s="96">
        <f>ExportsCoreVPA!T$15</f>
        <v>0.14956903732799998</v>
      </c>
      <c r="U75" s="96">
        <f>ExportsCoreVPA!U$15</f>
        <v>0.12091208326799997</v>
      </c>
      <c r="V75" s="96">
        <f>ExportsCoreVPA!V$15</f>
        <v>6.2473797759999991E-2</v>
      </c>
      <c r="W75" s="96">
        <f>ExportsCoreVPA!W$15</f>
        <v>5.1089902639999997E-2</v>
      </c>
      <c r="X75" s="96">
        <f>ExportsCoreVPA!X$15</f>
        <v>5.0682352986666665E-2</v>
      </c>
      <c r="Y75" s="96">
        <f>ExportsCoreVPA!Y$15</f>
        <v>8.0532920327999996E-2</v>
      </c>
      <c r="Z75" s="96">
        <f>ExportsCoreVPA!Z$15</f>
        <v>2.1038813599999998E-2</v>
      </c>
      <c r="AA75" s="96">
        <f>ExportsCoreVPA!AA$15</f>
        <v>2.8206154679999998E-2</v>
      </c>
      <c r="AB75" s="96">
        <f>ExportsCoreVPA!AB$15</f>
        <v>0</v>
      </c>
      <c r="AC75" s="96"/>
      <c r="AD75" s="96"/>
      <c r="AE75" s="256"/>
      <c r="BG75" s="257">
        <f t="shared" si="41"/>
        <v>0.30763859217092837</v>
      </c>
      <c r="BH75" s="257">
        <f t="shared" si="41"/>
        <v>0.33284042094311705</v>
      </c>
      <c r="BI75" s="257">
        <f t="shared" si="41"/>
        <v>0.39143233729515636</v>
      </c>
      <c r="BJ75" s="257">
        <f t="shared" si="41"/>
        <v>0.33984871847418069</v>
      </c>
      <c r="BK75" s="257">
        <f t="shared" si="41"/>
        <v>0.30681159698834704</v>
      </c>
      <c r="BL75" s="257">
        <f t="shared" si="41"/>
        <v>0.36230254777026183</v>
      </c>
      <c r="BM75" s="257">
        <f t="shared" si="41"/>
        <v>0.54376914572824142</v>
      </c>
      <c r="BN75" s="257">
        <f t="shared" si="41"/>
        <v>0.43138842975729769</v>
      </c>
      <c r="BO75" s="257">
        <f t="shared" si="41"/>
        <v>0.34893663807897507</v>
      </c>
      <c r="BP75" s="257">
        <f>T75/T$71</f>
        <v>0.69102838776885134</v>
      </c>
      <c r="BQ75" s="257">
        <f>U75/U$71</f>
        <v>0.54686821947726283</v>
      </c>
      <c r="BR75" s="257">
        <f>V75/V$71</f>
        <v>0.44770490506864286</v>
      </c>
      <c r="BS75" s="257">
        <f>W75/W$71</f>
        <v>0.43691791958904269</v>
      </c>
      <c r="BT75" s="257">
        <f>X75/X$71</f>
        <v>0.56374489702326591</v>
      </c>
      <c r="BU75" s="257">
        <f>Y75/Y$71</f>
        <v>0.59576175675426446</v>
      </c>
      <c r="BV75" s="257">
        <f>Z75/Z$71</f>
        <v>0.34848935148065352</v>
      </c>
    </row>
    <row r="76" spans="1:74">
      <c r="A76" s="255" t="s">
        <v>64</v>
      </c>
      <c r="B76" s="2" t="s">
        <v>121</v>
      </c>
      <c r="C76" s="96">
        <f>ExportsCoreVPA!C$30</f>
        <v>2.0341090557983998E-2</v>
      </c>
      <c r="D76" s="96">
        <f>ExportsCoreVPA!D$30</f>
        <v>2.5336701543999997E-2</v>
      </c>
      <c r="E76" s="96">
        <f>ExportsCoreVPA!E$30</f>
        <v>1.9393510079999999E-2</v>
      </c>
      <c r="F76" s="96">
        <f>ExportsCoreVPA!F$30</f>
        <v>3.5964963579999995E-2</v>
      </c>
      <c r="G76" s="96">
        <f>ExportsCoreVPA!G$30</f>
        <v>1.8577860195999996E-2</v>
      </c>
      <c r="H76" s="96">
        <f>ExportsCoreVPA!H$30</f>
        <v>3.085352584E-2</v>
      </c>
      <c r="I76" s="96">
        <f>ExportsCoreVPA!I$30</f>
        <v>3.8695848200000008E-2</v>
      </c>
      <c r="J76" s="96">
        <f>ExportsCoreVPA!J$30</f>
        <v>2.6773336895199999E-2</v>
      </c>
      <c r="K76" s="96">
        <f>ExportsCoreVPA!K$30</f>
        <v>5.4762118068000007E-2</v>
      </c>
      <c r="L76" s="96">
        <f>ExportsCoreVPA!L$30</f>
        <v>2.8091794399999998E-2</v>
      </c>
      <c r="M76" s="96">
        <f>ExportsCoreVPA!M$30</f>
        <v>1.4340861999999999E-2</v>
      </c>
      <c r="N76" s="96">
        <f>ExportsCoreVPA!N$30</f>
        <v>1.9417917944E-2</v>
      </c>
      <c r="O76" s="96">
        <f>ExportsCoreVPA!O$30</f>
        <v>1.1010661719999999E-2</v>
      </c>
      <c r="P76" s="96">
        <f>ExportsCoreVPA!P$30</f>
        <v>2.1971916959999997E-2</v>
      </c>
      <c r="Q76" s="96">
        <f>ExportsCoreVPA!Q$30</f>
        <v>1.4018169600000002E-2</v>
      </c>
      <c r="R76" s="96">
        <f>ExportsCoreVPA!R$30</f>
        <v>1.4178728E-2</v>
      </c>
      <c r="S76" s="96">
        <f>ExportsCoreVPA!S$30</f>
        <v>2.3723800520000001E-2</v>
      </c>
      <c r="T76" s="96">
        <f>ExportsCoreVPA!T$30</f>
        <v>6.003790279999999E-3</v>
      </c>
      <c r="U76" s="96">
        <f>ExportsCoreVPA!U$30</f>
        <v>3.7271152799999998E-3</v>
      </c>
      <c r="V76" s="96">
        <f>ExportsCoreVPA!V$30</f>
        <v>1.0682763204000001E-2</v>
      </c>
      <c r="W76" s="96">
        <f>ExportsCoreVPA!W$30</f>
        <v>1.7471306159999998E-2</v>
      </c>
      <c r="X76" s="96">
        <f>ExportsCoreVPA!X$30</f>
        <v>2.8265453999999999E-3</v>
      </c>
      <c r="Y76" s="96">
        <f>ExportsCoreVPA!Y$30</f>
        <v>1.4532E-3</v>
      </c>
      <c r="Z76" s="96">
        <f>ExportsCoreVPA!Z$30</f>
        <v>7.5026546000000003E-3</v>
      </c>
      <c r="AA76" s="96">
        <f>ExportsCoreVPA!AA$30</f>
        <v>3.358200999999999E-3</v>
      </c>
      <c r="AB76" s="96">
        <f>ExportsCoreVPA!AB$30</f>
        <v>0</v>
      </c>
      <c r="AC76" s="96"/>
      <c r="AD76" s="96"/>
      <c r="AE76" s="256"/>
      <c r="BG76" s="257">
        <f t="shared" si="41"/>
        <v>0.19092656714598066</v>
      </c>
      <c r="BH76" s="257">
        <f t="shared" si="41"/>
        <v>0.13452440956247541</v>
      </c>
      <c r="BI76" s="257">
        <f t="shared" si="41"/>
        <v>5.6792402575206263E-2</v>
      </c>
      <c r="BJ76" s="257">
        <f t="shared" si="41"/>
        <v>7.7639726275841398E-2</v>
      </c>
      <c r="BK76" s="257">
        <f t="shared" si="41"/>
        <v>7.4613360630915421E-2</v>
      </c>
      <c r="BL76" s="257">
        <f t="shared" si="41"/>
        <v>0.13697303666154767</v>
      </c>
      <c r="BM76" s="257">
        <f t="shared" si="41"/>
        <v>6.6611847167007354E-2</v>
      </c>
      <c r="BN76" s="257">
        <f t="shared" si="41"/>
        <v>7.5357035795867167E-2</v>
      </c>
      <c r="BO76" s="257">
        <f t="shared" si="41"/>
        <v>0.13516277295702192</v>
      </c>
      <c r="BP76" s="257">
        <f>T76/T$71</f>
        <v>2.7738291238664198E-2</v>
      </c>
      <c r="BQ76" s="257">
        <f>U76/U$71</f>
        <v>1.6857214282234863E-2</v>
      </c>
      <c r="BR76" s="257">
        <f>V76/V$71</f>
        <v>7.655570267219837E-2</v>
      </c>
      <c r="BS76" s="257">
        <f>W76/W$71</f>
        <v>0.14941360905929543</v>
      </c>
      <c r="BT76" s="257">
        <f>X76/X$71</f>
        <v>3.1439948059905291E-2</v>
      </c>
      <c r="BU76" s="257">
        <f>Y76/Y$71</f>
        <v>1.075039848783785E-2</v>
      </c>
      <c r="BV76" s="257">
        <f>Z76/Z$71</f>
        <v>0.12427484199666765</v>
      </c>
    </row>
    <row r="77" spans="1:74">
      <c r="A77" s="255" t="s">
        <v>65</v>
      </c>
      <c r="B77" s="2" t="s">
        <v>121</v>
      </c>
      <c r="C77" s="96">
        <f>ExportsCoreVPA!C$8</f>
        <v>9.0436368318240007E-2</v>
      </c>
      <c r="D77" s="96">
        <f>ExportsCoreVPA!D$8</f>
        <v>9.0137082523600004E-2</v>
      </c>
      <c r="E77" s="96">
        <f>ExportsCoreVPA!E$8</f>
        <v>5.3332737558240001E-2</v>
      </c>
      <c r="F77" s="96">
        <f>ExportsCoreVPA!F$8</f>
        <v>4.9560325919999995E-2</v>
      </c>
      <c r="G77" s="96">
        <f>ExportsCoreVPA!G$8</f>
        <v>6.3175924980000006E-2</v>
      </c>
      <c r="H77" s="96">
        <f>ExportsCoreVPA!H$8</f>
        <v>6.0948529880000005E-2</v>
      </c>
      <c r="I77" s="96">
        <f>ExportsCoreVPA!I$8</f>
        <v>3.4607858379999995E-2</v>
      </c>
      <c r="J77" s="96">
        <f>ExportsCoreVPA!J$8</f>
        <v>4.9612594317160003E-2</v>
      </c>
      <c r="K77" s="96">
        <f>ExportsCoreVPA!K$8</f>
        <v>3.0720404875999998E-2</v>
      </c>
      <c r="L77" s="96">
        <f>ExportsCoreVPA!L$8</f>
        <v>1.9416736839999997E-2</v>
      </c>
      <c r="M77" s="96">
        <f>ExportsCoreVPA!M$8</f>
        <v>2.4727753479999996E-2</v>
      </c>
      <c r="N77" s="96">
        <f>ExportsCoreVPA!N$8</f>
        <v>1.293899584E-2</v>
      </c>
      <c r="O77" s="96">
        <f>ExportsCoreVPA!O$8</f>
        <v>2.2017721003999999E-2</v>
      </c>
      <c r="P77" s="96">
        <f>ExportsCoreVPA!P$8</f>
        <v>1.4114150107999998E-2</v>
      </c>
      <c r="Q77" s="96">
        <f>ExportsCoreVPA!Q$8</f>
        <v>1.6982224760000001E-2</v>
      </c>
      <c r="R77" s="96">
        <f>ExportsCoreVPA!R$8</f>
        <v>7.7747871359999995E-3</v>
      </c>
      <c r="S77" s="96">
        <f>ExportsCoreVPA!S$8</f>
        <v>1.6050335855999995E-2</v>
      </c>
      <c r="T77" s="96">
        <f>ExportsCoreVPA!T$8</f>
        <v>1.107471204E-2</v>
      </c>
      <c r="U77" s="96">
        <f>ExportsCoreVPA!U$8</f>
        <v>1.1770585519999998E-2</v>
      </c>
      <c r="V77" s="96">
        <f>ExportsCoreVPA!V$8</f>
        <v>1.3753666471999999E-2</v>
      </c>
      <c r="W77" s="96">
        <f>ExportsCoreVPA!W$8</f>
        <v>1.0914554391999998E-2</v>
      </c>
      <c r="X77" s="96">
        <f>ExportsCoreVPA!X$8</f>
        <v>5.6137828879999994E-3</v>
      </c>
      <c r="Y77" s="96">
        <f>ExportsCoreVPA!Y$8</f>
        <v>1.1582852735999998E-2</v>
      </c>
      <c r="Z77" s="96">
        <f>ExportsCoreVPA!Z$8</f>
        <v>9.8359278359999996E-3</v>
      </c>
      <c r="AA77" s="96">
        <f>ExportsCoreVPA!AA$8</f>
        <v>1.2764547834639999E-2</v>
      </c>
      <c r="AB77" s="96">
        <f>ExportsCoreVPA!AB$8</f>
        <v>0</v>
      </c>
      <c r="AC77" s="96"/>
      <c r="AD77" s="96"/>
      <c r="AE77" s="256"/>
      <c r="BG77" s="257">
        <f t="shared" si="41"/>
        <v>0.10710581787625761</v>
      </c>
      <c r="BH77" s="257">
        <f t="shared" si="41"/>
        <v>9.298178043873781E-2</v>
      </c>
      <c r="BI77" s="257">
        <f t="shared" si="41"/>
        <v>9.7926368053511528E-2</v>
      </c>
      <c r="BJ77" s="257">
        <f t="shared" si="41"/>
        <v>5.1734696696061525E-2</v>
      </c>
      <c r="BK77" s="257">
        <f t="shared" si="41"/>
        <v>0.14920230948138993</v>
      </c>
      <c r="BL77" s="257">
        <f t="shared" si="41"/>
        <v>8.7987680078582958E-2</v>
      </c>
      <c r="BM77" s="257">
        <f t="shared" si="41"/>
        <v>8.0696509783195106E-2</v>
      </c>
      <c r="BN77" s="257">
        <f t="shared" si="41"/>
        <v>4.1321401504620131E-2</v>
      </c>
      <c r="BO77" s="257">
        <f t="shared" si="41"/>
        <v>9.1444366148652617E-2</v>
      </c>
      <c r="BP77" s="257">
        <f>T77/T$71</f>
        <v>5.1166608696042087E-2</v>
      </c>
      <c r="BQ77" s="257">
        <f>U77/U$71</f>
        <v>5.3236690424560959E-2</v>
      </c>
      <c r="BR77" s="257">
        <f>V77/V$71</f>
        <v>9.8562664076347284E-2</v>
      </c>
      <c r="BS77" s="257">
        <f>W77/W$71</f>
        <v>9.3340643684461877E-2</v>
      </c>
      <c r="BT77" s="257">
        <f>X77/X$71</f>
        <v>6.2442670271033014E-2</v>
      </c>
      <c r="BU77" s="257">
        <f>Y77/Y$71</f>
        <v>8.5686954677912805E-2</v>
      </c>
      <c r="BV77" s="257">
        <f>Z77/Z$71</f>
        <v>0.16292345081559864</v>
      </c>
    </row>
    <row r="78" spans="1:74">
      <c r="A78" s="255" t="s">
        <v>19</v>
      </c>
      <c r="B78" s="2" t="s">
        <v>121</v>
      </c>
      <c r="C78" s="96">
        <f t="shared" ref="C78:AB78" si="42">C71-SUM(C73:C77)</f>
        <v>0.11881104218379196</v>
      </c>
      <c r="D78" s="96">
        <f t="shared" si="42"/>
        <v>7.0061985717360026E-2</v>
      </c>
      <c r="E78" s="96">
        <f t="shared" si="42"/>
        <v>5.8563210707680058E-2</v>
      </c>
      <c r="F78" s="96">
        <f t="shared" si="42"/>
        <v>6.7349418517079984E-2</v>
      </c>
      <c r="G78" s="96">
        <f t="shared" si="42"/>
        <v>0.12267741082099998</v>
      </c>
      <c r="H78" s="96">
        <f t="shared" si="42"/>
        <v>9.1510989491999983E-2</v>
      </c>
      <c r="I78" s="96">
        <f t="shared" si="42"/>
        <v>7.6315017719999989E-2</v>
      </c>
      <c r="J78" s="96">
        <f t="shared" si="42"/>
        <v>0.13737920211679996</v>
      </c>
      <c r="K78" s="96">
        <f t="shared" si="42"/>
        <v>7.0617718687600056E-2</v>
      </c>
      <c r="L78" s="96">
        <f t="shared" si="42"/>
        <v>6.9066417163999944E-2</v>
      </c>
      <c r="M78" s="96">
        <f t="shared" si="42"/>
        <v>8.6699923126666606E-2</v>
      </c>
      <c r="N78" s="96">
        <f t="shared" si="42"/>
        <v>0.113390464296</v>
      </c>
      <c r="O78" s="96">
        <f t="shared" si="42"/>
        <v>6.0479858117333335E-2</v>
      </c>
      <c r="P78" s="96">
        <f t="shared" si="42"/>
        <v>5.6594644613999975E-2</v>
      </c>
      <c r="Q78" s="96">
        <f t="shared" si="42"/>
        <v>4.7804102801333292E-2</v>
      </c>
      <c r="R78" s="96">
        <f t="shared" si="42"/>
        <v>7.5534981812000052E-2</v>
      </c>
      <c r="S78" s="96">
        <f t="shared" si="42"/>
        <v>6.6046033635999979E-2</v>
      </c>
      <c r="T78" s="96">
        <f t="shared" si="42"/>
        <v>3.9389735191999953E-2</v>
      </c>
      <c r="U78" s="96">
        <f t="shared" si="42"/>
        <v>7.5087400724000025E-2</v>
      </c>
      <c r="V78" s="96">
        <f t="shared" si="42"/>
        <v>3.9561576988000002E-2</v>
      </c>
      <c r="W78" s="96">
        <f t="shared" si="42"/>
        <v>1.9050804343999958E-2</v>
      </c>
      <c r="X78" s="96">
        <f t="shared" si="42"/>
        <v>1.8404945212000007E-2</v>
      </c>
      <c r="Y78" s="96">
        <f t="shared" si="42"/>
        <v>2.7600166566592046E-2</v>
      </c>
      <c r="Z78" s="96">
        <f t="shared" si="42"/>
        <v>1.3773324955360003E-2</v>
      </c>
      <c r="AA78" s="96">
        <f t="shared" si="42"/>
        <v>1.1458019379999997E-2</v>
      </c>
      <c r="AB78" s="96">
        <f t="shared" si="42"/>
        <v>0</v>
      </c>
      <c r="AC78" s="96"/>
      <c r="AD78" s="96"/>
      <c r="BG78" s="257">
        <f t="shared" si="41"/>
        <v>0.24620666775455963</v>
      </c>
      <c r="BH78" s="257">
        <f t="shared" si="41"/>
        <v>0.33074138509224993</v>
      </c>
      <c r="BI78" s="257">
        <f t="shared" si="41"/>
        <v>0.343347348119596</v>
      </c>
      <c r="BJ78" s="257">
        <f t="shared" si="41"/>
        <v>0.45337531220499672</v>
      </c>
      <c r="BK78" s="257">
        <f t="shared" si="41"/>
        <v>0.40983962448127864</v>
      </c>
      <c r="BL78" s="257">
        <f t="shared" si="41"/>
        <v>0.35281128841298343</v>
      </c>
      <c r="BM78" s="257">
        <f t="shared" si="41"/>
        <v>0.22715658895711471</v>
      </c>
      <c r="BN78" s="257">
        <f t="shared" si="41"/>
        <v>0.40145296025476079</v>
      </c>
      <c r="BO78" s="257">
        <f t="shared" si="41"/>
        <v>0.37628730866830346</v>
      </c>
      <c r="BP78" s="257">
        <f>T78/T$71</f>
        <v>0.18198569497160305</v>
      </c>
      <c r="BQ78" s="257">
        <f>U78/U$71</f>
        <v>0.33960967365101341</v>
      </c>
      <c r="BR78" s="257">
        <f>V78/V$71</f>
        <v>0.28350945043905634</v>
      </c>
      <c r="BS78" s="257">
        <f>W78/W$71</f>
        <v>0.16292138701320413</v>
      </c>
      <c r="BT78" s="257">
        <f>X78/X$71</f>
        <v>0.20472005208573082</v>
      </c>
      <c r="BU78" s="257">
        <f>Y78/Y$71</f>
        <v>0.20417890787335805</v>
      </c>
      <c r="BV78" s="257">
        <f>Z78/Z$71</f>
        <v>0.22814295390809058</v>
      </c>
    </row>
    <row r="79" spans="1:74">
      <c r="A79" s="255"/>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row>
    <row r="80" spans="1:74">
      <c r="A80" s="255"/>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row>
    <row r="81" spans="1:74">
      <c r="AE81" s="256"/>
    </row>
    <row r="82" spans="1:74">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row>
    <row r="83" spans="1:74">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row>
    <row r="84" spans="1:74">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row>
    <row r="85" spans="1:74">
      <c r="A85" s="149" t="str">
        <f t="shared" ref="A85:A90" si="43">A73</f>
        <v>EU-27 plus UK</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f>ExportsCoreVPA!AD$19</f>
        <v>4.0244</v>
      </c>
      <c r="AG85" s="149">
        <f>ExportsCoreVPA!AE$19</f>
        <v>4.7239919999999991</v>
      </c>
      <c r="AH85" s="149">
        <f>ExportsCoreVPA!AF$19</f>
        <v>4.271871</v>
      </c>
      <c r="AI85" s="149">
        <f>ExportsCoreVPA!AG$19</f>
        <v>3.6157469999999998</v>
      </c>
      <c r="AJ85" s="149">
        <f>ExportsCoreVPA!AH$19</f>
        <v>7.0514770000000002</v>
      </c>
      <c r="AK85" s="149">
        <f>ExportsCoreVPA!AI$19</f>
        <v>5.3423280000000002</v>
      </c>
      <c r="AL85" s="149">
        <f>ExportsCoreVPA!AJ$19</f>
        <v>8.0564879999999999</v>
      </c>
      <c r="AM85" s="149">
        <f>ExportsCoreVPA!AK$19</f>
        <v>6.3366549999999986</v>
      </c>
      <c r="AN85" s="149">
        <f>ExportsCoreVPA!AL$19</f>
        <v>3.9022559999999995</v>
      </c>
      <c r="AO85" s="149">
        <f>ExportsCoreVPA!AM$19</f>
        <v>3.3162750000000001</v>
      </c>
      <c r="AP85" s="149">
        <f>ExportsCoreVPA!AN$19</f>
        <v>4.3457929999999996</v>
      </c>
      <c r="AQ85" s="149">
        <f>ExportsCoreVPA!AO$19</f>
        <v>3.4164499999999998</v>
      </c>
      <c r="AR85" s="149">
        <f>ExportsCoreVPA!AP$19</f>
        <v>1.7534629999999998</v>
      </c>
      <c r="AS85" s="149">
        <f>ExportsCoreVPA!AQ$19</f>
        <v>2.3108639999999996</v>
      </c>
      <c r="AT85" s="149">
        <f>ExportsCoreVPA!AR$19</f>
        <v>4.2127619999999997</v>
      </c>
      <c r="AU85" s="149">
        <f>ExportsCoreVPA!AS$19</f>
        <v>2.4545509999999999</v>
      </c>
      <c r="AV85" s="149">
        <f>ExportsCoreVPA!AT$19</f>
        <v>1.8117569999999998</v>
      </c>
      <c r="AW85" s="149">
        <f>ExportsCoreVPA!AU$19</f>
        <v>2.8451300000000002</v>
      </c>
      <c r="AX85" s="149">
        <f>ExportsCoreVPA!AV$19</f>
        <v>3.317634</v>
      </c>
      <c r="AY85" s="149">
        <f>ExportsCoreVPA!AW$19</f>
        <v>3.3497139999999996</v>
      </c>
      <c r="AZ85" s="149">
        <f>ExportsCoreVPA!AX$19</f>
        <v>5.0743979999999995</v>
      </c>
      <c r="BA85" s="149">
        <f>ExportsCoreVPA!AY$19</f>
        <v>3.3220509999999996</v>
      </c>
      <c r="BB85" s="149">
        <f>ExportsCoreVPA!AZ$19</f>
        <v>3.8635975119999997</v>
      </c>
      <c r="BC85" s="149">
        <f>ExportsCoreVPA!BA$19</f>
        <v>2.7284320809999998</v>
      </c>
      <c r="BD85" s="149">
        <f>ExportsCoreVPA!BB$19</f>
        <v>1.8869432769999999</v>
      </c>
      <c r="BE85" s="149">
        <f>ExportsCoreVPA!BC$19</f>
        <v>0</v>
      </c>
      <c r="BG85" s="257">
        <f t="shared" ref="BG85:BO90" si="44">AN85/AN$71</f>
        <v>8.244796326112995E-2</v>
      </c>
      <c r="BH85" s="257">
        <f t="shared" si="44"/>
        <v>9.2591563675935407E-2</v>
      </c>
      <c r="BI85" s="257">
        <f t="shared" si="44"/>
        <v>0.11120799411168357</v>
      </c>
      <c r="BJ85" s="257">
        <f t="shared" si="44"/>
        <v>0.10097271858386565</v>
      </c>
      <c r="BK85" s="257">
        <f t="shared" si="44"/>
        <v>5.4805044170797186E-2</v>
      </c>
      <c r="BL85" s="257">
        <f t="shared" si="44"/>
        <v>7.9401469415647047E-2</v>
      </c>
      <c r="BM85" s="257">
        <f t="shared" si="44"/>
        <v>0.10036786794549496</v>
      </c>
      <c r="BN85" s="257">
        <f t="shared" si="44"/>
        <v>7.0389290428178791E-2</v>
      </c>
      <c r="BO85" s="257">
        <f t="shared" si="44"/>
        <v>5.8665286746589086E-2</v>
      </c>
      <c r="BP85" s="257">
        <f t="shared" ref="BP85:BP90" si="45">AW85/AW$71</f>
        <v>9.4269838578644127E-2</v>
      </c>
      <c r="BQ85" s="257">
        <f t="shared" ref="BQ85:BQ90" si="46">AX85/AX$71</f>
        <v>0.12161577229256286</v>
      </c>
      <c r="BR85" s="257">
        <f t="shared" ref="BR85:BR90" si="47">AY85/AY$71</f>
        <v>0.14166955457572938</v>
      </c>
      <c r="BS85" s="257">
        <f t="shared" ref="BS85:BS90" si="48">AZ85/AZ$71</f>
        <v>0.2445914416580206</v>
      </c>
      <c r="BT85" s="257">
        <f t="shared" ref="BT85:BT90" si="49">BA85/BA$71</f>
        <v>0.16840990804661085</v>
      </c>
      <c r="BU85" s="257">
        <f t="shared" ref="BU85:BU90" si="50">BB85/BB$71</f>
        <v>0.21041610208003383</v>
      </c>
      <c r="BV85" s="257">
        <f t="shared" ref="BV85:BV90" si="51">BC85/BC$71</f>
        <v>0.21778255688385903</v>
      </c>
    </row>
    <row r="86" spans="1:74">
      <c r="A86" s="149" t="str">
        <f t="shared" si="43"/>
        <v>Barbados</v>
      </c>
      <c r="AF86" s="149">
        <f>ExportsCoreVPA!AD$24</f>
        <v>2.8921609999999998</v>
      </c>
      <c r="AG86" s="149">
        <f>ExportsCoreVPA!AE$24</f>
        <v>3.8929960000000001</v>
      </c>
      <c r="AH86" s="149">
        <f>ExportsCoreVPA!AF$24</f>
        <v>4.3125859999999996</v>
      </c>
      <c r="AI86" s="149">
        <f>ExportsCoreVPA!AG$24</f>
        <v>3.9135620000000002</v>
      </c>
      <c r="AJ86" s="149">
        <f>ExportsCoreVPA!AH$24</f>
        <v>5.6460950000000008</v>
      </c>
      <c r="AK86" s="149">
        <f>ExportsCoreVPA!AI$24</f>
        <v>6.9040450000000009</v>
      </c>
      <c r="AL86" s="149">
        <f>ExportsCoreVPA!AJ$24</f>
        <v>10.801008999999999</v>
      </c>
      <c r="AM86" s="149">
        <f>ExportsCoreVPA!AK$24</f>
        <v>5.3898350000000006</v>
      </c>
      <c r="AN86" s="149">
        <f>ExportsCoreVPA!AL$24</f>
        <v>4.4610589999999997</v>
      </c>
      <c r="AO86" s="149">
        <f>ExportsCoreVPA!AM$24</f>
        <v>3.492696</v>
      </c>
      <c r="AP86" s="149">
        <f>ExportsCoreVPA!AN$24</f>
        <v>1.8047529999999998</v>
      </c>
      <c r="AQ86" s="149">
        <f>ExportsCoreVPA!AO$24</f>
        <v>1.5694270000000001</v>
      </c>
      <c r="AR86" s="149">
        <f>ExportsCoreVPA!AP$24</f>
        <v>0.89220899999999992</v>
      </c>
      <c r="AS86" s="149">
        <f>ExportsCoreVPA!AQ$24</f>
        <v>1.4308199999999998</v>
      </c>
      <c r="AT86" s="149">
        <f>ExportsCoreVPA!AR$24</f>
        <v>1.0196700000000001</v>
      </c>
      <c r="AU86" s="149">
        <f>ExportsCoreVPA!AS$24</f>
        <v>0.52281999999999995</v>
      </c>
      <c r="AV86" s="149">
        <f>ExportsCoreVPA!AT$24</f>
        <v>0.66074100000000002</v>
      </c>
      <c r="AW86" s="149">
        <f>ExportsCoreVPA!AU$24</f>
        <v>0.40767799999999998</v>
      </c>
      <c r="AX86" s="149">
        <f>ExportsCoreVPA!AV$24</f>
        <v>0.36920799999999998</v>
      </c>
      <c r="AY86" s="149">
        <f>ExportsCoreVPA!AW$24</f>
        <v>0.46946399999999999</v>
      </c>
      <c r="AZ86" s="149">
        <f>ExportsCoreVPA!AX$24</f>
        <v>0.549404</v>
      </c>
      <c r="BA86" s="149">
        <f>ExportsCoreVPA!AY$24</f>
        <v>0.31018899999999999</v>
      </c>
      <c r="BB86" s="149">
        <f>ExportsCoreVPA!AZ$24</f>
        <v>0.32969805800000002</v>
      </c>
      <c r="BC86" s="149">
        <f>ExportsCoreVPA!BA$24</f>
        <v>0.24430547899999999</v>
      </c>
      <c r="BD86" s="149">
        <f>ExportsCoreVPA!BB$24</f>
        <v>0.38197460899999996</v>
      </c>
      <c r="BE86" s="149">
        <f>ExportsCoreVPA!BC$24</f>
        <v>0</v>
      </c>
      <c r="BG86" s="257">
        <f t="shared" si="44"/>
        <v>9.4254510349329509E-2</v>
      </c>
      <c r="BH86" s="257">
        <f t="shared" si="44"/>
        <v>9.7517300008197416E-2</v>
      </c>
      <c r="BI86" s="257">
        <f t="shared" si="44"/>
        <v>4.6183276791380366E-2</v>
      </c>
      <c r="BJ86" s="257">
        <f t="shared" si="44"/>
        <v>4.6384203137443993E-2</v>
      </c>
      <c r="BK86" s="257">
        <f t="shared" si="44"/>
        <v>2.7886276274197284E-2</v>
      </c>
      <c r="BL86" s="257">
        <f t="shared" si="44"/>
        <v>4.9163088121713827E-2</v>
      </c>
      <c r="BM86" s="257">
        <f t="shared" si="44"/>
        <v>2.4293350516355509E-2</v>
      </c>
      <c r="BN86" s="257">
        <f t="shared" si="44"/>
        <v>1.4992937128485184E-2</v>
      </c>
      <c r="BO86" s="257">
        <f t="shared" si="44"/>
        <v>2.1395010605852784E-2</v>
      </c>
      <c r="BP86" s="257">
        <f t="shared" si="45"/>
        <v>1.3507902715188577E-2</v>
      </c>
      <c r="BQ86" s="257">
        <f t="shared" si="46"/>
        <v>1.3534198183582802E-2</v>
      </c>
      <c r="BR86" s="257">
        <f t="shared" si="47"/>
        <v>1.9855055019425607E-2</v>
      </c>
      <c r="BS86" s="257">
        <f t="shared" si="48"/>
        <v>2.6481863742789422E-2</v>
      </c>
      <c r="BT86" s="257">
        <f t="shared" si="49"/>
        <v>1.572489433999363E-2</v>
      </c>
      <c r="BU86" s="257">
        <f t="shared" si="50"/>
        <v>1.7955747205097829E-2</v>
      </c>
      <c r="BV86" s="257">
        <f t="shared" si="51"/>
        <v>1.9500383479531418E-2</v>
      </c>
    </row>
    <row r="87" spans="1:74">
      <c r="A87" s="149" t="str">
        <f t="shared" si="43"/>
        <v>China</v>
      </c>
      <c r="AF87" s="149">
        <f>ExportsCoreVPA!AD$15</f>
        <v>0.96356700000000006</v>
      </c>
      <c r="AG87" s="149">
        <f>ExportsCoreVPA!AE$15</f>
        <v>1.4535879999999999</v>
      </c>
      <c r="AH87" s="149">
        <f>ExportsCoreVPA!AF$15</f>
        <v>3.0973639999999998</v>
      </c>
      <c r="AI87" s="149">
        <f>ExportsCoreVPA!AG$15</f>
        <v>4.4974E-2</v>
      </c>
      <c r="AJ87" s="149">
        <f>ExportsCoreVPA!AH$15</f>
        <v>1.1803829999999997</v>
      </c>
      <c r="AK87" s="149">
        <f>ExportsCoreVPA!AI$15</f>
        <v>4.3357809999999999</v>
      </c>
      <c r="AL87" s="149">
        <f>ExportsCoreVPA!AJ$15</f>
        <v>11.546977999999999</v>
      </c>
      <c r="AM87" s="149">
        <f>ExportsCoreVPA!AK$15</f>
        <v>9.602507000000001</v>
      </c>
      <c r="AN87" s="149">
        <f>ExportsCoreVPA!AL$15</f>
        <v>12.909070000000002</v>
      </c>
      <c r="AO87" s="149">
        <f>ExportsCoreVPA!AM$15</f>
        <v>10.458572</v>
      </c>
      <c r="AP87" s="149">
        <f>ExportsCoreVPA!AN$15</f>
        <v>10.027884</v>
      </c>
      <c r="AQ87" s="149">
        <f>ExportsCoreVPA!AO$15</f>
        <v>6.9720809999999993</v>
      </c>
      <c r="AR87" s="149">
        <f>ExportsCoreVPA!AP$15</f>
        <v>5.9363979999999996</v>
      </c>
      <c r="AS87" s="149">
        <f>ExportsCoreVPA!AQ$15</f>
        <v>7.0787709999999997</v>
      </c>
      <c r="AT87" s="149">
        <f>ExportsCoreVPA!AR$15</f>
        <v>17.122513000000001</v>
      </c>
      <c r="AU87" s="149">
        <f>ExportsCoreVPA!AS$15</f>
        <v>13.36032</v>
      </c>
      <c r="AV87" s="149">
        <f>ExportsCoreVPA!AT$15</f>
        <v>6.9662870000000003</v>
      </c>
      <c r="AW87" s="149">
        <f>ExportsCoreVPA!AU$15</f>
        <v>13.960805999999998</v>
      </c>
      <c r="AX87" s="149">
        <f>ExportsCoreVPA!AV$15</f>
        <v>8.6937519999999999</v>
      </c>
      <c r="AY87" s="149">
        <f>ExportsCoreVPA!AW$15</f>
        <v>5.4857750000000003</v>
      </c>
      <c r="AZ87" s="149">
        <f>ExportsCoreVPA!AX$15</f>
        <v>3.8612109999999999</v>
      </c>
      <c r="BA87" s="149">
        <f>ExportsCoreVPA!AY$15</f>
        <v>4.6420520000000005</v>
      </c>
      <c r="BB87" s="149">
        <f>ExportsCoreVPA!AZ$15</f>
        <v>2.9803237770000002</v>
      </c>
      <c r="BC87" s="149">
        <f>ExportsCoreVPA!BA$15</f>
        <v>1.5563694020000001</v>
      </c>
      <c r="BD87" s="149">
        <f>ExportsCoreVPA!BB$15</f>
        <v>2.6759351790000001</v>
      </c>
      <c r="BE87" s="149">
        <f>ExportsCoreVPA!BC$15</f>
        <v>0</v>
      </c>
      <c r="BG87" s="257">
        <f t="shared" si="44"/>
        <v>0.27274646488988807</v>
      </c>
      <c r="BH87" s="257">
        <f t="shared" si="44"/>
        <v>0.29200700644468724</v>
      </c>
      <c r="BI87" s="257">
        <f t="shared" si="44"/>
        <v>0.25661159305669784</v>
      </c>
      <c r="BJ87" s="257">
        <f t="shared" si="44"/>
        <v>0.20605891283552125</v>
      </c>
      <c r="BK87" s="257">
        <f t="shared" si="44"/>
        <v>0.18554400897277679</v>
      </c>
      <c r="BL87" s="257">
        <f t="shared" si="44"/>
        <v>0.24322713022353082</v>
      </c>
      <c r="BM87" s="257">
        <f t="shared" si="44"/>
        <v>0.40793904893725808</v>
      </c>
      <c r="BN87" s="257">
        <f t="shared" si="44"/>
        <v>0.38313461186726439</v>
      </c>
      <c r="BO87" s="257">
        <f t="shared" si="44"/>
        <v>0.22557066119465022</v>
      </c>
      <c r="BP87" s="257">
        <f t="shared" si="45"/>
        <v>0.46257391685011445</v>
      </c>
      <c r="BQ87" s="257">
        <f t="shared" si="46"/>
        <v>0.31869017607126432</v>
      </c>
      <c r="BR87" s="257">
        <f t="shared" si="47"/>
        <v>0.23201004645550996</v>
      </c>
      <c r="BS87" s="257">
        <f t="shared" si="48"/>
        <v>0.18611452334558848</v>
      </c>
      <c r="BT87" s="257">
        <f t="shared" si="49"/>
        <v>0.23532677567791288</v>
      </c>
      <c r="BU87" s="257">
        <f t="shared" si="50"/>
        <v>0.16231196705791442</v>
      </c>
      <c r="BV87" s="257">
        <f t="shared" si="51"/>
        <v>0.12422889694917155</v>
      </c>
    </row>
    <row r="88" spans="1:74">
      <c r="A88" s="149" t="str">
        <f t="shared" si="43"/>
        <v>India</v>
      </c>
      <c r="AF88" s="149">
        <f>ExportsCoreVPA!AD$30</f>
        <v>0.82607399999999997</v>
      </c>
      <c r="AG88" s="149">
        <f>ExportsCoreVPA!AE$30</f>
        <v>2.028651</v>
      </c>
      <c r="AH88" s="149">
        <f>ExportsCoreVPA!AF$30</f>
        <v>1.2592209999999999</v>
      </c>
      <c r="AI88" s="149">
        <f>ExportsCoreVPA!AG$30</f>
        <v>3.073105</v>
      </c>
      <c r="AJ88" s="149">
        <f>ExportsCoreVPA!AH$30</f>
        <v>1.8988290000000001</v>
      </c>
      <c r="AK88" s="149">
        <f>ExportsCoreVPA!AI$30</f>
        <v>4.4337759999999999</v>
      </c>
      <c r="AL88" s="149">
        <f>ExportsCoreVPA!AJ$30</f>
        <v>9.0836409999999983</v>
      </c>
      <c r="AM88" s="149">
        <f>ExportsCoreVPA!AK$30</f>
        <v>4.791544</v>
      </c>
      <c r="AN88" s="149">
        <f>ExportsCoreVPA!AL$30</f>
        <v>6.2824629999999999</v>
      </c>
      <c r="AO88" s="149">
        <f>ExportsCoreVPA!AM$30</f>
        <v>2.9855299999999998</v>
      </c>
      <c r="AP88" s="149">
        <f>ExportsCoreVPA!AN$30</f>
        <v>1.2134309999999999</v>
      </c>
      <c r="AQ88" s="149">
        <f>ExportsCoreVPA!AO$30</f>
        <v>1.091135</v>
      </c>
      <c r="AR88" s="149">
        <f>ExportsCoreVPA!AP$30</f>
        <v>1.782767</v>
      </c>
      <c r="AS88" s="149">
        <f>ExportsCoreVPA!AQ$30</f>
        <v>2.4688129999999999</v>
      </c>
      <c r="AT88" s="149">
        <f>ExportsCoreVPA!AR$30</f>
        <v>2.2800549999999999</v>
      </c>
      <c r="AU88" s="149">
        <f>ExportsCoreVPA!AS$30</f>
        <v>2.0929099999999998</v>
      </c>
      <c r="AV88" s="149">
        <f>ExportsCoreVPA!AT$30</f>
        <v>2.6691910000000001</v>
      </c>
      <c r="AW88" s="149">
        <f>ExportsCoreVPA!AU$30</f>
        <v>1.0611520000000001</v>
      </c>
      <c r="AX88" s="149">
        <f>ExportsCoreVPA!AV$30</f>
        <v>0.46289999999999998</v>
      </c>
      <c r="AY88" s="149">
        <f>ExportsCoreVPA!AW$30</f>
        <v>1.326703</v>
      </c>
      <c r="AZ88" s="149">
        <f>ExportsCoreVPA!AX$30</f>
        <v>1.8750959999999999</v>
      </c>
      <c r="BA88" s="149">
        <f>ExportsCoreVPA!AY$30</f>
        <v>0.39747299999999997</v>
      </c>
      <c r="BB88" s="149">
        <f>ExportsCoreVPA!AZ$30</f>
        <v>0.45294809599999997</v>
      </c>
      <c r="BC88" s="149">
        <f>ExportsCoreVPA!BA$30</f>
        <v>0.64220830399999995</v>
      </c>
      <c r="BD88" s="149">
        <f>ExportsCoreVPA!BB$30</f>
        <v>0.375062532</v>
      </c>
      <c r="BE88" s="149">
        <f>ExportsCoreVPA!BC$30</f>
        <v>0</v>
      </c>
      <c r="BF88" s="149"/>
      <c r="BG88" s="257">
        <f t="shared" si="44"/>
        <v>0.13273764679032035</v>
      </c>
      <c r="BH88" s="257">
        <f t="shared" si="44"/>
        <v>8.3357047018542019E-2</v>
      </c>
      <c r="BI88" s="257">
        <f t="shared" si="44"/>
        <v>3.1051462299960975E-2</v>
      </c>
      <c r="BJ88" s="257">
        <f t="shared" si="44"/>
        <v>3.2248347639217974E-2</v>
      </c>
      <c r="BK88" s="257">
        <f t="shared" si="44"/>
        <v>5.5720950017901491E-2</v>
      </c>
      <c r="BL88" s="257">
        <f t="shared" si="44"/>
        <v>8.4828609521136619E-2</v>
      </c>
      <c r="BM88" s="257">
        <f t="shared" si="44"/>
        <v>5.4321668100041146E-2</v>
      </c>
      <c r="BN88" s="257">
        <f t="shared" si="44"/>
        <v>6.0018492111200653E-2</v>
      </c>
      <c r="BO88" s="257">
        <f t="shared" si="44"/>
        <v>8.6429281297886462E-2</v>
      </c>
      <c r="BP88" s="257">
        <f t="shared" si="45"/>
        <v>3.5159949720190417E-2</v>
      </c>
      <c r="BQ88" s="257">
        <f t="shared" si="46"/>
        <v>1.6968701488538924E-2</v>
      </c>
      <c r="BR88" s="257">
        <f t="shared" si="47"/>
        <v>5.6110289733476926E-2</v>
      </c>
      <c r="BS88" s="257">
        <f t="shared" si="48"/>
        <v>9.0381644066387337E-2</v>
      </c>
      <c r="BT88" s="257">
        <f t="shared" si="49"/>
        <v>2.0149718165377521E-2</v>
      </c>
      <c r="BU88" s="257">
        <f t="shared" si="50"/>
        <v>2.466809042838336E-2</v>
      </c>
      <c r="BV88" s="257">
        <f t="shared" si="51"/>
        <v>5.1260856911602426E-2</v>
      </c>
    </row>
    <row r="89" spans="1:74">
      <c r="A89" s="149" t="str">
        <f t="shared" si="43"/>
        <v>USA</v>
      </c>
      <c r="B89" s="256"/>
      <c r="C89" s="256"/>
      <c r="D89" s="256"/>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F89" s="149">
        <f>ExportsCoreVPA!AD$8</f>
        <v>11.434612999999999</v>
      </c>
      <c r="AG89" s="149">
        <f>ExportsCoreVPA!AE$8</f>
        <v>8.1605269999999983</v>
      </c>
      <c r="AH89" s="149">
        <f>ExportsCoreVPA!AF$8</f>
        <v>8.2290189999999992</v>
      </c>
      <c r="AI89" s="149">
        <f>ExportsCoreVPA!AG$8</f>
        <v>4.8209610000000005</v>
      </c>
      <c r="AJ89" s="149">
        <f>ExportsCoreVPA!AH$8</f>
        <v>10.494541</v>
      </c>
      <c r="AK89" s="149">
        <f>ExportsCoreVPA!AI$8</f>
        <v>7.1843319999999995</v>
      </c>
      <c r="AL89" s="149">
        <f>ExportsCoreVPA!AJ$8</f>
        <v>5.6535830000000002</v>
      </c>
      <c r="AM89" s="149">
        <f>ExportsCoreVPA!AK$8</f>
        <v>8.5094139999999996</v>
      </c>
      <c r="AN89" s="149">
        <f>ExportsCoreVPA!AL$8</f>
        <v>6.2980489999999998</v>
      </c>
      <c r="AO89" s="149">
        <f>ExportsCoreVPA!AM$8</f>
        <v>4.1582089999999994</v>
      </c>
      <c r="AP89" s="149">
        <f>ExportsCoreVPA!AN$8</f>
        <v>5.4443630000000001</v>
      </c>
      <c r="AQ89" s="149">
        <f>ExportsCoreVPA!AO$8</f>
        <v>3.6851649999999996</v>
      </c>
      <c r="AR89" s="149">
        <f>ExportsCoreVPA!AP$8</f>
        <v>8.0016870000000004</v>
      </c>
      <c r="AS89" s="149">
        <f>ExportsCoreVPA!AQ$8</f>
        <v>4.1510579999999999</v>
      </c>
      <c r="AT89" s="149">
        <f>ExportsCoreVPA!AR$8</f>
        <v>5.2371980000000002</v>
      </c>
      <c r="AU89" s="149">
        <f>ExportsCoreVPA!AS$8</f>
        <v>2.3298219999999996</v>
      </c>
      <c r="AV89" s="149">
        <f>ExportsCoreVPA!AT$8</f>
        <v>4.6210590000000007</v>
      </c>
      <c r="AW89" s="149">
        <f>ExportsCoreVPA!AU$8</f>
        <v>2.9109029999999998</v>
      </c>
      <c r="AX89" s="149">
        <f>ExportsCoreVPA!AV$8</f>
        <v>3.3730329999999999</v>
      </c>
      <c r="AY89" s="149">
        <f>ExportsCoreVPA!AW$8</f>
        <v>4.5225309999999999</v>
      </c>
      <c r="AZ89" s="149">
        <f>ExportsCoreVPA!AX$8</f>
        <v>3.6405419999999999</v>
      </c>
      <c r="BA89" s="149">
        <f>ExportsCoreVPA!AY$8</f>
        <v>1.5688309999999999</v>
      </c>
      <c r="BB89" s="149">
        <f>ExportsCoreVPA!AZ$8</f>
        <v>2.566369275</v>
      </c>
      <c r="BC89" s="149">
        <f>ExportsCoreVPA!BA$8</f>
        <v>2.6003964419999996</v>
      </c>
      <c r="BD89" s="149">
        <f>ExportsCoreVPA!BB$8</f>
        <v>3.9355394669999999</v>
      </c>
      <c r="BE89" s="149">
        <f>ExportsCoreVPA!BC$8</f>
        <v>0</v>
      </c>
      <c r="BF89" s="149"/>
      <c r="BG89" s="257">
        <f t="shared" si="44"/>
        <v>0.13306695218581158</v>
      </c>
      <c r="BH89" s="257">
        <f t="shared" si="44"/>
        <v>0.11609865689707508</v>
      </c>
      <c r="BI89" s="257">
        <f t="shared" si="44"/>
        <v>0.13932018585465714</v>
      </c>
      <c r="BJ89" s="257">
        <f t="shared" si="44"/>
        <v>0.10891455413663634</v>
      </c>
      <c r="BK89" s="257">
        <f t="shared" si="44"/>
        <v>0.25009527402397069</v>
      </c>
      <c r="BL89" s="257">
        <f t="shared" si="44"/>
        <v>0.14263068048555738</v>
      </c>
      <c r="BM89" s="257">
        <f t="shared" si="44"/>
        <v>0.12477476706930285</v>
      </c>
      <c r="BN89" s="257">
        <f t="shared" si="44"/>
        <v>6.6812430217974839E-2</v>
      </c>
      <c r="BO89" s="257">
        <f t="shared" si="44"/>
        <v>0.14963140824509372</v>
      </c>
      <c r="BP89" s="257">
        <f t="shared" si="45"/>
        <v>9.6449145005005357E-2</v>
      </c>
      <c r="BQ89" s="257">
        <f t="shared" si="46"/>
        <v>0.1236465545214753</v>
      </c>
      <c r="BR89" s="257">
        <f t="shared" si="47"/>
        <v>0.19127153910003306</v>
      </c>
      <c r="BS89" s="257">
        <f t="shared" si="48"/>
        <v>0.17547804019246691</v>
      </c>
      <c r="BT89" s="257">
        <f t="shared" si="49"/>
        <v>7.953119456946102E-2</v>
      </c>
      <c r="BU89" s="257">
        <f t="shared" si="50"/>
        <v>0.13976751399861201</v>
      </c>
      <c r="BV89" s="257">
        <f t="shared" si="51"/>
        <v>0.20756279402890132</v>
      </c>
    </row>
    <row r="90" spans="1:74">
      <c r="A90" s="149" t="str">
        <f t="shared" si="43"/>
        <v>Others</v>
      </c>
      <c r="B90" s="256"/>
      <c r="C90" s="256"/>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F90" s="149">
        <f t="shared" ref="AF90:BE90" si="52">AF71-SUM(AF85:AF89)</f>
        <v>13.805273</v>
      </c>
      <c r="AG90" s="149">
        <f t="shared" si="52"/>
        <v>9.5403519999999986</v>
      </c>
      <c r="AH90" s="149">
        <f t="shared" si="52"/>
        <v>9.986777</v>
      </c>
      <c r="AI90" s="149">
        <f t="shared" si="52"/>
        <v>7.7140870000000028</v>
      </c>
      <c r="AJ90" s="149">
        <f t="shared" si="52"/>
        <v>16.041451000000002</v>
      </c>
      <c r="AK90" s="149">
        <f t="shared" si="52"/>
        <v>12.143711999999987</v>
      </c>
      <c r="AL90" s="149">
        <f t="shared" si="52"/>
        <v>10.753846000000017</v>
      </c>
      <c r="AM90" s="149">
        <f t="shared" si="52"/>
        <v>23.275664000000013</v>
      </c>
      <c r="AN90" s="149">
        <f t="shared" si="52"/>
        <v>13.477029000000002</v>
      </c>
      <c r="AO90" s="149">
        <f t="shared" si="52"/>
        <v>11.404885999999998</v>
      </c>
      <c r="AP90" s="149">
        <f t="shared" si="52"/>
        <v>16.241839000000002</v>
      </c>
      <c r="AQ90" s="149">
        <f t="shared" si="52"/>
        <v>17.101118999999997</v>
      </c>
      <c r="AR90" s="149">
        <f t="shared" si="52"/>
        <v>13.628030999999996</v>
      </c>
      <c r="AS90" s="149">
        <f t="shared" si="52"/>
        <v>11.663216000000006</v>
      </c>
      <c r="AT90" s="149">
        <f t="shared" si="52"/>
        <v>12.101015999999991</v>
      </c>
      <c r="AU90" s="149">
        <f t="shared" si="52"/>
        <v>14.110663000000006</v>
      </c>
      <c r="AV90" s="149">
        <f t="shared" si="52"/>
        <v>14.153912999999999</v>
      </c>
      <c r="AW90" s="149">
        <f t="shared" si="52"/>
        <v>8.9950339999999969</v>
      </c>
      <c r="AX90" s="149">
        <f t="shared" si="52"/>
        <v>11.063108999999997</v>
      </c>
      <c r="AY90" s="149">
        <f t="shared" si="52"/>
        <v>8.4903710000000032</v>
      </c>
      <c r="AZ90" s="149">
        <f t="shared" si="52"/>
        <v>5.7457740000000008</v>
      </c>
      <c r="BA90" s="149">
        <f t="shared" si="52"/>
        <v>9.4853871000000023</v>
      </c>
      <c r="BB90" s="149">
        <f t="shared" si="52"/>
        <v>8.1687640919999982</v>
      </c>
      <c r="BC90" s="149">
        <f t="shared" si="52"/>
        <v>4.7565280189999992</v>
      </c>
      <c r="BD90" s="149">
        <f t="shared" si="52"/>
        <v>5.0860642449999993</v>
      </c>
      <c r="BE90" s="149">
        <f t="shared" si="52"/>
        <v>0</v>
      </c>
      <c r="BG90" s="257">
        <f t="shared" si="44"/>
        <v>0.28474646252352054</v>
      </c>
      <c r="BH90" s="257">
        <f t="shared" si="44"/>
        <v>0.31842842595556281</v>
      </c>
      <c r="BI90" s="257">
        <f t="shared" si="44"/>
        <v>0.4156254878856202</v>
      </c>
      <c r="BJ90" s="257">
        <f t="shared" si="44"/>
        <v>0.50542126366731488</v>
      </c>
      <c r="BK90" s="257">
        <f t="shared" si="44"/>
        <v>0.42594844654035657</v>
      </c>
      <c r="BL90" s="257">
        <f t="shared" si="44"/>
        <v>0.40074902223241432</v>
      </c>
      <c r="BM90" s="257">
        <f t="shared" si="44"/>
        <v>0.28830329743154748</v>
      </c>
      <c r="BN90" s="257">
        <f t="shared" si="44"/>
        <v>0.40465223824689611</v>
      </c>
      <c r="BO90" s="257">
        <f t="shared" si="44"/>
        <v>0.45830835190992775</v>
      </c>
      <c r="BP90" s="257">
        <f t="shared" si="45"/>
        <v>0.298039247130857</v>
      </c>
      <c r="BQ90" s="257">
        <f t="shared" si="46"/>
        <v>0.40554459744257582</v>
      </c>
      <c r="BR90" s="257">
        <f t="shared" si="47"/>
        <v>0.35908351511582504</v>
      </c>
      <c r="BS90" s="257">
        <f t="shared" si="48"/>
        <v>0.27695248699474734</v>
      </c>
      <c r="BT90" s="257">
        <f t="shared" si="49"/>
        <v>0.48085750920064418</v>
      </c>
      <c r="BU90" s="257">
        <f t="shared" si="50"/>
        <v>0.44488057922995855</v>
      </c>
      <c r="BV90" s="257">
        <f t="shared" si="51"/>
        <v>0.37966451174693422</v>
      </c>
    </row>
    <row r="91" spans="1:74">
      <c r="AF91" s="149"/>
      <c r="AG91" s="149"/>
      <c r="AH91" s="149"/>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row>
    <row r="92" spans="1:74" ht="13">
      <c r="A92" s="3" t="s">
        <v>90</v>
      </c>
    </row>
    <row r="93" spans="1:74">
      <c r="B93" s="300" t="s">
        <v>32</v>
      </c>
      <c r="C93" s="300"/>
      <c r="D93" s="300"/>
      <c r="E93" s="300"/>
      <c r="F93" s="300"/>
      <c r="G93" s="300"/>
      <c r="H93" s="300"/>
      <c r="I93" s="300"/>
      <c r="J93" s="300"/>
      <c r="K93" s="300"/>
      <c r="L93" s="300"/>
      <c r="M93" s="300"/>
      <c r="N93" s="300"/>
      <c r="O93" s="300"/>
      <c r="P93" s="300"/>
      <c r="Q93" s="300"/>
      <c r="R93" s="300"/>
      <c r="S93" s="300"/>
      <c r="T93" s="300"/>
      <c r="U93" s="300"/>
      <c r="V93" s="300"/>
      <c r="W93" s="300"/>
      <c r="X93" s="300"/>
      <c r="Y93" s="300"/>
      <c r="Z93" s="300"/>
      <c r="AA93" s="300"/>
      <c r="AB93" s="300"/>
      <c r="AC93" s="254"/>
      <c r="AD93" s="254"/>
      <c r="AF93" s="300" t="s">
        <v>62</v>
      </c>
      <c r="AG93" s="300"/>
      <c r="AH93" s="300"/>
      <c r="AI93" s="300"/>
      <c r="AJ93" s="300"/>
      <c r="AK93" s="300"/>
      <c r="AL93" s="300"/>
      <c r="AM93" s="300"/>
      <c r="AN93" s="300"/>
      <c r="AO93" s="300"/>
      <c r="AP93" s="300"/>
      <c r="AQ93" s="300"/>
      <c r="AR93" s="300"/>
      <c r="AS93" s="300"/>
      <c r="AT93" s="300"/>
      <c r="AU93" s="300"/>
      <c r="AV93" s="300"/>
      <c r="AW93" s="300"/>
      <c r="AX93" s="300"/>
      <c r="AY93" s="300"/>
      <c r="AZ93" s="300"/>
      <c r="BA93" s="300"/>
      <c r="BB93" s="300"/>
      <c r="BC93" s="300"/>
      <c r="BD93" s="300"/>
      <c r="BE93" s="300"/>
    </row>
    <row r="94" spans="1:74">
      <c r="A94" s="255" t="s">
        <v>3</v>
      </c>
      <c r="B94" s="2" t="s">
        <v>121</v>
      </c>
      <c r="C94" s="149">
        <f>ExportsLogs!C$5</f>
        <v>80.392930155999991</v>
      </c>
      <c r="D94" s="149">
        <f>ExportsLogs!D$5</f>
        <v>64.693927151840001</v>
      </c>
      <c r="E94" s="149">
        <f>ExportsLogs!E$5</f>
        <v>80.99721240800001</v>
      </c>
      <c r="F94" s="149">
        <f>ExportsLogs!F$5</f>
        <v>53.588690119999995</v>
      </c>
      <c r="G94" s="149">
        <f>ExportsLogs!G$5</f>
        <v>90.876846202799996</v>
      </c>
      <c r="H94" s="149">
        <f>ExportsLogs!H$5</f>
        <v>100.83326427999999</v>
      </c>
      <c r="I94" s="149">
        <f>ExportsLogs!I$5</f>
        <v>46.80569804000001</v>
      </c>
      <c r="J94" s="149">
        <f>ExportsLogs!J$5</f>
        <v>128.51659687720002</v>
      </c>
      <c r="K94" s="149">
        <f>ExportsLogs!K$5</f>
        <v>99.035592040000012</v>
      </c>
      <c r="L94" s="149">
        <f>ExportsLogs!L$5</f>
        <v>75.828409064000013</v>
      </c>
      <c r="M94" s="149">
        <f>ExportsLogs!M$5</f>
        <v>96.967775719999992</v>
      </c>
      <c r="N94" s="149">
        <f>ExportsLogs!N$5</f>
        <v>143.92533987999994</v>
      </c>
      <c r="O94" s="149">
        <f>ExportsLogs!O$5</f>
        <v>76.218645960000018</v>
      </c>
      <c r="P94" s="149">
        <f>ExportsLogs!P$5</f>
        <v>84.355647983589733</v>
      </c>
      <c r="Q94" s="149">
        <f>ExportsLogs!Q$5</f>
        <v>136.14514698941173</v>
      </c>
      <c r="R94" s="149">
        <f>ExportsLogs!R$5</f>
        <v>126.71933360140353</v>
      </c>
      <c r="S94" s="149">
        <f>ExportsLogs!S$5</f>
        <v>125.23054464000002</v>
      </c>
      <c r="T94" s="149">
        <f>ExportsLogs!T$5</f>
        <v>171.04777895999993</v>
      </c>
      <c r="U94" s="149">
        <f>ExportsLogs!U$5</f>
        <v>147.84849027999996</v>
      </c>
      <c r="V94" s="149">
        <f>ExportsLogs!V$5</f>
        <v>101.59776680000002</v>
      </c>
      <c r="W94" s="149">
        <f>ExportsLogs!W$5</f>
        <v>77.808888919999987</v>
      </c>
      <c r="X94" s="149">
        <f>ExportsLogs!X$5</f>
        <v>52.121310319999999</v>
      </c>
      <c r="Y94" s="149">
        <f>ExportsLogs!Y$5</f>
        <v>63.693743848000004</v>
      </c>
      <c r="Z94" s="149">
        <f>ExportsLogs!Z$5</f>
        <v>29.068777179999998</v>
      </c>
      <c r="AA94" s="149">
        <f>ExportsLogs!AA$5</f>
        <v>38.944130594640001</v>
      </c>
      <c r="AB94" s="149">
        <f>ExportsLogs!AB$5</f>
        <v>0</v>
      </c>
      <c r="AC94" s="149"/>
      <c r="AD94" s="149"/>
      <c r="AE94" s="149"/>
      <c r="AF94" s="149">
        <f>ExportsLogs!AD$5</f>
        <v>4.47471</v>
      </c>
      <c r="AG94" s="149">
        <f>ExportsLogs!AE$5</f>
        <v>5.1675179999999994</v>
      </c>
      <c r="AH94" s="149">
        <f>ExportsLogs!AF$5</f>
        <v>7.3586099999999997</v>
      </c>
      <c r="AI94" s="149">
        <f>ExportsLogs!AG$5</f>
        <v>5.4777030000000009</v>
      </c>
      <c r="AJ94" s="149">
        <f>ExportsLogs!AH$5</f>
        <v>10.852021999999998</v>
      </c>
      <c r="AK94" s="149">
        <f>ExportsLogs!AI$5</f>
        <v>13.074565</v>
      </c>
      <c r="AL94" s="149">
        <f>ExportsLogs!AJ$5</f>
        <v>7.3487170000000006</v>
      </c>
      <c r="AM94" s="149">
        <f>ExportsLogs!AK$5</f>
        <v>17.189274999999999</v>
      </c>
      <c r="AN94" s="149">
        <f>ExportsLogs!AL$5</f>
        <v>12.886727000000002</v>
      </c>
      <c r="AO94" s="149">
        <f>ExportsLogs!AM$5</f>
        <v>8.3783310000000011</v>
      </c>
      <c r="AP94" s="149">
        <f>ExportsLogs!AN$5</f>
        <v>9.9681979999999992</v>
      </c>
      <c r="AQ94" s="149">
        <f>ExportsLogs!AO$5</f>
        <v>11.020401999999999</v>
      </c>
      <c r="AR94" s="149">
        <f>ExportsLogs!AP$5</f>
        <v>14.276102999999997</v>
      </c>
      <c r="AS94" s="149">
        <f>ExportsLogs!AQ$5</f>
        <v>12.399347000000001</v>
      </c>
      <c r="AT94" s="149">
        <f>ExportsLogs!AR$5</f>
        <v>24.337449999999993</v>
      </c>
      <c r="AU94" s="149">
        <f>ExportsLogs!AS$5</f>
        <v>20.834442999999997</v>
      </c>
      <c r="AV94" s="149">
        <f>ExportsLogs!AT$5</f>
        <v>17.436351000000002</v>
      </c>
      <c r="AW94" s="149">
        <f>ExportsLogs!AU$5</f>
        <v>19.122339999999994</v>
      </c>
      <c r="AX94" s="149">
        <f>ExportsLogs!AV$5</f>
        <v>14.196375999999997</v>
      </c>
      <c r="AY94" s="149">
        <f>ExportsLogs!AW$5</f>
        <v>12.215802999999999</v>
      </c>
      <c r="AZ94" s="149">
        <f>ExportsLogs!AX$5</f>
        <v>8.5291640000000015</v>
      </c>
      <c r="BA94" s="149">
        <f>ExportsLogs!AY$5</f>
        <v>5.4195219999999997</v>
      </c>
      <c r="BB94" s="149">
        <f>ExportsLogs!AZ$5</f>
        <v>3.3515139840000003</v>
      </c>
      <c r="BC94" s="149">
        <f>ExportsLogs!BA$5</f>
        <v>3.6170324620000001</v>
      </c>
      <c r="BD94" s="149">
        <f>ExportsLogs!BB$5</f>
        <v>4.8656748480000003</v>
      </c>
      <c r="BE94" s="149">
        <f>ExportsLogs!BC$5</f>
        <v>0</v>
      </c>
    </row>
    <row r="95" spans="1:74">
      <c r="A95" s="255"/>
      <c r="B95" s="2" t="s">
        <v>121</v>
      </c>
      <c r="C95" s="2">
        <v>2000</v>
      </c>
      <c r="D95" s="2">
        <f t="shared" ref="D95:AB95" si="53">1+C95</f>
        <v>2001</v>
      </c>
      <c r="E95" s="2">
        <f t="shared" si="53"/>
        <v>2002</v>
      </c>
      <c r="F95" s="2">
        <f t="shared" si="53"/>
        <v>2003</v>
      </c>
      <c r="G95" s="2">
        <f t="shared" si="53"/>
        <v>2004</v>
      </c>
      <c r="H95" s="2">
        <f t="shared" si="53"/>
        <v>2005</v>
      </c>
      <c r="I95" s="2">
        <f t="shared" si="53"/>
        <v>2006</v>
      </c>
      <c r="J95" s="2">
        <f t="shared" si="53"/>
        <v>2007</v>
      </c>
      <c r="K95" s="2">
        <f t="shared" si="53"/>
        <v>2008</v>
      </c>
      <c r="L95" s="2">
        <f t="shared" si="53"/>
        <v>2009</v>
      </c>
      <c r="M95" s="2">
        <f t="shared" si="53"/>
        <v>2010</v>
      </c>
      <c r="N95" s="2">
        <f t="shared" si="53"/>
        <v>2011</v>
      </c>
      <c r="O95" s="2">
        <f t="shared" si="53"/>
        <v>2012</v>
      </c>
      <c r="P95" s="2">
        <f t="shared" si="53"/>
        <v>2013</v>
      </c>
      <c r="Q95" s="2">
        <f t="shared" si="53"/>
        <v>2014</v>
      </c>
      <c r="R95" s="2">
        <f t="shared" si="53"/>
        <v>2015</v>
      </c>
      <c r="S95" s="2">
        <f t="shared" si="53"/>
        <v>2016</v>
      </c>
      <c r="T95" s="2">
        <f t="shared" si="53"/>
        <v>2017</v>
      </c>
      <c r="U95" s="2">
        <f t="shared" si="53"/>
        <v>2018</v>
      </c>
      <c r="V95" s="2">
        <f t="shared" si="53"/>
        <v>2019</v>
      </c>
      <c r="W95" s="2">
        <f t="shared" si="53"/>
        <v>2020</v>
      </c>
      <c r="X95" s="2">
        <f t="shared" si="53"/>
        <v>2021</v>
      </c>
      <c r="Y95" s="2">
        <f t="shared" si="53"/>
        <v>2022</v>
      </c>
      <c r="Z95" s="2">
        <f t="shared" si="53"/>
        <v>2023</v>
      </c>
      <c r="AA95" s="2">
        <f t="shared" si="53"/>
        <v>2024</v>
      </c>
      <c r="AB95" s="2">
        <f t="shared" si="53"/>
        <v>2025</v>
      </c>
      <c r="AF95" s="2">
        <v>2000</v>
      </c>
      <c r="AG95" s="2">
        <f t="shared" ref="AG95:BE95" si="54">1+AF95</f>
        <v>2001</v>
      </c>
      <c r="AH95" s="2">
        <f t="shared" si="54"/>
        <v>2002</v>
      </c>
      <c r="AI95" s="2">
        <f t="shared" si="54"/>
        <v>2003</v>
      </c>
      <c r="AJ95" s="2">
        <f t="shared" si="54"/>
        <v>2004</v>
      </c>
      <c r="AK95" s="2">
        <f t="shared" si="54"/>
        <v>2005</v>
      </c>
      <c r="AL95" s="2">
        <f t="shared" si="54"/>
        <v>2006</v>
      </c>
      <c r="AM95" s="2">
        <f t="shared" si="54"/>
        <v>2007</v>
      </c>
      <c r="AN95" s="2">
        <f t="shared" si="54"/>
        <v>2008</v>
      </c>
      <c r="AO95" s="2">
        <f t="shared" si="54"/>
        <v>2009</v>
      </c>
      <c r="AP95" s="2">
        <f t="shared" si="54"/>
        <v>2010</v>
      </c>
      <c r="AQ95" s="2">
        <f t="shared" si="54"/>
        <v>2011</v>
      </c>
      <c r="AR95" s="2">
        <f t="shared" si="54"/>
        <v>2012</v>
      </c>
      <c r="AS95" s="2">
        <f t="shared" si="54"/>
        <v>2013</v>
      </c>
      <c r="AT95" s="2">
        <f t="shared" si="54"/>
        <v>2014</v>
      </c>
      <c r="AU95" s="2">
        <f t="shared" si="54"/>
        <v>2015</v>
      </c>
      <c r="AV95" s="2">
        <f t="shared" si="54"/>
        <v>2016</v>
      </c>
      <c r="AW95" s="2">
        <f t="shared" si="54"/>
        <v>2017</v>
      </c>
      <c r="AX95" s="2">
        <f t="shared" si="54"/>
        <v>2018</v>
      </c>
      <c r="AY95" s="2">
        <f t="shared" si="54"/>
        <v>2019</v>
      </c>
      <c r="AZ95" s="2">
        <f t="shared" si="54"/>
        <v>2020</v>
      </c>
      <c r="BA95" s="2">
        <f t="shared" si="54"/>
        <v>2021</v>
      </c>
      <c r="BB95" s="2">
        <f t="shared" si="54"/>
        <v>2022</v>
      </c>
      <c r="BC95" s="2">
        <f t="shared" si="54"/>
        <v>2023</v>
      </c>
      <c r="BD95" s="2">
        <f t="shared" si="54"/>
        <v>2024</v>
      </c>
      <c r="BE95" s="2">
        <f t="shared" si="54"/>
        <v>2025</v>
      </c>
    </row>
    <row r="96" spans="1:74">
      <c r="A96" s="255" t="s">
        <v>131</v>
      </c>
      <c r="B96" s="2" t="s">
        <v>121</v>
      </c>
      <c r="C96" s="149">
        <f>ExportsLogs!C$17</f>
        <v>6.2686251599999991</v>
      </c>
      <c r="D96" s="149">
        <f>ExportsLogs!D$17</f>
        <v>2.3940120399999998</v>
      </c>
      <c r="E96" s="149">
        <f>ExportsLogs!E$17</f>
        <v>2.6806057600000006</v>
      </c>
      <c r="F96" s="149">
        <f>ExportsLogs!F$17</f>
        <v>2.875401759999999</v>
      </c>
      <c r="G96" s="149">
        <f>ExportsLogs!G$17</f>
        <v>7.3606251600000006</v>
      </c>
      <c r="H96" s="149">
        <f>ExportsLogs!H$17</f>
        <v>2.81302824</v>
      </c>
      <c r="I96" s="149">
        <f>ExportsLogs!I$17</f>
        <v>1.9722586400000002</v>
      </c>
      <c r="J96" s="149">
        <f>ExportsLogs!J$17</f>
        <v>3.4212866799999997</v>
      </c>
      <c r="K96" s="149">
        <f>ExportsLogs!K$17</f>
        <v>2.80562632</v>
      </c>
      <c r="L96" s="149">
        <f>ExportsLogs!L$17</f>
        <v>1.7993167199999998</v>
      </c>
      <c r="M96" s="149">
        <f>ExportsLogs!M$17</f>
        <v>0.76736087999999991</v>
      </c>
      <c r="N96" s="149">
        <f>ExportsLogs!N$17</f>
        <v>1.1005789199999998</v>
      </c>
      <c r="O96" s="149">
        <f>ExportsLogs!O$17</f>
        <v>1.0530647200000001</v>
      </c>
      <c r="P96" s="149">
        <f>ExportsLogs!P$17</f>
        <v>1.2422275199999999</v>
      </c>
      <c r="Q96" s="149">
        <f>ExportsLogs!Q$17</f>
        <v>0.65861695999999992</v>
      </c>
      <c r="R96" s="149">
        <f>ExportsLogs!R$17</f>
        <v>1.14912416</v>
      </c>
      <c r="S96" s="149">
        <f>ExportsLogs!S$17</f>
        <v>0.95123847999999978</v>
      </c>
      <c r="T96" s="149">
        <f>ExportsLogs!T$17</f>
        <v>0.93561719999999982</v>
      </c>
      <c r="U96" s="149">
        <f>ExportsLogs!U$17</f>
        <v>0.87687263999999998</v>
      </c>
      <c r="V96" s="149">
        <f>ExportsLogs!V$17</f>
        <v>1.7781408799999998</v>
      </c>
      <c r="W96" s="149">
        <f>ExportsLogs!W$17</f>
        <v>1.19771344</v>
      </c>
      <c r="X96" s="149">
        <f>ExportsLogs!X$17</f>
        <v>0.41831999999999997</v>
      </c>
      <c r="Y96" s="149">
        <f>ExportsLogs!Y$17</f>
        <v>0.97213199999999989</v>
      </c>
      <c r="Z96" s="149">
        <f>ExportsLogs!Z$17</f>
        <v>1.3693847999999997</v>
      </c>
      <c r="AA96" s="149">
        <f>ExportsLogs!AA$17</f>
        <v>1.1571924</v>
      </c>
      <c r="AB96" s="149">
        <f>ExportsLogs!AB$17</f>
        <v>0</v>
      </c>
      <c r="AC96" s="149"/>
      <c r="AD96" s="149"/>
      <c r="AE96" s="149"/>
      <c r="BG96" s="257">
        <f t="shared" ref="BG96:BO101" si="55">K96/K$94</f>
        <v>2.8329474911068544E-2</v>
      </c>
      <c r="BH96" s="257">
        <f t="shared" si="55"/>
        <v>2.3728794289767527E-2</v>
      </c>
      <c r="BI96" s="257">
        <f t="shared" si="55"/>
        <v>7.9135658655902184E-3</v>
      </c>
      <c r="BJ96" s="257">
        <f t="shared" si="55"/>
        <v>7.6468738647247599E-3</v>
      </c>
      <c r="BK96" s="257">
        <f t="shared" si="55"/>
        <v>1.3816366149467605E-2</v>
      </c>
      <c r="BL96" s="257">
        <f t="shared" si="55"/>
        <v>1.4726074064912152E-2</v>
      </c>
      <c r="BM96" s="257">
        <f t="shared" si="55"/>
        <v>4.8376087915291011E-3</v>
      </c>
      <c r="BN96" s="257">
        <f t="shared" si="55"/>
        <v>9.068262334890248E-3</v>
      </c>
      <c r="BO96" s="257">
        <f t="shared" si="55"/>
        <v>7.595898290904372E-3</v>
      </c>
      <c r="BP96" s="257">
        <f>T96/T$94</f>
        <v>5.4699172692490609E-3</v>
      </c>
      <c r="BQ96" s="257">
        <f>U96/U$94</f>
        <v>5.9308866687739041E-3</v>
      </c>
      <c r="BR96" s="257">
        <f>V96/V$94</f>
        <v>1.7501771308618956E-2</v>
      </c>
      <c r="BS96" s="257">
        <f>W96/W$94</f>
        <v>1.5393015587607754E-2</v>
      </c>
      <c r="BT96" s="257">
        <f>X96/X$94</f>
        <v>8.0258918555906316E-3</v>
      </c>
      <c r="BU96" s="257">
        <f>Y96/Y$94</f>
        <v>1.5262597882767178E-2</v>
      </c>
      <c r="BV96" s="257">
        <f>Z96/Z$94</f>
        <v>4.7108441869449146E-2</v>
      </c>
    </row>
    <row r="97" spans="1:74">
      <c r="A97" s="255" t="s">
        <v>27</v>
      </c>
      <c r="B97" s="2" t="s">
        <v>121</v>
      </c>
      <c r="C97" s="149">
        <f>ExportsLogs!C$12</f>
        <v>19.6951608</v>
      </c>
      <c r="D97" s="149">
        <f>ExportsLogs!D$12</f>
        <v>24.946433316</v>
      </c>
      <c r="E97" s="149">
        <f>ExportsLogs!E$12</f>
        <v>43.279185599999998</v>
      </c>
      <c r="F97" s="149">
        <f>ExportsLogs!F$12</f>
        <v>0.25087720000000002</v>
      </c>
      <c r="G97" s="149">
        <f>ExportsLogs!G$12</f>
        <v>9.7426700588000017</v>
      </c>
      <c r="H97" s="149">
        <f>ExportsLogs!H$12</f>
        <v>26.017501040000003</v>
      </c>
      <c r="I97" s="149">
        <f>ExportsLogs!I$12</f>
        <v>25.649536559999998</v>
      </c>
      <c r="J97" s="149">
        <f>ExportsLogs!J$12</f>
        <v>50.736739759999999</v>
      </c>
      <c r="K97" s="149">
        <f>ExportsLogs!K$12</f>
        <v>47.279089480000003</v>
      </c>
      <c r="L97" s="149">
        <f>ExportsLogs!L$12</f>
        <v>40.94666834400001</v>
      </c>
      <c r="M97" s="149">
        <f>ExportsLogs!M$12</f>
        <v>58.636423600000001</v>
      </c>
      <c r="N97" s="149">
        <f>ExportsLogs!N$12</f>
        <v>67.823010839999995</v>
      </c>
      <c r="O97" s="149">
        <f>ExportsLogs!O$12</f>
        <v>37.21833376</v>
      </c>
      <c r="P97" s="149">
        <f>ExportsLogs!P$12</f>
        <v>51.75722987692307</v>
      </c>
      <c r="Q97" s="149">
        <f>ExportsLogs!Q$12</f>
        <v>102.29313816941173</v>
      </c>
      <c r="R97" s="149">
        <f>ExportsLogs!R$12</f>
        <v>69.785671654736845</v>
      </c>
      <c r="S97" s="149">
        <f>ExportsLogs!S$12</f>
        <v>58.582701439999994</v>
      </c>
      <c r="T97" s="149">
        <f>ExportsLogs!T$12</f>
        <v>144.38039743999997</v>
      </c>
      <c r="U97" s="149">
        <f>ExportsLogs!U$12</f>
        <v>114.29950747999997</v>
      </c>
      <c r="V97" s="149">
        <f>ExportsLogs!V$12</f>
        <v>60.161487759999993</v>
      </c>
      <c r="W97" s="149">
        <f>ExportsLogs!W$12</f>
        <v>49.937798959999995</v>
      </c>
      <c r="X97" s="149">
        <f>ExportsLogs!X$12</f>
        <v>42.869086920000001</v>
      </c>
      <c r="Y97" s="149">
        <f>ExportsLogs!Y$12</f>
        <v>47.281520327999999</v>
      </c>
      <c r="Z97" s="149">
        <f>ExportsLogs!Z$12</f>
        <v>13.771917599999998</v>
      </c>
      <c r="AA97" s="149">
        <f>ExportsLogs!AA$12</f>
        <v>24.4992442</v>
      </c>
      <c r="AB97" s="149">
        <f>ExportsLogs!AB$12</f>
        <v>0</v>
      </c>
      <c r="AC97" s="149"/>
      <c r="AD97" s="149"/>
      <c r="AE97" s="149"/>
      <c r="BG97" s="257">
        <f t="shared" si="55"/>
        <v>0.47739492950074153</v>
      </c>
      <c r="BH97" s="257">
        <f t="shared" si="55"/>
        <v>0.53999113062547011</v>
      </c>
      <c r="BI97" s="257">
        <f t="shared" si="55"/>
        <v>0.60470009923003731</v>
      </c>
      <c r="BJ97" s="257">
        <f t="shared" si="55"/>
        <v>0.47123745475639328</v>
      </c>
      <c r="BK97" s="257">
        <f t="shared" si="55"/>
        <v>0.48831008857770047</v>
      </c>
      <c r="BL97" s="257">
        <f t="shared" si="55"/>
        <v>0.61355974512805289</v>
      </c>
      <c r="BM97" s="257">
        <f t="shared" si="55"/>
        <v>0.7513535401843392</v>
      </c>
      <c r="BN97" s="257">
        <f t="shared" si="55"/>
        <v>0.5507105322558602</v>
      </c>
      <c r="BO97" s="257">
        <f t="shared" si="55"/>
        <v>0.46779882342928047</v>
      </c>
      <c r="BP97" s="257">
        <f>T97/T$94</f>
        <v>0.84409396203714393</v>
      </c>
      <c r="BQ97" s="257">
        <f>U97/U$94</f>
        <v>0.77308538804512705</v>
      </c>
      <c r="BR97" s="257">
        <f>V97/V$94</f>
        <v>0.59215364328263942</v>
      </c>
      <c r="BS97" s="257">
        <f>W97/W$94</f>
        <v>0.64180069466541356</v>
      </c>
      <c r="BT97" s="257">
        <f>X97/X$94</f>
        <v>0.82248674595485494</v>
      </c>
      <c r="BU97" s="257">
        <f>Y97/Y$94</f>
        <v>0.7423259722467177</v>
      </c>
      <c r="BV97" s="257">
        <f>Z97/Z$94</f>
        <v>0.47377010442239731</v>
      </c>
    </row>
    <row r="98" spans="1:74">
      <c r="A98" s="255" t="s">
        <v>64</v>
      </c>
      <c r="B98" s="2" t="s">
        <v>121</v>
      </c>
      <c r="C98" s="149">
        <f>ExportsLogs!C$20</f>
        <v>19.538625455999998</v>
      </c>
      <c r="D98" s="149">
        <f>ExportsLogs!D$20</f>
        <v>25.336701543999997</v>
      </c>
      <c r="E98" s="149">
        <f>ExportsLogs!E$20</f>
        <v>19.393510079999999</v>
      </c>
      <c r="F98" s="149">
        <f>ExportsLogs!F$20</f>
        <v>35.035899079999993</v>
      </c>
      <c r="G98" s="149">
        <f>ExportsLogs!G$20</f>
        <v>17.027435319999995</v>
      </c>
      <c r="H98" s="149">
        <f>ExportsLogs!H$20</f>
        <v>29.160925840000001</v>
      </c>
      <c r="I98" s="149">
        <f>ExportsLogs!I$20</f>
        <v>3.0282161999999992</v>
      </c>
      <c r="J98" s="149">
        <f>ExportsLogs!J$20</f>
        <v>7.2916412800000003</v>
      </c>
      <c r="K98" s="149">
        <f>ExportsLogs!K$20</f>
        <v>13.813283959999998</v>
      </c>
      <c r="L98" s="149">
        <f>ExportsLogs!L$20</f>
        <v>13.857574399999997</v>
      </c>
      <c r="M98" s="149">
        <f>ExportsLogs!M$20</f>
        <v>5.177162</v>
      </c>
      <c r="N98" s="149">
        <f>ExportsLogs!N$20</f>
        <v>5.3718714400000005</v>
      </c>
      <c r="O98" s="149">
        <f>ExportsLogs!O$20</f>
        <v>10.76119432</v>
      </c>
      <c r="P98" s="149">
        <f>ExportsLogs!P$20</f>
        <v>4.9039569599999986</v>
      </c>
      <c r="Q98" s="149">
        <f>ExportsLogs!Q$20</f>
        <v>8.9536010000000008</v>
      </c>
      <c r="R98" s="149">
        <f>ExportsLogs!R$20</f>
        <v>8.8443079999999998</v>
      </c>
      <c r="S98" s="149">
        <f>ExportsLogs!S$20</f>
        <v>21.570740520000001</v>
      </c>
      <c r="T98" s="149">
        <f>ExportsLogs!T$20</f>
        <v>5.2648702799999993</v>
      </c>
      <c r="U98" s="149">
        <f>ExportsLogs!U$20</f>
        <v>3.0100352799999994</v>
      </c>
      <c r="V98" s="149">
        <f>ExportsLogs!V$20</f>
        <v>9.9263817599999999</v>
      </c>
      <c r="W98" s="149">
        <f>ExportsLogs!W$20</f>
        <v>17.471306159999997</v>
      </c>
      <c r="X98" s="149">
        <f>ExportsLogs!X$20</f>
        <v>2.8265454000000001</v>
      </c>
      <c r="Y98" s="149">
        <f>ExportsLogs!Y$20</f>
        <v>1.1983999999999999</v>
      </c>
      <c r="Z98" s="149">
        <f>ExportsLogs!Z$20</f>
        <v>7.4580099999999998</v>
      </c>
      <c r="AA98" s="149">
        <f>ExportsLogs!AA$20</f>
        <v>3.089113999999999</v>
      </c>
      <c r="AB98" s="149">
        <f>ExportsLogs!AB$20</f>
        <v>0</v>
      </c>
      <c r="AC98" s="149"/>
      <c r="AD98" s="149"/>
      <c r="AE98" s="149"/>
      <c r="BG98" s="257">
        <f t="shared" si="55"/>
        <v>0.13947797630594139</v>
      </c>
      <c r="BH98" s="257">
        <f t="shared" si="55"/>
        <v>0.18274911172544911</v>
      </c>
      <c r="BI98" s="257">
        <f t="shared" si="55"/>
        <v>5.3390540945781328E-2</v>
      </c>
      <c r="BJ98" s="257">
        <f t="shared" si="55"/>
        <v>3.7324014273503778E-2</v>
      </c>
      <c r="BK98" s="257">
        <f t="shared" si="55"/>
        <v>0.14118847408608565</v>
      </c>
      <c r="BL98" s="257">
        <f t="shared" si="55"/>
        <v>5.8134304901006725E-2</v>
      </c>
      <c r="BM98" s="257">
        <f t="shared" si="55"/>
        <v>6.5765113175105236E-2</v>
      </c>
      <c r="BN98" s="257">
        <f t="shared" si="55"/>
        <v>6.9794464259256811E-2</v>
      </c>
      <c r="BO98" s="257">
        <f t="shared" si="55"/>
        <v>0.17224823689786994</v>
      </c>
      <c r="BP98" s="257">
        <f>T98/T$94</f>
        <v>3.0780114842831174E-2</v>
      </c>
      <c r="BQ98" s="257">
        <f>U98/U$94</f>
        <v>2.0358917932131085E-2</v>
      </c>
      <c r="BR98" s="257">
        <f>V98/V$94</f>
        <v>9.7702755411352191E-2</v>
      </c>
      <c r="BS98" s="257">
        <f>W98/W$94</f>
        <v>0.22454126260514146</v>
      </c>
      <c r="BT98" s="257">
        <f>X98/X$94</f>
        <v>5.4230129339541903E-2</v>
      </c>
      <c r="BU98" s="257">
        <f>Y98/Y$94</f>
        <v>1.8815034689433317E-2</v>
      </c>
      <c r="BV98" s="257">
        <f>Z98/Z$94</f>
        <v>0.25656428386438235</v>
      </c>
    </row>
    <row r="99" spans="1:74">
      <c r="A99" s="255" t="s">
        <v>65</v>
      </c>
      <c r="B99" s="2" t="s">
        <v>121</v>
      </c>
      <c r="C99" s="149">
        <f>ExportsLogs!C$8</f>
        <v>2.2333681999999997</v>
      </c>
      <c r="D99" s="149">
        <f>ExportsLogs!D$8</f>
        <v>2.8990242400000001</v>
      </c>
      <c r="E99" s="149">
        <f>ExportsLogs!E$8</f>
        <v>2.5673689999999998</v>
      </c>
      <c r="F99" s="149">
        <f>ExportsLogs!F$8</f>
        <v>4.1229132000000002</v>
      </c>
      <c r="G99" s="149">
        <f>ExportsLogs!G$8</f>
        <v>6.791121959999999</v>
      </c>
      <c r="H99" s="149">
        <f>ExportsLogs!H$8</f>
        <v>5.1196498399999992</v>
      </c>
      <c r="I99" s="149">
        <f>ExportsLogs!I$8</f>
        <v>5.7399472799999991</v>
      </c>
      <c r="J99" s="149">
        <f>ExportsLogs!J$8</f>
        <v>16.143617937999998</v>
      </c>
      <c r="K99" s="149">
        <f>ExportsLogs!K$8</f>
        <v>7.6656476399999987</v>
      </c>
      <c r="L99" s="149">
        <f>ExportsLogs!L$8</f>
        <v>3.8751852799999997</v>
      </c>
      <c r="M99" s="149">
        <f>ExportsLogs!M$8</f>
        <v>4.3665290399999988</v>
      </c>
      <c r="N99" s="149">
        <f>ExportsLogs!N$8</f>
        <v>2.52705248</v>
      </c>
      <c r="O99" s="149">
        <f>ExportsLogs!O$8</f>
        <v>11.543234799999999</v>
      </c>
      <c r="P99" s="149">
        <f>ExportsLogs!P$8</f>
        <v>7.8132066399999989</v>
      </c>
      <c r="Q99" s="149">
        <f>ExportsLogs!Q$8</f>
        <v>5.2931400400000008</v>
      </c>
      <c r="R99" s="149">
        <f>ExportsLogs!R$8</f>
        <v>1.14152944</v>
      </c>
      <c r="S99" s="149">
        <f>ExportsLogs!S$8</f>
        <v>4.9707579199999978</v>
      </c>
      <c r="T99" s="149">
        <f>ExportsLogs!T$8</f>
        <v>5.3610258799999997</v>
      </c>
      <c r="U99" s="149">
        <f>ExportsLogs!U$8</f>
        <v>4.9381744799999989</v>
      </c>
      <c r="V99" s="149">
        <f>ExportsLogs!V$8</f>
        <v>5.5283046000000002</v>
      </c>
      <c r="W99" s="149">
        <f>ExportsLogs!W$8</f>
        <v>4.3387931999999996</v>
      </c>
      <c r="X99" s="149">
        <f>ExportsLogs!X$8</f>
        <v>1.0379963999999999</v>
      </c>
      <c r="Y99" s="149">
        <f>ExportsLogs!Y$8</f>
        <v>4.5104404799999998</v>
      </c>
      <c r="Z99" s="149">
        <f>ExportsLogs!Z$8</f>
        <v>4.1990205600000001</v>
      </c>
      <c r="AA99" s="149">
        <f>ExportsLogs!AA$8</f>
        <v>8.9290798346399995</v>
      </c>
      <c r="AB99" s="149">
        <f>ExportsLogs!AB$8</f>
        <v>0</v>
      </c>
      <c r="AC99" s="149"/>
      <c r="AD99" s="149"/>
      <c r="AE99" s="149"/>
      <c r="BG99" s="257">
        <f t="shared" si="55"/>
        <v>7.7402956675453397E-2</v>
      </c>
      <c r="BH99" s="257">
        <f t="shared" si="55"/>
        <v>5.1104662854383517E-2</v>
      </c>
      <c r="BI99" s="257">
        <f t="shared" si="55"/>
        <v>4.5030722913647125E-2</v>
      </c>
      <c r="BJ99" s="257">
        <f t="shared" si="55"/>
        <v>1.7558078946396587E-2</v>
      </c>
      <c r="BK99" s="257">
        <f t="shared" si="55"/>
        <v>0.15144896179417769</v>
      </c>
      <c r="BL99" s="257">
        <f t="shared" si="55"/>
        <v>9.2622211159114731E-2</v>
      </c>
      <c r="BM99" s="257">
        <f t="shared" si="55"/>
        <v>3.8878653826798969E-2</v>
      </c>
      <c r="BN99" s="257">
        <f t="shared" si="55"/>
        <v>9.0083289389027883E-3</v>
      </c>
      <c r="BO99" s="257">
        <f t="shared" si="55"/>
        <v>3.969285555923617E-2</v>
      </c>
      <c r="BP99" s="257">
        <f>T99/T$94</f>
        <v>3.1342271221502925E-2</v>
      </c>
      <c r="BQ99" s="257">
        <f>U99/U$94</f>
        <v>3.3400236083898686E-2</v>
      </c>
      <c r="BR99" s="257">
        <f>V99/V$94</f>
        <v>5.4413642879402341E-2</v>
      </c>
      <c r="BS99" s="257">
        <f>W99/W$94</f>
        <v>5.576217910605271E-2</v>
      </c>
      <c r="BT99" s="257">
        <f>X99/X$94</f>
        <v>1.9915009688497791E-2</v>
      </c>
      <c r="BU99" s="257">
        <f>Y99/Y$94</f>
        <v>7.0814497743511562E-2</v>
      </c>
      <c r="BV99" s="257">
        <f>Z99/Z$94</f>
        <v>0.14445122799623733</v>
      </c>
    </row>
    <row r="100" spans="1:74">
      <c r="A100" s="255" t="s">
        <v>31</v>
      </c>
      <c r="B100" s="2" t="s">
        <v>121</v>
      </c>
      <c r="C100" s="149">
        <f>ExportsLogs!C$15</f>
        <v>11.419088799999997</v>
      </c>
      <c r="D100" s="149">
        <f>ExportsLogs!D$15</f>
        <v>0</v>
      </c>
      <c r="E100" s="149">
        <f>ExportsLogs!E$15</f>
        <v>9.6629219680000009</v>
      </c>
      <c r="F100" s="149">
        <f>ExportsLogs!F$15</f>
        <v>0.72670416000000004</v>
      </c>
      <c r="G100" s="149">
        <f>ExportsLogs!G$15</f>
        <v>24.4266246</v>
      </c>
      <c r="H100" s="149">
        <f>ExportsLogs!H$15</f>
        <v>21.095660719999998</v>
      </c>
      <c r="I100" s="149">
        <f>ExportsLogs!I$15</f>
        <v>0.39500000000000002</v>
      </c>
      <c r="J100" s="149">
        <f>ExportsLogs!J$15</f>
        <v>1.02393508</v>
      </c>
      <c r="K100" s="149">
        <f>ExportsLogs!K$15</f>
        <v>2.1011387600000004</v>
      </c>
      <c r="L100" s="149">
        <f>ExportsLogs!L$15</f>
        <v>3.9140639999999997E-2</v>
      </c>
      <c r="M100" s="149">
        <f>ExportsLogs!M$15</f>
        <v>2.9164799999999994E-2</v>
      </c>
      <c r="N100" s="149">
        <f>ExportsLogs!N$15</f>
        <v>2.88302E-2</v>
      </c>
      <c r="O100" s="149">
        <f>ExportsLogs!O$15</f>
        <v>0</v>
      </c>
      <c r="P100" s="149">
        <f>ExportsLogs!P$15</f>
        <v>0</v>
      </c>
      <c r="Q100" s="149">
        <f>ExportsLogs!Q$15</f>
        <v>0</v>
      </c>
      <c r="R100" s="149">
        <f>ExportsLogs!R$15</f>
        <v>0</v>
      </c>
      <c r="S100" s="149">
        <f>ExportsLogs!S$15</f>
        <v>0</v>
      </c>
      <c r="T100" s="149">
        <f>ExportsLogs!T$15</f>
        <v>0.86452127999999995</v>
      </c>
      <c r="U100" s="149">
        <f>ExportsLogs!U$15</f>
        <v>0.88625880000000001</v>
      </c>
      <c r="V100" s="149">
        <f>ExportsLogs!V$15</f>
        <v>7.13640952</v>
      </c>
      <c r="W100" s="149">
        <f>ExportsLogs!W$15</f>
        <v>1.7863999999999998</v>
      </c>
      <c r="X100" s="149">
        <f>ExportsLogs!X$15</f>
        <v>2.3239999999999998</v>
      </c>
      <c r="Y100" s="149">
        <f>ExportsLogs!Y$15</f>
        <v>8.4537599999999991</v>
      </c>
      <c r="Z100" s="149">
        <f>ExportsLogs!Z$15</f>
        <v>0.75683999999999996</v>
      </c>
      <c r="AA100" s="149">
        <f>ExportsLogs!AA$15</f>
        <v>0.40067999999999993</v>
      </c>
      <c r="AB100" s="149">
        <f>ExportsLogs!AB$15</f>
        <v>0</v>
      </c>
      <c r="AC100" s="149"/>
      <c r="AD100" s="149"/>
      <c r="AE100" s="149"/>
      <c r="BG100" s="257">
        <f t="shared" si="55"/>
        <v>2.1215996357666651E-2</v>
      </c>
      <c r="BH100" s="257">
        <f t="shared" si="55"/>
        <v>5.1617382565635609E-4</v>
      </c>
      <c r="BI100" s="257">
        <f t="shared" si="55"/>
        <v>3.0076795908173684E-4</v>
      </c>
      <c r="BJ100" s="257">
        <f t="shared" si="55"/>
        <v>2.0031357941581129E-4</v>
      </c>
      <c r="BK100" s="257">
        <f t="shared" si="55"/>
        <v>0</v>
      </c>
      <c r="BL100" s="257">
        <f t="shared" si="55"/>
        <v>0</v>
      </c>
      <c r="BM100" s="257">
        <f t="shared" si="55"/>
        <v>0</v>
      </c>
      <c r="BN100" s="257">
        <f t="shared" si="55"/>
        <v>0</v>
      </c>
      <c r="BO100" s="257">
        <f t="shared" si="55"/>
        <v>0</v>
      </c>
      <c r="BP100" s="257">
        <f>T100/T$94</f>
        <v>5.054267791469955E-3</v>
      </c>
      <c r="BQ100" s="257">
        <f>U100/U$94</f>
        <v>5.9943716592680534E-3</v>
      </c>
      <c r="BR100" s="257">
        <f>V100/V$94</f>
        <v>7.0241795117882436E-2</v>
      </c>
      <c r="BS100" s="257">
        <f>W100/W$94</f>
        <v>2.2958816464230782E-2</v>
      </c>
      <c r="BT100" s="257">
        <f>X100/X$94</f>
        <v>4.4588288086614622E-2</v>
      </c>
      <c r="BU100" s="257">
        <f>Y100/Y$94</f>
        <v>0.13272512321106791</v>
      </c>
      <c r="BV100" s="257">
        <f>Z100/Z$94</f>
        <v>2.6036182922779556E-2</v>
      </c>
    </row>
    <row r="101" spans="1:74">
      <c r="A101" s="149" t="s">
        <v>19</v>
      </c>
      <c r="B101" s="2" t="s">
        <v>121</v>
      </c>
      <c r="C101" s="149">
        <f t="shared" ref="C101:AB101" si="56">C94-SUM(C96:C100)</f>
        <v>21.238061739999992</v>
      </c>
      <c r="D101" s="149">
        <f t="shared" si="56"/>
        <v>9.117756011840001</v>
      </c>
      <c r="E101" s="149">
        <f t="shared" si="56"/>
        <v>3.4136200000000088</v>
      </c>
      <c r="F101" s="149">
        <f t="shared" si="56"/>
        <v>10.576894720000006</v>
      </c>
      <c r="G101" s="149">
        <f t="shared" si="56"/>
        <v>25.528369104000006</v>
      </c>
      <c r="H101" s="149">
        <f t="shared" si="56"/>
        <v>16.626498599999991</v>
      </c>
      <c r="I101" s="149">
        <f t="shared" si="56"/>
        <v>10.020739360000015</v>
      </c>
      <c r="J101" s="149">
        <f t="shared" si="56"/>
        <v>49.899376139200015</v>
      </c>
      <c r="K101" s="149">
        <f t="shared" si="56"/>
        <v>25.370805880000006</v>
      </c>
      <c r="L101" s="149">
        <f t="shared" si="56"/>
        <v>15.31052368000001</v>
      </c>
      <c r="M101" s="149">
        <f t="shared" si="56"/>
        <v>27.99113539999999</v>
      </c>
      <c r="N101" s="149">
        <f t="shared" si="56"/>
        <v>67.073995999999937</v>
      </c>
      <c r="O101" s="149">
        <f t="shared" si="56"/>
        <v>15.642818360000014</v>
      </c>
      <c r="P101" s="149">
        <f t="shared" si="56"/>
        <v>18.639026986666664</v>
      </c>
      <c r="Q101" s="149">
        <f t="shared" si="56"/>
        <v>18.946650819999988</v>
      </c>
      <c r="R101" s="149">
        <f t="shared" si="56"/>
        <v>45.798700346666692</v>
      </c>
      <c r="S101" s="149">
        <f t="shared" si="56"/>
        <v>39.155106280000027</v>
      </c>
      <c r="T101" s="149">
        <f t="shared" si="56"/>
        <v>14.241346879999981</v>
      </c>
      <c r="U101" s="149">
        <f t="shared" si="56"/>
        <v>23.837641599999998</v>
      </c>
      <c r="V101" s="149">
        <f t="shared" si="56"/>
        <v>17.067042280000024</v>
      </c>
      <c r="W101" s="149">
        <f t="shared" si="56"/>
        <v>3.0768771599999951</v>
      </c>
      <c r="X101" s="149">
        <f t="shared" si="56"/>
        <v>2.6453616000000011</v>
      </c>
      <c r="Y101" s="149">
        <f t="shared" si="56"/>
        <v>1.2774910400000081</v>
      </c>
      <c r="Z101" s="149">
        <f t="shared" si="56"/>
        <v>1.5136042200000013</v>
      </c>
      <c r="AA101" s="149">
        <f t="shared" si="56"/>
        <v>0.86882016000000561</v>
      </c>
      <c r="AB101" s="149">
        <f t="shared" si="56"/>
        <v>0</v>
      </c>
      <c r="AC101" s="149"/>
      <c r="AD101" s="149"/>
      <c r="AE101" s="149"/>
      <c r="AF101" s="258"/>
      <c r="AG101" s="258"/>
      <c r="AH101" s="258"/>
      <c r="AI101" s="258"/>
      <c r="AJ101" s="258"/>
      <c r="AK101" s="258"/>
      <c r="AL101" s="258"/>
      <c r="AM101" s="258"/>
      <c r="AN101" s="258"/>
      <c r="AO101" s="258"/>
      <c r="AP101" s="258"/>
      <c r="AQ101" s="258"/>
      <c r="AR101" s="258"/>
      <c r="AS101" s="258"/>
      <c r="AT101" s="258"/>
      <c r="AU101" s="258"/>
      <c r="AV101" s="258"/>
      <c r="AW101" s="258"/>
      <c r="AX101" s="258"/>
      <c r="AY101" s="258"/>
      <c r="AZ101" s="258"/>
      <c r="BA101" s="258"/>
      <c r="BB101" s="258"/>
      <c r="BC101" s="258"/>
      <c r="BD101" s="258"/>
      <c r="BE101" s="258"/>
      <c r="BF101" s="258"/>
      <c r="BG101" s="257">
        <f t="shared" si="55"/>
        <v>0.25617866624912844</v>
      </c>
      <c r="BH101" s="257">
        <f t="shared" si="55"/>
        <v>0.20191012667927347</v>
      </c>
      <c r="BI101" s="257">
        <f t="shared" si="55"/>
        <v>0.28866430308586222</v>
      </c>
      <c r="BJ101" s="257">
        <f t="shared" si="55"/>
        <v>0.46603326457956573</v>
      </c>
      <c r="BK101" s="257">
        <f t="shared" si="55"/>
        <v>0.20523610939256851</v>
      </c>
      <c r="BL101" s="257">
        <f t="shared" si="55"/>
        <v>0.22095766474691342</v>
      </c>
      <c r="BM101" s="257">
        <f t="shared" si="55"/>
        <v>0.13916508402222744</v>
      </c>
      <c r="BN101" s="257">
        <f t="shared" si="55"/>
        <v>0.36141841221109</v>
      </c>
      <c r="BO101" s="257">
        <f t="shared" si="55"/>
        <v>0.31266418582270905</v>
      </c>
      <c r="BP101" s="257">
        <f>T101/T$94</f>
        <v>8.3259466837803053E-2</v>
      </c>
      <c r="BQ101" s="257">
        <f>U101/U$94</f>
        <v>0.16123019961080121</v>
      </c>
      <c r="BR101" s="257">
        <f>V101/V$94</f>
        <v>0.16798639200010468</v>
      </c>
      <c r="BS101" s="257">
        <f>W101/W$94</f>
        <v>3.9544031571553707E-2</v>
      </c>
      <c r="BT101" s="257">
        <f>X101/X$94</f>
        <v>5.0753935074900114E-2</v>
      </c>
      <c r="BU101" s="257">
        <f>Y101/Y$94</f>
        <v>2.0056774226502334E-2</v>
      </c>
      <c r="BV101" s="257">
        <f>Z101/Z$94</f>
        <v>5.2069758924754378E-2</v>
      </c>
    </row>
    <row r="102" spans="1:74">
      <c r="A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row>
    <row r="103" spans="1:74">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row>
    <row r="104" spans="1:74">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c r="AA104" s="149"/>
      <c r="AB104" s="149"/>
      <c r="AC104" s="149"/>
      <c r="AD104" s="149"/>
      <c r="AE104" s="149"/>
      <c r="AF104" s="149"/>
      <c r="AG104" s="149"/>
      <c r="AH104" s="149"/>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row>
    <row r="108" spans="1:74">
      <c r="A108" s="149" t="str">
        <f t="shared" ref="A108:A113" si="57">A96</f>
        <v>EU-27 plus UK</v>
      </c>
      <c r="AF108" s="149">
        <f>ExportsLogs!AD$17</f>
        <v>0.377419</v>
      </c>
      <c r="AG108" s="149">
        <f>ExportsLogs!AE$17</f>
        <v>0.32482899999999998</v>
      </c>
      <c r="AH108" s="149">
        <f>ExportsLogs!AF$17</f>
        <v>0.568079</v>
      </c>
      <c r="AI108" s="149">
        <f>ExportsLogs!AG$17</f>
        <v>0.35474899999999998</v>
      </c>
      <c r="AJ108" s="149">
        <f>ExportsLogs!AH$17</f>
        <v>1.039398</v>
      </c>
      <c r="AK108" s="149">
        <f>ExportsLogs!AI$17</f>
        <v>0.63365399999999994</v>
      </c>
      <c r="AL108" s="149">
        <f>ExportsLogs!AJ$17</f>
        <v>0.37072499999999997</v>
      </c>
      <c r="AM108" s="149">
        <f>ExportsLogs!AK$17</f>
        <v>0.66513</v>
      </c>
      <c r="AN108" s="149">
        <f>ExportsLogs!AL$17</f>
        <v>0.37318000000000001</v>
      </c>
      <c r="AO108" s="149">
        <f>ExportsLogs!AM$17</f>
        <v>0.37171799999999999</v>
      </c>
      <c r="AP108" s="149">
        <f>ExportsLogs!AN$17</f>
        <v>0.25467600000000001</v>
      </c>
      <c r="AQ108" s="149">
        <f>ExportsLogs!AO$17</f>
        <v>0.31425599999999998</v>
      </c>
      <c r="AR108" s="149">
        <f>ExportsLogs!AP$17</f>
        <v>0.45998299999999998</v>
      </c>
      <c r="AS108" s="149">
        <f>ExportsLogs!AQ$17</f>
        <v>0.46577099999999999</v>
      </c>
      <c r="AT108" s="149">
        <f>ExportsLogs!AR$17</f>
        <v>0.29479899999999998</v>
      </c>
      <c r="AU108" s="149">
        <f>ExportsLogs!AS$17</f>
        <v>0.42496199999999995</v>
      </c>
      <c r="AV108" s="149">
        <f>ExportsLogs!AT$17</f>
        <v>0.32965799999999995</v>
      </c>
      <c r="AW108" s="149">
        <f>ExportsLogs!AU$17</f>
        <v>0.340387</v>
      </c>
      <c r="AX108" s="149">
        <f>ExportsLogs!AV$17</f>
        <v>0.27056799999999998</v>
      </c>
      <c r="AY108" s="149">
        <f>ExportsLogs!AW$17</f>
        <v>0.313029</v>
      </c>
      <c r="AZ108" s="149">
        <f>ExportsLogs!AX$17</f>
        <v>0.42666399999999999</v>
      </c>
      <c r="BA108" s="149">
        <f>ExportsLogs!AY$17</f>
        <v>0.20103999999999997</v>
      </c>
      <c r="BB108" s="149">
        <f>ExportsLogs!AZ$17</f>
        <v>0.269698255</v>
      </c>
      <c r="BC108" s="149">
        <f>ExportsLogs!BA$17</f>
        <v>0.269698255</v>
      </c>
      <c r="BD108" s="149">
        <f>ExportsLogs!BB$17</f>
        <v>0.33962919299999994</v>
      </c>
      <c r="BE108" s="149">
        <f>ExportsLogs!BC$17</f>
        <v>0</v>
      </c>
      <c r="BG108" s="257">
        <f t="shared" ref="BG108:BO113" si="58">AN108/AN$94</f>
        <v>2.895847797505138E-2</v>
      </c>
      <c r="BH108" s="257">
        <f t="shared" si="58"/>
        <v>4.4366592821410367E-2</v>
      </c>
      <c r="BI108" s="257">
        <f t="shared" si="58"/>
        <v>2.5548850454214497E-2</v>
      </c>
      <c r="BJ108" s="257">
        <f t="shared" si="58"/>
        <v>2.8515838169968756E-2</v>
      </c>
      <c r="BK108" s="257">
        <f t="shared" si="58"/>
        <v>3.2220487621867119E-2</v>
      </c>
      <c r="BL108" s="257">
        <f t="shared" si="58"/>
        <v>3.7564155596258413E-2</v>
      </c>
      <c r="BM108" s="257">
        <f t="shared" si="58"/>
        <v>1.2112978146847761E-2</v>
      </c>
      <c r="BN108" s="257">
        <f t="shared" si="58"/>
        <v>2.0397089569421174E-2</v>
      </c>
      <c r="BO108" s="257">
        <f t="shared" si="58"/>
        <v>1.8906364066655915E-2</v>
      </c>
      <c r="BP108" s="257">
        <f t="shared" ref="BP108:BP113" si="59">AW108/AW$94</f>
        <v>1.7800488852305736E-2</v>
      </c>
      <c r="BQ108" s="257">
        <f t="shared" ref="BQ108:BQ113" si="60">AX108/AX$94</f>
        <v>1.9058948565464879E-2</v>
      </c>
      <c r="BR108" s="257">
        <f t="shared" ref="BR108:BR113" si="61">AY108/AY$94</f>
        <v>2.5624922078393047E-2</v>
      </c>
      <c r="BS108" s="257">
        <f t="shared" ref="BS108:BS113" si="62">AZ108/AZ$94</f>
        <v>5.0024128976767231E-2</v>
      </c>
      <c r="BT108" s="257">
        <f t="shared" ref="BT108:BT113" si="63">BA108/BA$94</f>
        <v>3.7095522446444533E-2</v>
      </c>
      <c r="BU108" s="257">
        <f t="shared" ref="BU108:BU113" si="64">BB108/BB$94</f>
        <v>8.0470574280020662E-2</v>
      </c>
      <c r="BV108" s="257">
        <f t="shared" ref="BV108:BV113" si="65">BC108/BC$94</f>
        <v>7.4563404623378238E-2</v>
      </c>
    </row>
    <row r="109" spans="1:74">
      <c r="A109" s="255" t="str">
        <f t="shared" si="57"/>
        <v>China</v>
      </c>
      <c r="AE109" s="149"/>
      <c r="AF109" s="149">
        <f>ExportsLogs!AD$12</f>
        <v>0.656613</v>
      </c>
      <c r="AG109" s="149">
        <f>ExportsLogs!AE$12</f>
        <v>1.3356459999999999</v>
      </c>
      <c r="AH109" s="149">
        <f>ExportsLogs!AF$12</f>
        <v>2.8734649999999995</v>
      </c>
      <c r="AI109" s="149">
        <f>ExportsLogs!AG$12</f>
        <v>2.0129999999999999E-2</v>
      </c>
      <c r="AJ109" s="149">
        <f>ExportsLogs!AH$12</f>
        <v>0.88574999999999993</v>
      </c>
      <c r="AK109" s="149">
        <f>ExportsLogs!AI$12</f>
        <v>2.683684</v>
      </c>
      <c r="AL109" s="149">
        <f>ExportsLogs!AJ$12</f>
        <v>3.4910069999999997</v>
      </c>
      <c r="AM109" s="149">
        <f>ExportsLogs!AK$12</f>
        <v>4.9808479999999999</v>
      </c>
      <c r="AN109" s="149">
        <f>ExportsLogs!AL$12</f>
        <v>6.339658</v>
      </c>
      <c r="AO109" s="149">
        <f>ExportsLogs!AM$12</f>
        <v>3.8341449999999999</v>
      </c>
      <c r="AP109" s="149">
        <f>ExportsLogs!AN$12</f>
        <v>4.8822029999999996</v>
      </c>
      <c r="AQ109" s="149">
        <f>ExportsLogs!AO$12</f>
        <v>3.7423919999999997</v>
      </c>
      <c r="AR109" s="149">
        <f>ExportsLogs!AP$12</f>
        <v>4.4325319999999993</v>
      </c>
      <c r="AS109" s="149">
        <f>ExportsLogs!AQ$12</f>
        <v>5.7249300000000005</v>
      </c>
      <c r="AT109" s="149">
        <f>ExportsLogs!AR$12</f>
        <v>15.120468000000001</v>
      </c>
      <c r="AU109" s="149">
        <f>ExportsLogs!AS$12</f>
        <v>11.450626</v>
      </c>
      <c r="AV109" s="149">
        <f>ExportsLogs!AT$12</f>
        <v>6.7115489999999998</v>
      </c>
      <c r="AW109" s="149">
        <f>ExportsLogs!AU$12</f>
        <v>13.612260999999998</v>
      </c>
      <c r="AX109" s="149">
        <f>ExportsLogs!AV$12</f>
        <v>8.0932279999999999</v>
      </c>
      <c r="AY109" s="149">
        <f>ExportsLogs!AW$12</f>
        <v>5.3111009999999998</v>
      </c>
      <c r="AZ109" s="149">
        <f>ExportsLogs!AX$12</f>
        <v>3.7891179999999998</v>
      </c>
      <c r="BA109" s="149">
        <f>ExportsLogs!AY$12</f>
        <v>3.3541509999999999</v>
      </c>
      <c r="BB109" s="149">
        <f>ExportsLogs!AZ$12</f>
        <v>1.0067012640000002</v>
      </c>
      <c r="BC109" s="149">
        <f>ExportsLogs!BA$12</f>
        <v>1.0162995459999999</v>
      </c>
      <c r="BD109" s="149">
        <f>ExportsLogs!BB$12</f>
        <v>1.997070261</v>
      </c>
      <c r="BE109" s="149">
        <f>ExportsLogs!BC$12</f>
        <v>0</v>
      </c>
      <c r="BG109" s="257">
        <f t="shared" si="58"/>
        <v>0.49195253379698345</v>
      </c>
      <c r="BH109" s="257">
        <f t="shared" si="58"/>
        <v>0.45762634586769124</v>
      </c>
      <c r="BI109" s="257">
        <f t="shared" si="58"/>
        <v>0.48977789165102859</v>
      </c>
      <c r="BJ109" s="257">
        <f t="shared" si="58"/>
        <v>0.33958761213973865</v>
      </c>
      <c r="BK109" s="257">
        <f t="shared" si="58"/>
        <v>0.31048613196472458</v>
      </c>
      <c r="BL109" s="257">
        <f t="shared" si="58"/>
        <v>0.46171221758694231</v>
      </c>
      <c r="BM109" s="257">
        <f t="shared" si="58"/>
        <v>0.62128398825678144</v>
      </c>
      <c r="BN109" s="257">
        <f t="shared" si="58"/>
        <v>0.54960077406437036</v>
      </c>
      <c r="BO109" s="257">
        <f t="shared" si="58"/>
        <v>0.3849170620618958</v>
      </c>
      <c r="BP109" s="257">
        <f t="shared" si="59"/>
        <v>0.71185121695357378</v>
      </c>
      <c r="BQ109" s="257">
        <f t="shared" si="60"/>
        <v>0.57009112748211244</v>
      </c>
      <c r="BR109" s="257">
        <f t="shared" si="61"/>
        <v>0.434772973991149</v>
      </c>
      <c r="BS109" s="257">
        <f t="shared" si="62"/>
        <v>0.44425432551185545</v>
      </c>
      <c r="BT109" s="257">
        <f t="shared" si="63"/>
        <v>0.61890163006995824</v>
      </c>
      <c r="BU109" s="257">
        <f t="shared" si="64"/>
        <v>0.30037209118206087</v>
      </c>
      <c r="BV109" s="257">
        <f t="shared" si="65"/>
        <v>0.28097606440558398</v>
      </c>
    </row>
    <row r="110" spans="1:74">
      <c r="A110" s="255" t="str">
        <f t="shared" si="57"/>
        <v>India</v>
      </c>
      <c r="AE110" s="149"/>
      <c r="AF110" s="149">
        <f>ExportsLogs!AD$20</f>
        <v>0.76075999999999999</v>
      </c>
      <c r="AG110" s="149">
        <f>ExportsLogs!AE$20</f>
        <v>2.028651</v>
      </c>
      <c r="AH110" s="149">
        <f>ExportsLogs!AF$20</f>
        <v>1.2592209999999999</v>
      </c>
      <c r="AI110" s="149">
        <f>ExportsLogs!AG$20</f>
        <v>3.0373959999999998</v>
      </c>
      <c r="AJ110" s="149">
        <f>ExportsLogs!AH$20</f>
        <v>1.721425</v>
      </c>
      <c r="AK110" s="149">
        <f>ExportsLogs!AI$20</f>
        <v>4.3388989999999996</v>
      </c>
      <c r="AL110" s="149">
        <f>ExportsLogs!AJ$20</f>
        <v>0.61602400000000002</v>
      </c>
      <c r="AM110" s="149">
        <f>ExportsLogs!AK$20</f>
        <v>1.0086269999999999</v>
      </c>
      <c r="AN110" s="149">
        <f>ExportsLogs!AL$20</f>
        <v>1.2476219999999998</v>
      </c>
      <c r="AO110" s="149">
        <f>ExportsLogs!AM$20</f>
        <v>1.413125</v>
      </c>
      <c r="AP110" s="149">
        <f>ExportsLogs!AN$20</f>
        <v>0.48719299999999999</v>
      </c>
      <c r="AQ110" s="149">
        <f>ExportsLogs!AO$20</f>
        <v>0</v>
      </c>
      <c r="AR110" s="149">
        <f>ExportsLogs!AP$20</f>
        <v>1.7279389999999999</v>
      </c>
      <c r="AS110" s="149">
        <f>ExportsLogs!AQ$20</f>
        <v>0.69445999999999997</v>
      </c>
      <c r="AT110" s="149">
        <f>ExportsLogs!AR$20</f>
        <v>1.445236</v>
      </c>
      <c r="AU110" s="149">
        <f>ExportsLogs!AS$20</f>
        <v>1.5010430000000001</v>
      </c>
      <c r="AV110" s="149">
        <f>ExportsLogs!AT$20</f>
        <v>2.3613029999999999</v>
      </c>
      <c r="AW110" s="149">
        <f>ExportsLogs!AU$20</f>
        <v>0.87737200000000004</v>
      </c>
      <c r="AX110" s="149">
        <f>ExportsLogs!AV$20</f>
        <v>0.39071699999999998</v>
      </c>
      <c r="AY110" s="149">
        <f>ExportsLogs!AW$20</f>
        <v>1.245417</v>
      </c>
      <c r="AZ110" s="149">
        <f>ExportsLogs!AX$20</f>
        <v>1.8750959999999999</v>
      </c>
      <c r="BA110" s="149">
        <f>ExportsLogs!AY$20</f>
        <v>0.39747299999999997</v>
      </c>
      <c r="BB110" s="149">
        <f>ExportsLogs!AZ$20</f>
        <v>0.43536564499999997</v>
      </c>
      <c r="BC110" s="149">
        <f>ExportsLogs!BA$20</f>
        <v>0.5948283339999999</v>
      </c>
      <c r="BD110" s="149">
        <f>ExportsLogs!BB$20</f>
        <v>0.25678260800000002</v>
      </c>
      <c r="BE110" s="149">
        <f>ExportsLogs!BC$20</f>
        <v>0</v>
      </c>
      <c r="BG110" s="257">
        <f t="shared" si="58"/>
        <v>9.6814497583443765E-2</v>
      </c>
      <c r="BH110" s="257">
        <f t="shared" si="58"/>
        <v>0.1686642602208005</v>
      </c>
      <c r="BI110" s="257">
        <f t="shared" si="58"/>
        <v>4.8874731420864639E-2</v>
      </c>
      <c r="BJ110" s="257">
        <f t="shared" si="58"/>
        <v>0</v>
      </c>
      <c r="BK110" s="257">
        <f t="shared" si="58"/>
        <v>0.12103716259262071</v>
      </c>
      <c r="BL110" s="257">
        <f t="shared" si="58"/>
        <v>5.6007788152069617E-2</v>
      </c>
      <c r="BM110" s="257">
        <f t="shared" si="58"/>
        <v>5.9383213935724585E-2</v>
      </c>
      <c r="BN110" s="257">
        <f t="shared" si="58"/>
        <v>7.2046226529790133E-2</v>
      </c>
      <c r="BO110" s="257">
        <f t="shared" si="58"/>
        <v>0.13542414923856486</v>
      </c>
      <c r="BP110" s="257">
        <f t="shared" si="59"/>
        <v>4.5882041632980083E-2</v>
      </c>
      <c r="BQ110" s="257">
        <f t="shared" si="60"/>
        <v>2.7522305692664104E-2</v>
      </c>
      <c r="BR110" s="257">
        <f t="shared" si="61"/>
        <v>0.1019513002951996</v>
      </c>
      <c r="BS110" s="257">
        <f t="shared" si="62"/>
        <v>0.2198452275041258</v>
      </c>
      <c r="BT110" s="257">
        <f t="shared" si="63"/>
        <v>7.3340969923177721E-2</v>
      </c>
      <c r="BU110" s="257">
        <f t="shared" si="64"/>
        <v>0.12990118706901385</v>
      </c>
      <c r="BV110" s="257">
        <f t="shared" si="65"/>
        <v>0.1644520308427356</v>
      </c>
    </row>
    <row r="111" spans="1:74">
      <c r="A111" s="255" t="str">
        <f t="shared" si="57"/>
        <v>USA</v>
      </c>
      <c r="AE111" s="149"/>
      <c r="AF111" s="149">
        <f>ExportsLogs!AD$8</f>
        <v>0.24818499999999999</v>
      </c>
      <c r="AG111" s="149">
        <f>ExportsLogs!AE$8</f>
        <v>0.565554</v>
      </c>
      <c r="AH111" s="149">
        <f>ExportsLogs!AF$8</f>
        <v>0.40918399999999999</v>
      </c>
      <c r="AI111" s="149">
        <f>ExportsLogs!AG$8</f>
        <v>0.54056499999999996</v>
      </c>
      <c r="AJ111" s="149">
        <f>ExportsLogs!AH$8</f>
        <v>1.214831</v>
      </c>
      <c r="AK111" s="149">
        <f>ExportsLogs!AI$8</f>
        <v>1.0310280000000001</v>
      </c>
      <c r="AL111" s="149">
        <f>ExportsLogs!AJ$8</f>
        <v>1.1232000000000002</v>
      </c>
      <c r="AM111" s="149">
        <f>ExportsLogs!AK$8</f>
        <v>2.0673019999999998</v>
      </c>
      <c r="AN111" s="149">
        <f>ExportsLogs!AL$8</f>
        <v>1.365451</v>
      </c>
      <c r="AO111" s="149">
        <f>ExportsLogs!AM$8</f>
        <v>0.77255499999999988</v>
      </c>
      <c r="AP111" s="149">
        <f>ExportsLogs!AN$8</f>
        <v>1.2476859999999999</v>
      </c>
      <c r="AQ111" s="149">
        <f>ExportsLogs!AO$8</f>
        <v>0.73899700000000001</v>
      </c>
      <c r="AR111" s="149">
        <f>ExportsLogs!AP$8</f>
        <v>5.215954</v>
      </c>
      <c r="AS111" s="149">
        <f>ExportsLogs!AQ$8</f>
        <v>2.0972840000000001</v>
      </c>
      <c r="AT111" s="149">
        <f>ExportsLogs!AR$8</f>
        <v>2.1816849999999999</v>
      </c>
      <c r="AU111" s="149">
        <f>ExportsLogs!AS$8</f>
        <v>0.62284399999999995</v>
      </c>
      <c r="AV111" s="149">
        <f>ExportsLogs!AT$8</f>
        <v>1.3972960000000001</v>
      </c>
      <c r="AW111" s="149">
        <f>ExportsLogs!AU$8</f>
        <v>1.3931049999999998</v>
      </c>
      <c r="AX111" s="149">
        <f>ExportsLogs!AV$8</f>
        <v>1.3665449999999999</v>
      </c>
      <c r="AY111" s="149">
        <f>ExportsLogs!AW$8</f>
        <v>1.6964009999999998</v>
      </c>
      <c r="AZ111" s="149">
        <f>ExportsLogs!AX$8</f>
        <v>0.95364299999999991</v>
      </c>
      <c r="BA111" s="149">
        <f>ExportsLogs!AY$8</f>
        <v>0.238872</v>
      </c>
      <c r="BB111" s="149">
        <f>ExportsLogs!AZ$8</f>
        <v>0.90685173600000002</v>
      </c>
      <c r="BC111" s="149">
        <f>ExportsLogs!BA$8</f>
        <v>0.90685173600000002</v>
      </c>
      <c r="BD111" s="149">
        <f>ExportsLogs!BB$8</f>
        <v>1.952615091</v>
      </c>
      <c r="BE111" s="149">
        <f>ExportsLogs!BC$8</f>
        <v>0</v>
      </c>
      <c r="BG111" s="257">
        <f t="shared" si="58"/>
        <v>0.10595793641007524</v>
      </c>
      <c r="BH111" s="257">
        <f t="shared" si="58"/>
        <v>9.2208698844674405E-2</v>
      </c>
      <c r="BI111" s="257">
        <f t="shared" si="58"/>
        <v>0.12516665499621896</v>
      </c>
      <c r="BJ111" s="257">
        <f t="shared" si="58"/>
        <v>6.705717268752992E-2</v>
      </c>
      <c r="BK111" s="257">
        <f t="shared" si="58"/>
        <v>0.36536259229847257</v>
      </c>
      <c r="BL111" s="257">
        <f t="shared" si="58"/>
        <v>0.16914471383049445</v>
      </c>
      <c r="BM111" s="257">
        <f t="shared" si="58"/>
        <v>8.9643122019767901E-2</v>
      </c>
      <c r="BN111" s="257">
        <f t="shared" si="58"/>
        <v>2.9894919676998328E-2</v>
      </c>
      <c r="BO111" s="257">
        <f t="shared" si="58"/>
        <v>8.0136950672764037E-2</v>
      </c>
      <c r="BP111" s="257">
        <f t="shared" si="59"/>
        <v>7.285222415248345E-2</v>
      </c>
      <c r="BQ111" s="257">
        <f t="shared" si="60"/>
        <v>9.6260130050091666E-2</v>
      </c>
      <c r="BR111" s="257">
        <f t="shared" si="61"/>
        <v>0.13886938091585138</v>
      </c>
      <c r="BS111" s="257">
        <f t="shared" si="62"/>
        <v>0.11180966856775175</v>
      </c>
      <c r="BT111" s="257">
        <f t="shared" si="63"/>
        <v>4.4076211887321429E-2</v>
      </c>
      <c r="BU111" s="257">
        <f t="shared" si="64"/>
        <v>0.27057972615638054</v>
      </c>
      <c r="BV111" s="257">
        <f t="shared" si="65"/>
        <v>0.25071705756783996</v>
      </c>
    </row>
    <row r="112" spans="1:74">
      <c r="A112" s="255" t="str">
        <f t="shared" si="57"/>
        <v>Vietnam</v>
      </c>
      <c r="AE112" s="149"/>
      <c r="AF112" s="149">
        <f>ExportsLogs!AD$15</f>
        <v>0.46471899999999999</v>
      </c>
      <c r="AG112" s="149">
        <f>ExportsLogs!AE$15</f>
        <v>0</v>
      </c>
      <c r="AH112" s="149">
        <f>ExportsLogs!AF$15</f>
        <v>1.548573</v>
      </c>
      <c r="AI112" s="149">
        <f>ExportsLogs!AG$15</f>
        <v>5.3561999999999999E-2</v>
      </c>
      <c r="AJ112" s="149">
        <f>ExportsLogs!AH$15</f>
        <v>3.1461519999999998</v>
      </c>
      <c r="AK112" s="149">
        <f>ExportsLogs!AI$15</f>
        <v>2.0327090000000001</v>
      </c>
      <c r="AL112" s="149">
        <f>ExportsLogs!AJ$15</f>
        <v>5.9119999999999999E-2</v>
      </c>
      <c r="AM112" s="149">
        <f>ExportsLogs!AK$15</f>
        <v>8.6261999999999991E-2</v>
      </c>
      <c r="AN112" s="149">
        <f>ExportsLogs!AL$15</f>
        <v>0.191718</v>
      </c>
      <c r="AO112" s="149">
        <f>ExportsLogs!AM$15</f>
        <v>4.4520000000000002E-3</v>
      </c>
      <c r="AP112" s="149">
        <f>ExportsLogs!AN$15</f>
        <v>4.182E-3</v>
      </c>
      <c r="AQ112" s="149">
        <f>ExportsLogs!AO$15</f>
        <v>2.356E-3</v>
      </c>
      <c r="AR112" s="149">
        <f>ExportsLogs!AP$15</f>
        <v>0</v>
      </c>
      <c r="AS112" s="149">
        <f>ExportsLogs!AQ$15</f>
        <v>0</v>
      </c>
      <c r="AT112" s="149">
        <f>ExportsLogs!AR$15</f>
        <v>0</v>
      </c>
      <c r="AU112" s="149">
        <f>ExportsLogs!AS$15</f>
        <v>0</v>
      </c>
      <c r="AV112" s="149">
        <f>ExportsLogs!AT$15</f>
        <v>0</v>
      </c>
      <c r="AW112" s="149">
        <f>ExportsLogs!AU$15</f>
        <v>0.12621599999999999</v>
      </c>
      <c r="AX112" s="149">
        <f>ExportsLogs!AV$15</f>
        <v>8.7531999999999999E-2</v>
      </c>
      <c r="AY112" s="149">
        <f>ExportsLogs!AW$15</f>
        <v>0.72452499999999997</v>
      </c>
      <c r="AZ112" s="149">
        <f>ExportsLogs!AX$15</f>
        <v>0.25933400000000001</v>
      </c>
      <c r="BA112" s="149">
        <f>ExportsLogs!AY$15</f>
        <v>0.16494099999999998</v>
      </c>
      <c r="BB112" s="149">
        <f>ExportsLogs!AZ$15</f>
        <v>9.3058768999999986E-2</v>
      </c>
      <c r="BC112" s="149">
        <f>ExportsLogs!BA$15</f>
        <v>5.7680466999999992E-2</v>
      </c>
      <c r="BD112" s="149">
        <f>ExportsLogs!BB$15</f>
        <v>3.3316180000000001E-2</v>
      </c>
      <c r="BE112" s="149">
        <f>ExportsLogs!BC$15</f>
        <v>0</v>
      </c>
      <c r="BG112" s="257">
        <f t="shared" si="58"/>
        <v>1.4877167802189025E-2</v>
      </c>
      <c r="BH112" s="257">
        <f t="shared" si="58"/>
        <v>5.313707467513517E-4</v>
      </c>
      <c r="BI112" s="257">
        <f t="shared" si="58"/>
        <v>4.1953420267133539E-4</v>
      </c>
      <c r="BJ112" s="257">
        <f t="shared" si="58"/>
        <v>2.1378530474659639E-4</v>
      </c>
      <c r="BK112" s="257">
        <f t="shared" si="58"/>
        <v>0</v>
      </c>
      <c r="BL112" s="257">
        <f t="shared" si="58"/>
        <v>0</v>
      </c>
      <c r="BM112" s="257">
        <f t="shared" si="58"/>
        <v>0</v>
      </c>
      <c r="BN112" s="257">
        <f t="shared" si="58"/>
        <v>0</v>
      </c>
      <c r="BO112" s="257">
        <f t="shared" si="58"/>
        <v>0</v>
      </c>
      <c r="BP112" s="257">
        <f t="shared" si="59"/>
        <v>6.6004474347804735E-3</v>
      </c>
      <c r="BQ112" s="257">
        <f t="shared" si="60"/>
        <v>6.165798933474291E-3</v>
      </c>
      <c r="BR112" s="257">
        <f t="shared" si="61"/>
        <v>5.9310468579102008E-2</v>
      </c>
      <c r="BS112" s="257">
        <f t="shared" si="62"/>
        <v>3.040555909113718E-2</v>
      </c>
      <c r="BT112" s="257">
        <f t="shared" si="63"/>
        <v>3.0434602904093753E-2</v>
      </c>
      <c r="BU112" s="257">
        <f t="shared" si="64"/>
        <v>2.7766188488026304E-2</v>
      </c>
      <c r="BV112" s="257">
        <f t="shared" si="65"/>
        <v>1.594690332640979E-2</v>
      </c>
    </row>
    <row r="113" spans="1:74">
      <c r="A113" s="149" t="str">
        <f t="shared" si="57"/>
        <v>Others</v>
      </c>
      <c r="AF113" s="149">
        <f t="shared" ref="AF113:BE113" si="66">AF94-SUM(AF109:AF112)</f>
        <v>2.344433</v>
      </c>
      <c r="AG113" s="149">
        <f t="shared" si="66"/>
        <v>1.2376669999999996</v>
      </c>
      <c r="AH113" s="149">
        <f t="shared" si="66"/>
        <v>1.268167</v>
      </c>
      <c r="AI113" s="149">
        <f t="shared" si="66"/>
        <v>1.8260500000000013</v>
      </c>
      <c r="AJ113" s="149">
        <f t="shared" si="66"/>
        <v>3.8838639999999982</v>
      </c>
      <c r="AK113" s="149">
        <f t="shared" si="66"/>
        <v>2.9882449999999992</v>
      </c>
      <c r="AL113" s="149">
        <f t="shared" si="66"/>
        <v>2.0593660000000007</v>
      </c>
      <c r="AM113" s="149">
        <f t="shared" si="66"/>
        <v>9.0462359999999986</v>
      </c>
      <c r="AN113" s="149">
        <f t="shared" si="66"/>
        <v>3.7422780000000024</v>
      </c>
      <c r="AO113" s="149">
        <f t="shared" si="66"/>
        <v>2.3540540000000014</v>
      </c>
      <c r="AP113" s="149">
        <f t="shared" si="66"/>
        <v>3.3469339999999992</v>
      </c>
      <c r="AQ113" s="149">
        <f t="shared" si="66"/>
        <v>6.5366569999999991</v>
      </c>
      <c r="AR113" s="149">
        <f t="shared" si="66"/>
        <v>2.899677999999998</v>
      </c>
      <c r="AS113" s="149">
        <f t="shared" si="66"/>
        <v>3.8826729999999987</v>
      </c>
      <c r="AT113" s="149">
        <f t="shared" si="66"/>
        <v>5.5900609999999951</v>
      </c>
      <c r="AU113" s="149">
        <f t="shared" si="66"/>
        <v>7.2599299999999971</v>
      </c>
      <c r="AV113" s="149">
        <f t="shared" si="66"/>
        <v>6.9662030000000019</v>
      </c>
      <c r="AW113" s="149">
        <f t="shared" si="66"/>
        <v>3.1133859999999949</v>
      </c>
      <c r="AX113" s="149">
        <f t="shared" si="66"/>
        <v>4.2583539999999971</v>
      </c>
      <c r="AY113" s="149">
        <f t="shared" si="66"/>
        <v>3.2383590000000009</v>
      </c>
      <c r="AZ113" s="149">
        <f t="shared" si="66"/>
        <v>1.6519730000000026</v>
      </c>
      <c r="BA113" s="149">
        <f t="shared" si="66"/>
        <v>1.2640849999999997</v>
      </c>
      <c r="BB113" s="149">
        <f t="shared" si="66"/>
        <v>0.90953657000000021</v>
      </c>
      <c r="BC113" s="149">
        <f t="shared" si="66"/>
        <v>1.0413723790000002</v>
      </c>
      <c r="BD113" s="149">
        <f t="shared" si="66"/>
        <v>0.62589070800000002</v>
      </c>
      <c r="BE113" s="149">
        <f t="shared" si="66"/>
        <v>0</v>
      </c>
      <c r="BG113" s="257">
        <f t="shared" si="58"/>
        <v>0.29039786440730853</v>
      </c>
      <c r="BH113" s="257">
        <f t="shared" si="58"/>
        <v>0.28096932432008248</v>
      </c>
      <c r="BI113" s="257">
        <f t="shared" si="58"/>
        <v>0.33576118772921643</v>
      </c>
      <c r="BJ113" s="257">
        <f t="shared" si="58"/>
        <v>0.59314142986798479</v>
      </c>
      <c r="BK113" s="257">
        <f t="shared" si="58"/>
        <v>0.20311411314418218</v>
      </c>
      <c r="BL113" s="257">
        <f t="shared" si="58"/>
        <v>0.31313528043049355</v>
      </c>
      <c r="BM113" s="257">
        <f t="shared" si="58"/>
        <v>0.22968967578772617</v>
      </c>
      <c r="BN113" s="257">
        <f t="shared" si="58"/>
        <v>0.34845807972884124</v>
      </c>
      <c r="BO113" s="257">
        <f t="shared" si="58"/>
        <v>0.39952183802677527</v>
      </c>
      <c r="BP113" s="257">
        <f t="shared" si="59"/>
        <v>0.16281406982618216</v>
      </c>
      <c r="BQ113" s="257">
        <f t="shared" si="60"/>
        <v>0.2999606378416575</v>
      </c>
      <c r="BR113" s="257">
        <f t="shared" si="61"/>
        <v>0.26509587621869812</v>
      </c>
      <c r="BS113" s="257">
        <f t="shared" si="62"/>
        <v>0.19368521932512991</v>
      </c>
      <c r="BT113" s="257">
        <f t="shared" si="63"/>
        <v>0.23324658521544883</v>
      </c>
      <c r="BU113" s="257">
        <f t="shared" si="64"/>
        <v>0.27138080710451845</v>
      </c>
      <c r="BV113" s="257">
        <f t="shared" si="65"/>
        <v>0.28790794385743068</v>
      </c>
    </row>
    <row r="114" spans="1:74">
      <c r="A114" s="149"/>
      <c r="AF114" s="256"/>
      <c r="AG114" s="256"/>
      <c r="AH114" s="256"/>
      <c r="AI114" s="256"/>
      <c r="AJ114" s="256"/>
      <c r="AK114" s="256"/>
      <c r="AL114" s="256"/>
      <c r="AM114" s="256"/>
      <c r="AN114" s="256"/>
      <c r="AO114" s="256"/>
      <c r="AP114" s="256"/>
      <c r="AQ114" s="256"/>
      <c r="AR114" s="256"/>
      <c r="AS114" s="256"/>
      <c r="AT114" s="256"/>
      <c r="AU114" s="256"/>
      <c r="AV114" s="256"/>
      <c r="AW114" s="256"/>
      <c r="AX114" s="256"/>
      <c r="AY114" s="256"/>
      <c r="AZ114" s="256"/>
      <c r="BA114" s="256"/>
      <c r="BB114" s="256"/>
      <c r="BC114" s="256"/>
      <c r="BD114" s="256"/>
      <c r="BE114" s="256"/>
    </row>
    <row r="115" spans="1:74" ht="13">
      <c r="A115" s="3" t="s">
        <v>91</v>
      </c>
      <c r="AF115" s="256"/>
      <c r="AG115" s="256"/>
      <c r="AH115" s="256"/>
      <c r="AI115" s="256"/>
      <c r="AJ115" s="256"/>
      <c r="AK115" s="256"/>
      <c r="AL115" s="256"/>
      <c r="AM115" s="256"/>
      <c r="AN115" s="256"/>
      <c r="AO115" s="256"/>
      <c r="AP115" s="256"/>
      <c r="AQ115" s="256"/>
      <c r="AR115" s="256"/>
      <c r="AS115" s="256"/>
      <c r="AT115" s="256"/>
      <c r="AU115" s="256"/>
      <c r="AV115" s="256"/>
      <c r="AW115" s="256"/>
      <c r="AX115" s="256"/>
      <c r="AY115" s="256"/>
      <c r="AZ115" s="256"/>
      <c r="BA115" s="256"/>
      <c r="BB115" s="256"/>
      <c r="BC115" s="256"/>
      <c r="BD115" s="256"/>
      <c r="BE115" s="256"/>
    </row>
    <row r="116" spans="1:74">
      <c r="B116" s="300" t="s">
        <v>32</v>
      </c>
      <c r="C116" s="300"/>
      <c r="D116" s="300"/>
      <c r="E116" s="300"/>
      <c r="F116" s="300"/>
      <c r="G116" s="300"/>
      <c r="H116" s="300"/>
      <c r="I116" s="300"/>
      <c r="J116" s="300"/>
      <c r="K116" s="300"/>
      <c r="L116" s="300"/>
      <c r="M116" s="300"/>
      <c r="N116" s="300"/>
      <c r="O116" s="300"/>
      <c r="P116" s="300"/>
      <c r="Q116" s="300"/>
      <c r="R116" s="300"/>
      <c r="S116" s="300"/>
      <c r="T116" s="300"/>
      <c r="U116" s="300"/>
      <c r="V116" s="300"/>
      <c r="W116" s="300"/>
      <c r="X116" s="300"/>
      <c r="Y116" s="300"/>
      <c r="Z116" s="300"/>
      <c r="AA116" s="300"/>
      <c r="AB116" s="300"/>
      <c r="AC116" s="254"/>
      <c r="AD116" s="254"/>
      <c r="AF116" s="300" t="s">
        <v>62</v>
      </c>
      <c r="AG116" s="300"/>
      <c r="AH116" s="300"/>
      <c r="AI116" s="300"/>
      <c r="AJ116" s="300"/>
      <c r="AK116" s="300"/>
      <c r="AL116" s="300"/>
      <c r="AM116" s="300"/>
      <c r="AN116" s="300"/>
      <c r="AO116" s="300"/>
      <c r="AP116" s="300"/>
      <c r="AQ116" s="300"/>
      <c r="AR116" s="300"/>
      <c r="AS116" s="300"/>
      <c r="AT116" s="300"/>
      <c r="AU116" s="300"/>
      <c r="AV116" s="300"/>
      <c r="AW116" s="300"/>
      <c r="AX116" s="300"/>
      <c r="AY116" s="300"/>
      <c r="AZ116" s="300"/>
      <c r="BA116" s="300"/>
      <c r="BB116" s="300"/>
      <c r="BC116" s="300"/>
      <c r="BD116" s="300"/>
      <c r="BE116" s="300"/>
    </row>
    <row r="117" spans="1:74">
      <c r="A117" s="255" t="s">
        <v>3</v>
      </c>
      <c r="B117" s="2" t="s">
        <v>121</v>
      </c>
      <c r="C117" s="149">
        <f>ExportsSawnWood!C$5</f>
        <v>33.978392072800006</v>
      </c>
      <c r="D117" s="149">
        <f>ExportsSawnWood!D$5</f>
        <v>58.227235752000013</v>
      </c>
      <c r="E117" s="149">
        <f>ExportsSawnWood!E$5</f>
        <v>36.85123663200001</v>
      </c>
      <c r="F117" s="149">
        <f>ExportsSawnWood!F$5</f>
        <v>40.067956194000004</v>
      </c>
      <c r="G117" s="149">
        <f>ExportsSawnWood!G$5</f>
        <v>69.545034981800001</v>
      </c>
      <c r="H117" s="149">
        <f>ExportsSawnWood!H$5</f>
        <v>57.964306600000008</v>
      </c>
      <c r="I117" s="149">
        <f>ExportsSawnWood!I$5</f>
        <v>126.08274410000001</v>
      </c>
      <c r="J117" s="149">
        <f>ExportsSawnWood!J$5</f>
        <v>92.792318416000001</v>
      </c>
      <c r="K117" s="149">
        <f>ExportsSawnWood!K$5</f>
        <v>86.938058780000034</v>
      </c>
      <c r="L117" s="149">
        <f>ExportsSawnWood!L$5</f>
        <v>61.854675999999998</v>
      </c>
      <c r="M117" s="149">
        <f>ExportsSawnWood!M$5</f>
        <v>75.571837500000015</v>
      </c>
      <c r="N117" s="149">
        <f>ExportsSawnWood!N$5</f>
        <v>56.159507200000007</v>
      </c>
      <c r="O117" s="149">
        <f>ExportsSawnWood!O$5</f>
        <v>33.810909400000007</v>
      </c>
      <c r="P117" s="149">
        <f>ExportsSawnWood!P$5</f>
        <v>36.827787799999989</v>
      </c>
      <c r="Q117" s="149">
        <f>ExportsSawnWood!Q$5</f>
        <v>33.946886566666663</v>
      </c>
      <c r="R117" s="149">
        <f>ExportsSawnWood!R$5</f>
        <v>28.90137512380953</v>
      </c>
      <c r="S117" s="149">
        <f>ExportsSawnWood!S$5</f>
        <v>24.329920599999994</v>
      </c>
      <c r="T117" s="149">
        <f>ExportsSawnWood!T$5</f>
        <v>21.787782200000009</v>
      </c>
      <c r="U117" s="149">
        <f>ExportsSawnWood!U$5</f>
        <v>36.122561399999995</v>
      </c>
      <c r="V117" s="149">
        <f>ExportsSawnWood!V$5</f>
        <v>19.270175399999999</v>
      </c>
      <c r="W117" s="149">
        <f>ExportsSawnWood!W$5</f>
        <v>19.676902000000002</v>
      </c>
      <c r="X117" s="149">
        <f>ExportsSawnWood!X$5</f>
        <v>19.132739733333334</v>
      </c>
      <c r="Y117" s="149">
        <f>ExportsSawnWood!Y$5</f>
        <v>39.231035547599994</v>
      </c>
      <c r="Z117" s="149">
        <f>ExportsSawnWood!Z$5</f>
        <v>17.198395848000001</v>
      </c>
      <c r="AA117" s="149">
        <f>ExportsSawnWood!AA$5</f>
        <v>11.907442999999997</v>
      </c>
      <c r="AB117" s="149">
        <f>ExportsSawnWood!AB$5</f>
        <v>0</v>
      </c>
      <c r="AC117" s="149"/>
      <c r="AD117" s="149"/>
      <c r="AE117" s="149"/>
      <c r="AF117" s="149">
        <f>ExportsSawnWood!AD$5</f>
        <v>8.3368919999999989</v>
      </c>
      <c r="AG117" s="149">
        <f>ExportsSawnWood!AE$5</f>
        <v>9.8543959999999995</v>
      </c>
      <c r="AH117" s="149">
        <f>ExportsSawnWood!AF$5</f>
        <v>11.810813999999997</v>
      </c>
      <c r="AI117" s="149">
        <f>ExportsSawnWood!AG$5</f>
        <v>8.7996349999999985</v>
      </c>
      <c r="AJ117" s="149">
        <f>ExportsSawnWood!AH$5</f>
        <v>16.139206999999999</v>
      </c>
      <c r="AK117" s="149">
        <f>ExportsSawnWood!AI$5</f>
        <v>17.668989000000003</v>
      </c>
      <c r="AL117" s="149">
        <f>ExportsSawnWood!AJ$5</f>
        <v>39.229259999999989</v>
      </c>
      <c r="AM117" s="149">
        <f>ExportsSawnWood!AK$5</f>
        <v>30.422429999999999</v>
      </c>
      <c r="AN117" s="149">
        <f>ExportsSawnWood!AL$5</f>
        <v>27.783337000000003</v>
      </c>
      <c r="AO117" s="149">
        <f>ExportsSawnWood!AM$5</f>
        <v>23.322976000000011</v>
      </c>
      <c r="AP117" s="149">
        <f>ExportsSawnWood!AN$5</f>
        <v>25.456424000000002</v>
      </c>
      <c r="AQ117" s="149">
        <f>ExportsSawnWood!AO$5</f>
        <v>21.786753000000004</v>
      </c>
      <c r="AR117" s="149">
        <f>ExportsSawnWood!AP$5</f>
        <v>15.525037000000001</v>
      </c>
      <c r="AS117" s="149">
        <f>ExportsSawnWood!AQ$5</f>
        <v>14.687638</v>
      </c>
      <c r="AT117" s="149">
        <f>ExportsSawnWood!AR$5</f>
        <v>14.997952999999999</v>
      </c>
      <c r="AU117" s="149">
        <f>ExportsSawnWood!AS$5</f>
        <v>12.161592999999998</v>
      </c>
      <c r="AV117" s="149">
        <f>ExportsSawnWood!AT$5</f>
        <v>12.138016999999998</v>
      </c>
      <c r="AW117" s="149">
        <f>ExportsSawnWood!AU$5</f>
        <v>9.6821840000000012</v>
      </c>
      <c r="AX117" s="149">
        <f>ExportsSawnWood!AV$5</f>
        <v>11.261251</v>
      </c>
      <c r="AY117" s="149">
        <f>ExportsSawnWood!AW$5</f>
        <v>10.766563000000001</v>
      </c>
      <c r="AZ117" s="149">
        <f>ExportsSawnWood!AX$5</f>
        <v>11.438876999999998</v>
      </c>
      <c r="BA117" s="149">
        <f>ExportsSawnWood!AY$5</f>
        <v>13.553105100000002</v>
      </c>
      <c r="BB117" s="149">
        <f>ExportsSawnWood!AZ$5</f>
        <v>14.987186825999997</v>
      </c>
      <c r="BC117" s="149">
        <f>ExportsSawnWood!BA$5</f>
        <v>8.9085722639999982</v>
      </c>
      <c r="BD117" s="149">
        <f>ExportsSawnWood!BB$5</f>
        <v>9.465142967000002</v>
      </c>
      <c r="BE117" s="149">
        <f>ExportsSawnWood!BC$5</f>
        <v>0</v>
      </c>
    </row>
    <row r="118" spans="1:74">
      <c r="A118" s="255"/>
      <c r="B118" s="2" t="s">
        <v>121</v>
      </c>
      <c r="C118" s="2">
        <v>2000</v>
      </c>
      <c r="D118" s="2">
        <f t="shared" ref="D118:AB118" si="67">1+C118</f>
        <v>2001</v>
      </c>
      <c r="E118" s="2">
        <f t="shared" si="67"/>
        <v>2002</v>
      </c>
      <c r="F118" s="2">
        <f t="shared" si="67"/>
        <v>2003</v>
      </c>
      <c r="G118" s="2">
        <f t="shared" si="67"/>
        <v>2004</v>
      </c>
      <c r="H118" s="2">
        <f t="shared" si="67"/>
        <v>2005</v>
      </c>
      <c r="I118" s="2">
        <f t="shared" si="67"/>
        <v>2006</v>
      </c>
      <c r="J118" s="2">
        <f t="shared" si="67"/>
        <v>2007</v>
      </c>
      <c r="K118" s="2">
        <f t="shared" si="67"/>
        <v>2008</v>
      </c>
      <c r="L118" s="2">
        <f t="shared" si="67"/>
        <v>2009</v>
      </c>
      <c r="M118" s="2">
        <f t="shared" si="67"/>
        <v>2010</v>
      </c>
      <c r="N118" s="2">
        <f t="shared" si="67"/>
        <v>2011</v>
      </c>
      <c r="O118" s="2">
        <f t="shared" si="67"/>
        <v>2012</v>
      </c>
      <c r="P118" s="2">
        <f t="shared" si="67"/>
        <v>2013</v>
      </c>
      <c r="Q118" s="2">
        <f t="shared" si="67"/>
        <v>2014</v>
      </c>
      <c r="R118" s="2">
        <f t="shared" si="67"/>
        <v>2015</v>
      </c>
      <c r="S118" s="2">
        <f t="shared" si="67"/>
        <v>2016</v>
      </c>
      <c r="T118" s="2">
        <f t="shared" si="67"/>
        <v>2017</v>
      </c>
      <c r="U118" s="2">
        <f t="shared" si="67"/>
        <v>2018</v>
      </c>
      <c r="V118" s="2">
        <f t="shared" si="67"/>
        <v>2019</v>
      </c>
      <c r="W118" s="2">
        <f t="shared" si="67"/>
        <v>2020</v>
      </c>
      <c r="X118" s="2">
        <f t="shared" si="67"/>
        <v>2021</v>
      </c>
      <c r="Y118" s="2">
        <f t="shared" si="67"/>
        <v>2022</v>
      </c>
      <c r="Z118" s="2">
        <f t="shared" si="67"/>
        <v>2023</v>
      </c>
      <c r="AA118" s="2">
        <f t="shared" si="67"/>
        <v>2024</v>
      </c>
      <c r="AB118" s="2">
        <f t="shared" si="67"/>
        <v>2025</v>
      </c>
      <c r="AF118" s="2">
        <v>2000</v>
      </c>
      <c r="AG118" s="2">
        <f t="shared" ref="AG118:BE118" si="68">1+AF118</f>
        <v>2001</v>
      </c>
      <c r="AH118" s="2">
        <f t="shared" si="68"/>
        <v>2002</v>
      </c>
      <c r="AI118" s="2">
        <f t="shared" si="68"/>
        <v>2003</v>
      </c>
      <c r="AJ118" s="2">
        <f t="shared" si="68"/>
        <v>2004</v>
      </c>
      <c r="AK118" s="2">
        <f t="shared" si="68"/>
        <v>2005</v>
      </c>
      <c r="AL118" s="2">
        <f t="shared" si="68"/>
        <v>2006</v>
      </c>
      <c r="AM118" s="2">
        <f t="shared" si="68"/>
        <v>2007</v>
      </c>
      <c r="AN118" s="2">
        <f t="shared" si="68"/>
        <v>2008</v>
      </c>
      <c r="AO118" s="2">
        <f t="shared" si="68"/>
        <v>2009</v>
      </c>
      <c r="AP118" s="2">
        <f t="shared" si="68"/>
        <v>2010</v>
      </c>
      <c r="AQ118" s="2">
        <f t="shared" si="68"/>
        <v>2011</v>
      </c>
      <c r="AR118" s="2">
        <f t="shared" si="68"/>
        <v>2012</v>
      </c>
      <c r="AS118" s="2">
        <f t="shared" si="68"/>
        <v>2013</v>
      </c>
      <c r="AT118" s="2">
        <f t="shared" si="68"/>
        <v>2014</v>
      </c>
      <c r="AU118" s="2">
        <f t="shared" si="68"/>
        <v>2015</v>
      </c>
      <c r="AV118" s="2">
        <f t="shared" si="68"/>
        <v>2016</v>
      </c>
      <c r="AW118" s="2">
        <f t="shared" si="68"/>
        <v>2017</v>
      </c>
      <c r="AX118" s="2">
        <f t="shared" si="68"/>
        <v>2018</v>
      </c>
      <c r="AY118" s="2">
        <f t="shared" si="68"/>
        <v>2019</v>
      </c>
      <c r="AZ118" s="2">
        <f t="shared" si="68"/>
        <v>2020</v>
      </c>
      <c r="BA118" s="2">
        <f t="shared" si="68"/>
        <v>2021</v>
      </c>
      <c r="BB118" s="2">
        <f t="shared" si="68"/>
        <v>2022</v>
      </c>
      <c r="BC118" s="2">
        <f t="shared" si="68"/>
        <v>2023</v>
      </c>
      <c r="BD118" s="2">
        <f t="shared" si="68"/>
        <v>2024</v>
      </c>
      <c r="BE118" s="2">
        <f t="shared" si="68"/>
        <v>2025</v>
      </c>
    </row>
    <row r="119" spans="1:74">
      <c r="A119" s="255" t="s">
        <v>131</v>
      </c>
      <c r="B119" s="2" t="s">
        <v>121</v>
      </c>
      <c r="C119" s="149">
        <f>ExportsSawnWood!C$16</f>
        <v>3.2538346400000009</v>
      </c>
      <c r="D119" s="149">
        <f>ExportsSawnWood!D$16</f>
        <v>6.4261235360000013</v>
      </c>
      <c r="E119" s="149">
        <f>ExportsSawnWood!E$16</f>
        <v>8.213074520000001</v>
      </c>
      <c r="F119" s="149">
        <f>ExportsSawnWood!F$16</f>
        <v>7.0670012000000009</v>
      </c>
      <c r="G119" s="149">
        <f>ExportsSawnWood!G$16</f>
        <v>15.166692431800005</v>
      </c>
      <c r="H119" s="149">
        <f>ExportsSawnWood!H$16</f>
        <v>6.9349000000000016</v>
      </c>
      <c r="I119" s="149">
        <f>ExportsSawnWood!I$16</f>
        <v>13.946600000000004</v>
      </c>
      <c r="J119" s="149">
        <f>ExportsSawnWood!J$16</f>
        <v>7.9285671780000015</v>
      </c>
      <c r="K119" s="149">
        <f>ExportsSawnWood!K$16</f>
        <v>6.4580446</v>
      </c>
      <c r="L119" s="149">
        <f>ExportsSawnWood!L$16</f>
        <v>5.0498199999999995</v>
      </c>
      <c r="M119" s="149">
        <f>ExportsSawnWood!M$16</f>
        <v>9.6497625000000014</v>
      </c>
      <c r="N119" s="149">
        <f>ExportsSawnWood!N$16</f>
        <v>6.1341606000000004</v>
      </c>
      <c r="O119" s="149">
        <f>ExportsSawnWood!O$16</f>
        <v>2.1975725000000006</v>
      </c>
      <c r="P119" s="149">
        <f>ExportsSawnWood!P$16</f>
        <v>2.4169999999999998</v>
      </c>
      <c r="Q119" s="149">
        <f>ExportsSawnWood!Q$16</f>
        <v>7.4713542000000004</v>
      </c>
      <c r="R119" s="149">
        <f>ExportsSawnWood!R$16</f>
        <v>3.7300582000000007</v>
      </c>
      <c r="S119" s="149">
        <f>ExportsSawnWood!S$16</f>
        <v>3.3092923000000001</v>
      </c>
      <c r="T119" s="149">
        <f>ExportsSawnWood!T$16</f>
        <v>4.3203861999999997</v>
      </c>
      <c r="U119" s="149">
        <f>ExportsSawnWood!U$16</f>
        <v>4.3251878000000001</v>
      </c>
      <c r="V119" s="149">
        <f>ExportsSawnWood!V$16</f>
        <v>5.7210734000000008</v>
      </c>
      <c r="W119" s="149">
        <f>ExportsSawnWood!W$16</f>
        <v>8.7279146000000001</v>
      </c>
      <c r="X119" s="149">
        <f>ExportsSawnWood!X$16</f>
        <v>6.0952642000000008</v>
      </c>
      <c r="Y119" s="149">
        <f>ExportsSawnWood!Y$16</f>
        <v>6.5957042000000001</v>
      </c>
      <c r="Z119" s="149">
        <f>ExportsSawnWood!Z$16</f>
        <v>3.4389355999999998</v>
      </c>
      <c r="AA119" s="149">
        <f>ExportsSawnWood!AA$16</f>
        <v>1.8509589999999998</v>
      </c>
      <c r="AB119" s="149">
        <f>ExportsSawnWood!AB$16</f>
        <v>0</v>
      </c>
      <c r="AC119" s="149"/>
      <c r="AD119" s="149"/>
      <c r="AE119" s="149"/>
      <c r="BG119" s="257">
        <f t="shared" ref="BG119:BO124" si="69">K119/K$117</f>
        <v>7.4283285026438425E-2</v>
      </c>
      <c r="BH119" s="257">
        <f t="shared" si="69"/>
        <v>8.1640068731424598E-2</v>
      </c>
      <c r="BI119" s="257">
        <f t="shared" si="69"/>
        <v>0.12768992814287464</v>
      </c>
      <c r="BJ119" s="257">
        <f t="shared" si="69"/>
        <v>0.10922746487348094</v>
      </c>
      <c r="BK119" s="257">
        <f t="shared" si="69"/>
        <v>6.4995959558544147E-2</v>
      </c>
      <c r="BL119" s="257">
        <f t="shared" si="69"/>
        <v>6.5629790557227022E-2</v>
      </c>
      <c r="BM119" s="257">
        <f t="shared" si="69"/>
        <v>0.2200895267767006</v>
      </c>
      <c r="BN119" s="257">
        <f t="shared" si="69"/>
        <v>0.12906161675771283</v>
      </c>
      <c r="BO119" s="257">
        <f t="shared" si="69"/>
        <v>0.13601739004442132</v>
      </c>
      <c r="BP119" s="257">
        <f>T119/T$117</f>
        <v>0.19829398698505429</v>
      </c>
      <c r="BQ119" s="257">
        <f>U119/U$117</f>
        <v>0.11973646475689846</v>
      </c>
      <c r="BR119" s="257">
        <f>V119/V$117</f>
        <v>0.29688745853345999</v>
      </c>
      <c r="BS119" s="257">
        <f>W119/W$117</f>
        <v>0.44356142039026264</v>
      </c>
      <c r="BT119" s="257">
        <f>X119/X$117</f>
        <v>0.31857769900986754</v>
      </c>
      <c r="BU119" s="257">
        <f>Y119/Y$117</f>
        <v>0.16812465202447352</v>
      </c>
      <c r="BV119" s="257">
        <f>Z119/Z$117</f>
        <v>0.19995676517702163</v>
      </c>
    </row>
    <row r="120" spans="1:74">
      <c r="A120" s="255" t="s">
        <v>66</v>
      </c>
      <c r="B120" s="2" t="s">
        <v>121</v>
      </c>
      <c r="C120" s="149">
        <f>ExportsSawnWood!C$21</f>
        <v>5.5119304240000009</v>
      </c>
      <c r="D120" s="149">
        <f>ExportsSawnWood!D$21</f>
        <v>31.023703200000007</v>
      </c>
      <c r="E120" s="149">
        <f>ExportsSawnWood!E$21</f>
        <v>17.476620056000002</v>
      </c>
      <c r="F120" s="149">
        <f>ExportsSawnWood!F$21</f>
        <v>12.927013400000002</v>
      </c>
      <c r="G120" s="149">
        <f>ExportsSawnWood!G$21</f>
        <v>23.113340600000008</v>
      </c>
      <c r="H120" s="149">
        <f>ExportsSawnWood!H$21</f>
        <v>22.506410000000006</v>
      </c>
      <c r="I120" s="149">
        <f>ExportsSawnWood!I$21</f>
        <v>43.869010000000003</v>
      </c>
      <c r="J120" s="149">
        <f>ExportsSawnWood!J$21</f>
        <v>15.258476660000003</v>
      </c>
      <c r="K120" s="149">
        <f>ExportsSawnWood!K$21</f>
        <v>12.084734900000003</v>
      </c>
      <c r="L120" s="149">
        <f>ExportsSawnWood!L$21</f>
        <v>5.7954568000000002</v>
      </c>
      <c r="M120" s="149">
        <f>ExportsSawnWood!M$21</f>
        <v>4.3970799999999999</v>
      </c>
      <c r="N120" s="149">
        <f>ExportsSawnWood!N$21</f>
        <v>3.8557575000000002</v>
      </c>
      <c r="O120" s="149">
        <f>ExportsSawnWood!O$21</f>
        <v>1.4214250000000002</v>
      </c>
      <c r="P120" s="149">
        <f>ExportsSawnWood!P$21</f>
        <v>1.5105761999999998</v>
      </c>
      <c r="Q120" s="149">
        <f>ExportsSawnWood!Q$21</f>
        <v>1.2234866666666666</v>
      </c>
      <c r="R120" s="149">
        <f>ExportsSawnWood!R$21</f>
        <v>0.65638600000000002</v>
      </c>
      <c r="S120" s="149">
        <f>ExportsSawnWood!S$21</f>
        <v>0.63280370000000019</v>
      </c>
      <c r="T120" s="149">
        <f>ExportsSawnWood!T$21</f>
        <v>0.38600000000000001</v>
      </c>
      <c r="U120" s="149">
        <f>ExportsSawnWood!U$21</f>
        <v>0.32400000000000007</v>
      </c>
      <c r="V120" s="149">
        <f>ExportsSawnWood!V$21</f>
        <v>0.40313280000000001</v>
      </c>
      <c r="W120" s="149">
        <f>ExportsSawnWood!W$21</f>
        <v>0.56284060000000002</v>
      </c>
      <c r="X120" s="149">
        <f>ExportsSawnWood!X$21</f>
        <v>0.39238720000000005</v>
      </c>
      <c r="Y120" s="149">
        <f>ExportsSawnWood!Y$21</f>
        <v>0.49167652200000006</v>
      </c>
      <c r="Z120" s="149">
        <f>ExportsSawnWood!Z$21</f>
        <v>0.29047200000000006</v>
      </c>
      <c r="AA120" s="149">
        <f>ExportsSawnWood!AA$21</f>
        <v>0.38294900000000009</v>
      </c>
      <c r="AB120" s="149">
        <f>ExportsSawnWood!AB$21</f>
        <v>0</v>
      </c>
      <c r="AC120" s="149"/>
      <c r="AD120" s="149"/>
      <c r="AE120" s="149"/>
      <c r="BG120" s="257">
        <f t="shared" si="69"/>
        <v>0.13900396523208403</v>
      </c>
      <c r="BH120" s="257">
        <f t="shared" si="69"/>
        <v>9.3694724065808713E-2</v>
      </c>
      <c r="BI120" s="257">
        <f t="shared" si="69"/>
        <v>5.8184108597332952E-2</v>
      </c>
      <c r="BJ120" s="257">
        <f t="shared" si="69"/>
        <v>6.8657253103531504E-2</v>
      </c>
      <c r="BK120" s="257">
        <f t="shared" si="69"/>
        <v>4.2040424975969437E-2</v>
      </c>
      <c r="BL120" s="257">
        <f t="shared" si="69"/>
        <v>4.101729401188741E-2</v>
      </c>
      <c r="BM120" s="257">
        <f t="shared" si="69"/>
        <v>3.6041204081084723E-2</v>
      </c>
      <c r="BN120" s="257">
        <f t="shared" si="69"/>
        <v>2.2711237689837675E-2</v>
      </c>
      <c r="BO120" s="257">
        <f t="shared" si="69"/>
        <v>2.6009279290455239E-2</v>
      </c>
      <c r="BP120" s="257">
        <f>T120/T$117</f>
        <v>1.7716351139217823E-2</v>
      </c>
      <c r="BQ120" s="257">
        <f>U120/U$117</f>
        <v>8.9694636106286783E-3</v>
      </c>
      <c r="BR120" s="257">
        <f>V120/V$117</f>
        <v>2.0920037915171236E-2</v>
      </c>
      <c r="BS120" s="257">
        <f>W120/W$117</f>
        <v>2.8604126808173359E-2</v>
      </c>
      <c r="BT120" s="257">
        <f>X120/X$117</f>
        <v>2.0508678081078865E-2</v>
      </c>
      <c r="BU120" s="257">
        <f>Y120/Y$117</f>
        <v>1.2532845874115066E-2</v>
      </c>
      <c r="BV120" s="257">
        <f>Z120/Z$117</f>
        <v>1.6889482168406945E-2</v>
      </c>
    </row>
    <row r="121" spans="1:74">
      <c r="A121" s="255" t="s">
        <v>27</v>
      </c>
      <c r="B121" s="2" t="s">
        <v>121</v>
      </c>
      <c r="C121" s="149">
        <f>ExportsSawnWood!C$12</f>
        <v>3.9494196000000006</v>
      </c>
      <c r="D121" s="149">
        <f>ExportsSawnWood!D$12</f>
        <v>1.1266220000000002</v>
      </c>
      <c r="E121" s="149">
        <f>ExportsSawnWood!E$12</f>
        <v>0.15127560000000001</v>
      </c>
      <c r="F121" s="149">
        <f>ExportsSawnWood!F$12</f>
        <v>0.13777820000000005</v>
      </c>
      <c r="G121" s="149">
        <f>ExportsSawnWood!G$12</f>
        <v>1.3901118000000001</v>
      </c>
      <c r="H121" s="149">
        <f>ExportsSawnWood!H$12</f>
        <v>4.1237000000000013</v>
      </c>
      <c r="I121" s="149">
        <f>ExportsSawnWood!I$12</f>
        <v>17.595248099999996</v>
      </c>
      <c r="J121" s="149">
        <f>ExportsSawnWood!J$12</f>
        <v>14.772114</v>
      </c>
      <c r="K121" s="149">
        <f>ExportsSawnWood!K$12</f>
        <v>22.504787900000004</v>
      </c>
      <c r="L121" s="149">
        <f>ExportsSawnWood!L$12</f>
        <v>15.678576000000001</v>
      </c>
      <c r="M121" s="149">
        <f>ExportsSawnWood!M$12</f>
        <v>22.091000000000001</v>
      </c>
      <c r="N121" s="149">
        <f>ExportsSawnWood!N$12</f>
        <v>9.3908391000000009</v>
      </c>
      <c r="O121" s="149">
        <f>ExportsSawnWood!O$12</f>
        <v>4.4273199999999999</v>
      </c>
      <c r="P121" s="149">
        <f>ExportsSawnWood!P$12</f>
        <v>3.4944575000000007</v>
      </c>
      <c r="Q121" s="149">
        <f>ExportsSawnWood!Q$12</f>
        <v>6.6707041333333335</v>
      </c>
      <c r="R121" s="149">
        <f>ExportsSawnWood!R$12</f>
        <v>6.2537299999999991</v>
      </c>
      <c r="S121" s="149">
        <f>ExportsSawnWood!S$12</f>
        <v>1.411</v>
      </c>
      <c r="T121" s="149">
        <f>ExportsSawnWood!T$12</f>
        <v>2.7500564000000001</v>
      </c>
      <c r="U121" s="149">
        <f>ExportsSawnWood!U$12</f>
        <v>3.6332834000000003</v>
      </c>
      <c r="V121" s="149">
        <f>ExportsSawnWood!V$12</f>
        <v>1.2705</v>
      </c>
      <c r="W121" s="149">
        <f>ExportsSawnWood!W$12</f>
        <v>0.63302400000000003</v>
      </c>
      <c r="X121" s="149">
        <f>ExportsSawnWood!X$12</f>
        <v>4.2930033333333331</v>
      </c>
      <c r="Y121" s="149">
        <f>ExportsSawnWood!Y$12</f>
        <v>18.270000000000003</v>
      </c>
      <c r="Z121" s="149">
        <f>ExportsSawnWood!Z$12</f>
        <v>3.9927999999999999</v>
      </c>
      <c r="AA121" s="149">
        <f>ExportsSawnWood!AA$12</f>
        <v>2.0367639999999998</v>
      </c>
      <c r="AB121" s="149">
        <f>ExportsSawnWood!AB$12</f>
        <v>0</v>
      </c>
      <c r="AC121" s="149"/>
      <c r="AD121" s="149"/>
      <c r="AE121" s="149"/>
      <c r="BG121" s="257">
        <f t="shared" si="69"/>
        <v>0.25886002305330053</v>
      </c>
      <c r="BH121" s="257">
        <f t="shared" si="69"/>
        <v>0.25347438567134362</v>
      </c>
      <c r="BI121" s="257">
        <f t="shared" si="69"/>
        <v>0.29231788892257643</v>
      </c>
      <c r="BJ121" s="257">
        <f t="shared" si="69"/>
        <v>0.16721726325974598</v>
      </c>
      <c r="BK121" s="257">
        <f t="shared" si="69"/>
        <v>0.13094353504730041</v>
      </c>
      <c r="BL121" s="257">
        <f t="shared" si="69"/>
        <v>9.4886435182511872E-2</v>
      </c>
      <c r="BM121" s="257">
        <f t="shared" si="69"/>
        <v>0.19650415127858803</v>
      </c>
      <c r="BN121" s="257">
        <f t="shared" si="69"/>
        <v>0.21638174561625104</v>
      </c>
      <c r="BO121" s="257">
        <f t="shared" si="69"/>
        <v>5.7994435049656526E-2</v>
      </c>
      <c r="BP121" s="257">
        <f>T121/T$117</f>
        <v>0.12622011615298775</v>
      </c>
      <c r="BQ121" s="257">
        <f>U121/U$117</f>
        <v>0.10058210877592974</v>
      </c>
      <c r="BR121" s="257">
        <f>V121/V$117</f>
        <v>6.5930899622221401E-2</v>
      </c>
      <c r="BS121" s="257">
        <f>W121/W$117</f>
        <v>3.2170917962593908E-2</v>
      </c>
      <c r="BT121" s="257">
        <f>X121/X$117</f>
        <v>0.22437995776705208</v>
      </c>
      <c r="BU121" s="257">
        <f>Y121/Y$117</f>
        <v>0.46570272094481308</v>
      </c>
      <c r="BV121" s="257">
        <f>Z121/Z$117</f>
        <v>0.23216118731586946</v>
      </c>
    </row>
    <row r="122" spans="1:74">
      <c r="A122" s="255" t="s">
        <v>64</v>
      </c>
      <c r="B122" s="2" t="s">
        <v>121</v>
      </c>
      <c r="C122" s="149">
        <f>ExportsSawnWood!C$25</f>
        <v>0.44091489120000005</v>
      </c>
      <c r="D122" s="149">
        <f>ExportsSawnWood!D$25</f>
        <v>0</v>
      </c>
      <c r="E122" s="149">
        <f>ExportsSawnWood!E$25</f>
        <v>0</v>
      </c>
      <c r="F122" s="149">
        <f>ExportsSawnWood!F$25</f>
        <v>0.51047500000000012</v>
      </c>
      <c r="G122" s="149">
        <f>ExportsSawnWood!G$25</f>
        <v>0.85188180000000013</v>
      </c>
      <c r="H122" s="149">
        <f>ExportsSawnWood!H$25</f>
        <v>0.93000000000000016</v>
      </c>
      <c r="I122" s="149">
        <f>ExportsSawnWood!I$25</f>
        <v>19.597600000000007</v>
      </c>
      <c r="J122" s="149">
        <f>ExportsSawnWood!J$25</f>
        <v>10.70422836</v>
      </c>
      <c r="K122" s="149">
        <f>ExportsSawnWood!K$25</f>
        <v>22.499359400000007</v>
      </c>
      <c r="L122" s="149">
        <f>ExportsSawnWood!L$25</f>
        <v>7.8210000000000006</v>
      </c>
      <c r="M122" s="149">
        <f>ExportsSawnWood!M$25</f>
        <v>5.0350000000000001</v>
      </c>
      <c r="N122" s="149">
        <f>ExportsSawnWood!N$25</f>
        <v>7.6883772000000015</v>
      </c>
      <c r="O122" s="149">
        <f>ExportsSawnWood!O$25</f>
        <v>0.13707</v>
      </c>
      <c r="P122" s="149">
        <f>ExportsSawnWood!P$25</f>
        <v>9.3780000000000001</v>
      </c>
      <c r="Q122" s="149">
        <f>ExportsSawnWood!Q$25</f>
        <v>2.7827300000000004</v>
      </c>
      <c r="R122" s="149">
        <f>ExportsSawnWood!R$25</f>
        <v>2.931</v>
      </c>
      <c r="S122" s="149">
        <f>ExportsSawnWood!S$25</f>
        <v>1.1830000000000003</v>
      </c>
      <c r="T122" s="149">
        <f>ExportsSawnWood!T$25</f>
        <v>0.40600000000000003</v>
      </c>
      <c r="U122" s="149">
        <f>ExportsSawnWood!U$25</f>
        <v>0.39400000000000007</v>
      </c>
      <c r="V122" s="149">
        <f>ExportsSawnWood!V$25</f>
        <v>0.41559420000000008</v>
      </c>
      <c r="W122" s="149">
        <f>ExportsSawnWood!W$25</f>
        <v>0</v>
      </c>
      <c r="X122" s="149">
        <f>ExportsSawnWood!X$25</f>
        <v>0</v>
      </c>
      <c r="Y122" s="149">
        <f>ExportsSawnWood!Y$25</f>
        <v>0.14000000000000001</v>
      </c>
      <c r="Z122" s="149">
        <f>ExportsSawnWood!Z$25</f>
        <v>2.4530000000000003E-2</v>
      </c>
      <c r="AA122" s="149">
        <f>ExportsSawnWood!AA$25</f>
        <v>0.14785000000000001</v>
      </c>
      <c r="AB122" s="149">
        <f>ExportsSawnWood!AB$25</f>
        <v>0</v>
      </c>
      <c r="AC122" s="149"/>
      <c r="AD122" s="149"/>
      <c r="AE122" s="149"/>
      <c r="BG122" s="257">
        <f t="shared" si="69"/>
        <v>0.25879758204557413</v>
      </c>
      <c r="BH122" s="257">
        <f t="shared" si="69"/>
        <v>0.12644153208400932</v>
      </c>
      <c r="BI122" s="257">
        <f t="shared" si="69"/>
        <v>6.6625348364726458E-2</v>
      </c>
      <c r="BJ122" s="257">
        <f t="shared" si="69"/>
        <v>0.13690250472853152</v>
      </c>
      <c r="BK122" s="257">
        <f t="shared" si="69"/>
        <v>4.0540169558408853E-3</v>
      </c>
      <c r="BL122" s="257">
        <f t="shared" si="69"/>
        <v>0.25464467349841752</v>
      </c>
      <c r="BM122" s="257">
        <f t="shared" si="69"/>
        <v>8.19730550115437E-2</v>
      </c>
      <c r="BN122" s="257">
        <f t="shared" si="69"/>
        <v>0.10141385963276826</v>
      </c>
      <c r="BO122" s="257">
        <f t="shared" si="69"/>
        <v>4.8623257734758105E-2</v>
      </c>
      <c r="BP122" s="257">
        <f>T122/T$117</f>
        <v>1.8634296794099579E-2</v>
      </c>
      <c r="BQ122" s="257">
        <f>U122/U$117</f>
        <v>1.090731068699907E-2</v>
      </c>
      <c r="BR122" s="257">
        <f>V122/V$117</f>
        <v>2.1566705614936961E-2</v>
      </c>
      <c r="BS122" s="257">
        <f>W122/W$117</f>
        <v>0</v>
      </c>
      <c r="BT122" s="257">
        <f>X122/X$117</f>
        <v>0</v>
      </c>
      <c r="BU122" s="257">
        <f>Y122/Y$117</f>
        <v>3.5686032256307515E-3</v>
      </c>
      <c r="BV122" s="257">
        <f>Z122/Z$117</f>
        <v>1.4262958136791923E-3</v>
      </c>
    </row>
    <row r="123" spans="1:74">
      <c r="A123" s="255" t="s">
        <v>65</v>
      </c>
      <c r="B123" s="2" t="s">
        <v>121</v>
      </c>
      <c r="C123" s="149">
        <f>ExportsSawnWood!C$8</f>
        <v>4.0931420320000003</v>
      </c>
      <c r="D123" s="149">
        <f>ExportsSawnWood!D$8</f>
        <v>8.2167759800000013</v>
      </c>
      <c r="E123" s="149">
        <f>ExportsSawnWood!E$8</f>
        <v>1.3853880320000005</v>
      </c>
      <c r="F123" s="149">
        <f>ExportsSawnWood!F$8</f>
        <v>1.9371940000000003</v>
      </c>
      <c r="G123" s="149">
        <f>ExportsSawnWood!G$8</f>
        <v>4.4644670000000009</v>
      </c>
      <c r="H123" s="149">
        <f>ExportsSawnWood!H$8</f>
        <v>4.047022000000001</v>
      </c>
      <c r="I123" s="149">
        <f>ExportsSawnWood!I$8</f>
        <v>3.9542500000000005</v>
      </c>
      <c r="J123" s="149">
        <f>ExportsSawnWood!J$8</f>
        <v>4.6677535380000013</v>
      </c>
      <c r="K123" s="149">
        <f>ExportsSawnWood!K$8</f>
        <v>4.2364878000000008</v>
      </c>
      <c r="L123" s="149">
        <f>ExportsSawnWood!L$8</f>
        <v>2.7737390000000004</v>
      </c>
      <c r="M123" s="149">
        <f>ExportsSawnWood!M$8</f>
        <v>5.957865</v>
      </c>
      <c r="N123" s="149">
        <f>ExportsSawnWood!N$8</f>
        <v>5.7208480000000002</v>
      </c>
      <c r="O123" s="149">
        <f>ExportsSawnWood!O$8</f>
        <v>5.7552122000000008</v>
      </c>
      <c r="P123" s="149">
        <f>ExportsSawnWood!P$8</f>
        <v>3.4177174000000003</v>
      </c>
      <c r="Q123" s="149">
        <f>ExportsSawnWood!Q$8</f>
        <v>6.373260000000001</v>
      </c>
      <c r="R123" s="149">
        <f>ExportsSawnWood!R$8</f>
        <v>3.5570348000000003</v>
      </c>
      <c r="S123" s="149">
        <f>ExportsSawnWood!S$8</f>
        <v>6.0204967999999992</v>
      </c>
      <c r="T123" s="149">
        <f>ExportsSawnWood!T$8</f>
        <v>3.1393879999999998</v>
      </c>
      <c r="U123" s="149">
        <f>ExportsSawnWood!U$8</f>
        <v>3.7540720000000003</v>
      </c>
      <c r="V123" s="149">
        <f>ExportsSawnWood!V$8</f>
        <v>4.5194295999999996</v>
      </c>
      <c r="W123" s="149">
        <f>ExportsSawnWood!W$8</f>
        <v>3.6130556</v>
      </c>
      <c r="X123" s="149">
        <f>ExportsSawnWood!X$8</f>
        <v>2.5141684</v>
      </c>
      <c r="Y123" s="149">
        <f>ExportsSawnWood!Y$8</f>
        <v>3.8859407999999998</v>
      </c>
      <c r="Z123" s="149">
        <f>ExportsSawnWood!Z$8</f>
        <v>3.0972018000000001</v>
      </c>
      <c r="AA123" s="149">
        <f>ExportsSawnWood!AA$8</f>
        <v>2.1074000000000002</v>
      </c>
      <c r="AB123" s="149">
        <f>ExportsSawnWood!AB$8</f>
        <v>0</v>
      </c>
      <c r="AC123" s="149"/>
      <c r="AD123" s="149"/>
      <c r="AE123" s="149"/>
      <c r="BG123" s="257">
        <f t="shared" si="69"/>
        <v>4.8729956240690736E-2</v>
      </c>
      <c r="BH123" s="257">
        <f t="shared" si="69"/>
        <v>4.4842834517474485E-2</v>
      </c>
      <c r="BI123" s="257">
        <f t="shared" si="69"/>
        <v>7.8837106481630795E-2</v>
      </c>
      <c r="BJ123" s="257">
        <f t="shared" si="69"/>
        <v>0.10186784545003984</v>
      </c>
      <c r="BK123" s="257">
        <f t="shared" si="69"/>
        <v>0.17021761029592417</v>
      </c>
      <c r="BL123" s="257">
        <f t="shared" si="69"/>
        <v>9.2802679828626611E-2</v>
      </c>
      <c r="BM123" s="257">
        <f t="shared" si="69"/>
        <v>0.18774210670200525</v>
      </c>
      <c r="BN123" s="257">
        <f t="shared" si="69"/>
        <v>0.12307493275880994</v>
      </c>
      <c r="BO123" s="257">
        <f t="shared" si="69"/>
        <v>0.24745238173937981</v>
      </c>
      <c r="BP123" s="257">
        <f>T123/T$117</f>
        <v>0.14408937867939575</v>
      </c>
      <c r="BQ123" s="257">
        <f>U123/U$117</f>
        <v>0.10392596356691364</v>
      </c>
      <c r="BR123" s="257">
        <f>V123/V$117</f>
        <v>0.23452975939181123</v>
      </c>
      <c r="BS123" s="257">
        <f>W123/W$117</f>
        <v>0.1836191286616155</v>
      </c>
      <c r="BT123" s="257">
        <f>X123/X$117</f>
        <v>0.13140660642656313</v>
      </c>
      <c r="BU123" s="257">
        <f>Y123/Y$117</f>
        <v>9.9052720524929583E-2</v>
      </c>
      <c r="BV123" s="257">
        <f>Z123/Z$117</f>
        <v>0.18008666781327592</v>
      </c>
    </row>
    <row r="124" spans="1:74">
      <c r="A124" s="149" t="s">
        <v>19</v>
      </c>
      <c r="B124" s="2" t="s">
        <v>121</v>
      </c>
      <c r="C124" s="149">
        <f t="shared" ref="C124:AB124" si="70">C117-SUM(C119:C123)</f>
        <v>16.729150485600002</v>
      </c>
      <c r="D124" s="149">
        <f t="shared" si="70"/>
        <v>11.434011036000008</v>
      </c>
      <c r="E124" s="149">
        <f t="shared" si="70"/>
        <v>9.6248784240000056</v>
      </c>
      <c r="F124" s="149">
        <f t="shared" si="70"/>
        <v>17.488494394</v>
      </c>
      <c r="G124" s="149">
        <f t="shared" si="70"/>
        <v>24.558541349999985</v>
      </c>
      <c r="H124" s="149">
        <f t="shared" si="70"/>
        <v>19.422274600000001</v>
      </c>
      <c r="I124" s="149">
        <f t="shared" si="70"/>
        <v>27.120035999999999</v>
      </c>
      <c r="J124" s="149">
        <f t="shared" si="70"/>
        <v>39.461178679999996</v>
      </c>
      <c r="K124" s="149">
        <f t="shared" si="70"/>
        <v>19.15464418000002</v>
      </c>
      <c r="L124" s="149">
        <f t="shared" si="70"/>
        <v>24.736084200000001</v>
      </c>
      <c r="M124" s="149">
        <f t="shared" si="70"/>
        <v>28.441130000000015</v>
      </c>
      <c r="N124" s="149">
        <f t="shared" si="70"/>
        <v>23.369524800000008</v>
      </c>
      <c r="O124" s="149">
        <f t="shared" si="70"/>
        <v>19.872309700000006</v>
      </c>
      <c r="P124" s="149">
        <f t="shared" si="70"/>
        <v>16.610036699999988</v>
      </c>
      <c r="Q124" s="149">
        <f t="shared" si="70"/>
        <v>9.4253515666666594</v>
      </c>
      <c r="R124" s="149">
        <f t="shared" si="70"/>
        <v>11.773166123809528</v>
      </c>
      <c r="S124" s="149">
        <f t="shared" si="70"/>
        <v>11.773327799999993</v>
      </c>
      <c r="T124" s="149">
        <f t="shared" si="70"/>
        <v>10.78595160000001</v>
      </c>
      <c r="U124" s="149">
        <f t="shared" si="70"/>
        <v>23.692018199999993</v>
      </c>
      <c r="V124" s="149">
        <f t="shared" si="70"/>
        <v>6.940445399999998</v>
      </c>
      <c r="W124" s="149">
        <f t="shared" si="70"/>
        <v>6.1400672000000007</v>
      </c>
      <c r="X124" s="149">
        <f t="shared" si="70"/>
        <v>5.8379165999999998</v>
      </c>
      <c r="Y124" s="149">
        <f t="shared" si="70"/>
        <v>9.8477140255999913</v>
      </c>
      <c r="Z124" s="149">
        <f t="shared" si="70"/>
        <v>6.3544564480000005</v>
      </c>
      <c r="AA124" s="149">
        <f t="shared" si="70"/>
        <v>5.3815209999999976</v>
      </c>
      <c r="AB124" s="149">
        <f t="shared" si="70"/>
        <v>0</v>
      </c>
      <c r="AC124" s="149"/>
      <c r="AD124" s="149"/>
      <c r="AE124" s="149"/>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G124" s="257">
        <f t="shared" si="69"/>
        <v>0.22032518840191215</v>
      </c>
      <c r="BH124" s="257">
        <f t="shared" si="69"/>
        <v>0.39990645492993937</v>
      </c>
      <c r="BI124" s="257">
        <f t="shared" si="69"/>
        <v>0.37634561949085876</v>
      </c>
      <c r="BJ124" s="257">
        <f t="shared" si="69"/>
        <v>0.41612766858467026</v>
      </c>
      <c r="BK124" s="257">
        <f t="shared" si="69"/>
        <v>0.58774845316642099</v>
      </c>
      <c r="BL124" s="257">
        <f t="shared" si="69"/>
        <v>0.45101912692132956</v>
      </c>
      <c r="BM124" s="257">
        <f t="shared" si="69"/>
        <v>0.27764995615007765</v>
      </c>
      <c r="BN124" s="257">
        <f t="shared" si="69"/>
        <v>0.40735660754462022</v>
      </c>
      <c r="BO124" s="257">
        <f t="shared" si="69"/>
        <v>0.48390325614132895</v>
      </c>
      <c r="BP124" s="257">
        <f>T124/T$117</f>
        <v>0.49504587024924479</v>
      </c>
      <c r="BQ124" s="257">
        <f>U124/U$117</f>
        <v>0.65587868860263032</v>
      </c>
      <c r="BR124" s="257">
        <f>V124/V$117</f>
        <v>0.36016513892239915</v>
      </c>
      <c r="BS124" s="257">
        <f>W124/W$117</f>
        <v>0.31204440617735457</v>
      </c>
      <c r="BT124" s="257">
        <f>X124/X$117</f>
        <v>0.30512705871543833</v>
      </c>
      <c r="BU124" s="257">
        <f>Y124/Y$117</f>
        <v>0.25101845740603801</v>
      </c>
      <c r="BV124" s="257">
        <f>Z124/Z$117</f>
        <v>0.36947960171174682</v>
      </c>
    </row>
    <row r="125" spans="1:74">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row>
    <row r="126" spans="1:74">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row>
    <row r="127" spans="1:74">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row>
    <row r="131" spans="1:74">
      <c r="A131" s="149" t="str">
        <f t="shared" ref="A131:A136" si="71">A119</f>
        <v>EU-27 plus UK</v>
      </c>
      <c r="AF131" s="301">
        <f>ExportsSawnWood!AD$16</f>
        <v>1.076967</v>
      </c>
      <c r="AG131" s="301">
        <f>ExportsSawnWood!AE$16</f>
        <v>2.7531509999999999</v>
      </c>
      <c r="AH131" s="301">
        <f>ExportsSawnWood!AF$16</f>
        <v>2.375302</v>
      </c>
      <c r="AI131" s="301">
        <f>ExportsSawnWood!AG$16</f>
        <v>1.6823799999999998</v>
      </c>
      <c r="AJ131" s="301">
        <f>ExportsSawnWood!AH$16</f>
        <v>3.7980369999999999</v>
      </c>
      <c r="AK131" s="301">
        <f>ExportsSawnWood!AI$16</f>
        <v>2.7255519999999995</v>
      </c>
      <c r="AL131" s="301">
        <f>ExportsSawnWood!AJ$16</f>
        <v>3.8320419999999999</v>
      </c>
      <c r="AM131" s="301">
        <f>ExportsSawnWood!AK$16</f>
        <v>3.0226159999999997</v>
      </c>
      <c r="AN131" s="301">
        <f>ExportsSawnWood!AL$16</f>
        <v>2.411321</v>
      </c>
      <c r="AO131" s="301">
        <f>ExportsSawnWood!AM$16</f>
        <v>2.7833420000000002</v>
      </c>
      <c r="AP131" s="301">
        <f>ExportsSawnWood!AN$16</f>
        <v>3.804033</v>
      </c>
      <c r="AQ131" s="301">
        <f>ExportsSawnWood!AO$16</f>
        <v>3.1021939999999999</v>
      </c>
      <c r="AR131" s="301">
        <f>ExportsSawnWood!AP$16</f>
        <v>1.0687530000000001</v>
      </c>
      <c r="AS131" s="301">
        <f>ExportsSawnWood!AQ$16</f>
        <v>1.8093659999999998</v>
      </c>
      <c r="AT131" s="301">
        <f>ExportsSawnWood!AR$16</f>
        <v>3.8978130000000002</v>
      </c>
      <c r="AU131" s="301">
        <f>ExportsSawnWood!AS$16</f>
        <v>2.0089860000000002</v>
      </c>
      <c r="AV131" s="301">
        <f>ExportsSawnWood!AT$16</f>
        <v>1.4820989999999998</v>
      </c>
      <c r="AW131" s="301">
        <f>ExportsSawnWood!AU$16</f>
        <v>2.3230309999999998</v>
      </c>
      <c r="AX131" s="301">
        <f>ExportsSawnWood!AV$16</f>
        <v>2.9982690000000001</v>
      </c>
      <c r="AY131" s="301">
        <f>ExportsSawnWood!AW$16</f>
        <v>3.0366849999999999</v>
      </c>
      <c r="AZ131" s="301">
        <f>ExportsSawnWood!AX$16</f>
        <v>4.6477339999999998</v>
      </c>
      <c r="BA131" s="301">
        <f>ExportsSawnWood!AY$16</f>
        <v>3.1210109999999998</v>
      </c>
      <c r="BB131" s="301">
        <f>ExportsSawnWood!AZ$16</f>
        <v>3.5938992569999995</v>
      </c>
      <c r="BC131" s="301">
        <f>ExportsSawnWood!BA$16</f>
        <v>2.4587338259999996</v>
      </c>
      <c r="BD131" s="301">
        <f>ExportsSawnWood!BB$16</f>
        <v>1.5473140839999999</v>
      </c>
      <c r="BE131" s="301">
        <f>ExportsSawnWood!BC$16</f>
        <v>0</v>
      </c>
      <c r="BG131" s="257">
        <f t="shared" ref="BG131:BO136" si="72">AN131/AN$117</f>
        <v>8.6790186506394099E-2</v>
      </c>
      <c r="BH131" s="257">
        <f t="shared" si="72"/>
        <v>0.1193390586175623</v>
      </c>
      <c r="BI131" s="257">
        <f t="shared" si="72"/>
        <v>0.14943312540677353</v>
      </c>
      <c r="BJ131" s="257">
        <f t="shared" si="72"/>
        <v>0.14238900124309478</v>
      </c>
      <c r="BK131" s="257">
        <f t="shared" si="72"/>
        <v>6.8840608882284784E-2</v>
      </c>
      <c r="BL131" s="257">
        <f t="shared" si="72"/>
        <v>0.12318971913659636</v>
      </c>
      <c r="BM131" s="257">
        <f t="shared" si="72"/>
        <v>0.25988966627645788</v>
      </c>
      <c r="BN131" s="257">
        <f t="shared" si="72"/>
        <v>0.16519102390616103</v>
      </c>
      <c r="BO131" s="257">
        <f t="shared" si="72"/>
        <v>0.12210388237221946</v>
      </c>
      <c r="BP131" s="257">
        <f t="shared" ref="BP131:BP136" si="73">AW131/AW$117</f>
        <v>0.23992840871439744</v>
      </c>
      <c r="BQ131" s="257">
        <f t="shared" ref="BQ131:BQ136" si="74">AX131/AX$117</f>
        <v>0.26624652980383795</v>
      </c>
      <c r="BR131" s="257">
        <f t="shared" ref="BR131:BR136" si="75">AY131/AY$117</f>
        <v>0.28204776213170346</v>
      </c>
      <c r="BS131" s="257">
        <f t="shared" ref="BS131:BS136" si="76">AZ131/AZ$117</f>
        <v>0.40631033973002773</v>
      </c>
      <c r="BT131" s="257">
        <f t="shared" ref="BT131:BT136" si="77">BA131/BA$117</f>
        <v>0.23028014443715922</v>
      </c>
      <c r="BU131" s="257">
        <f t="shared" ref="BU131:BU136" si="78">BB131/BB$117</f>
        <v>0.23979812213758817</v>
      </c>
      <c r="BV131" s="257">
        <f t="shared" ref="BV131:BV136" si="79">BC131/BC$117</f>
        <v>0.27599639461149911</v>
      </c>
    </row>
    <row r="132" spans="1:74">
      <c r="A132" s="255" t="str">
        <f t="shared" si="71"/>
        <v>Barbados</v>
      </c>
      <c r="AE132" s="149"/>
      <c r="AF132" s="301">
        <f>ExportsSawnWood!AD$21</f>
        <v>2.6537019999999996</v>
      </c>
      <c r="AG132" s="301">
        <f>ExportsSawnWood!AE$21</f>
        <v>3.504181</v>
      </c>
      <c r="AH132" s="301">
        <f>ExportsSawnWood!AF$21</f>
        <v>4.2072620000000001</v>
      </c>
      <c r="AI132" s="301">
        <f>ExportsSawnWood!AG$21</f>
        <v>3.6820620000000002</v>
      </c>
      <c r="AJ132" s="301">
        <f>ExportsSawnWood!AH$21</f>
        <v>5.3957750000000004</v>
      </c>
      <c r="AK132" s="301">
        <f>ExportsSawnWood!AI$21</f>
        <v>6.7243560000000002</v>
      </c>
      <c r="AL132" s="301">
        <f>ExportsSawnWood!AJ$21</f>
        <v>10.574014999999999</v>
      </c>
      <c r="AM132" s="301">
        <f>ExportsSawnWood!AK$21</f>
        <v>5.2246730000000001</v>
      </c>
      <c r="AN132" s="301">
        <f>ExportsSawnWood!AL$21</f>
        <v>4.2389710000000003</v>
      </c>
      <c r="AO132" s="301">
        <f>ExportsSawnWood!AM$21</f>
        <v>3.4055339999999998</v>
      </c>
      <c r="AP132" s="301">
        <f>ExportsSawnWood!AN$21</f>
        <v>1.765369</v>
      </c>
      <c r="AQ132" s="301">
        <f>ExportsSawnWood!AO$21</f>
        <v>1.543876</v>
      </c>
      <c r="AR132" s="301">
        <f>ExportsSawnWood!AP$21</f>
        <v>0.85204799999999992</v>
      </c>
      <c r="AS132" s="301">
        <f>ExportsSawnWood!AQ$21</f>
        <v>1.205587</v>
      </c>
      <c r="AT132" s="301">
        <f>ExportsSawnWood!AR$21</f>
        <v>0.38677899999999998</v>
      </c>
      <c r="AU132" s="301">
        <f>ExportsSawnWood!AS$21</f>
        <v>0.359649</v>
      </c>
      <c r="AV132" s="301">
        <f>ExportsSawnWood!AT$21</f>
        <v>0.44937099999999996</v>
      </c>
      <c r="AW132" s="301">
        <f>ExportsSawnWood!AU$21</f>
        <v>0.35903999999999997</v>
      </c>
      <c r="AX132" s="301">
        <f>ExportsSawnWood!AV$21</f>
        <v>0.32136799999999999</v>
      </c>
      <c r="AY132" s="301">
        <f>ExportsSawnWood!AW$21</f>
        <v>0.39760099999999998</v>
      </c>
      <c r="AZ132" s="301">
        <f>ExportsSawnWood!AX$21</f>
        <v>0.36602399999999996</v>
      </c>
      <c r="BA132" s="301">
        <f>ExportsSawnWood!AY$21</f>
        <v>0.214533</v>
      </c>
      <c r="BB132" s="301">
        <f>ExportsSawnWood!AZ$21</f>
        <v>0.284596087</v>
      </c>
      <c r="BC132" s="301">
        <f>ExportsSawnWood!BA$21</f>
        <v>0.199203508</v>
      </c>
      <c r="BD132" s="301">
        <f>ExportsSawnWood!BB$21</f>
        <v>0.38197460899999996</v>
      </c>
      <c r="BE132" s="301">
        <f>ExportsSawnWood!BC$21</f>
        <v>0</v>
      </c>
      <c r="BG132" s="257">
        <f t="shared" si="72"/>
        <v>0.15257242137616514</v>
      </c>
      <c r="BH132" s="257">
        <f t="shared" si="72"/>
        <v>0.14601627167990905</v>
      </c>
      <c r="BI132" s="257">
        <f t="shared" si="72"/>
        <v>6.9348664211438329E-2</v>
      </c>
      <c r="BJ132" s="257">
        <f t="shared" si="72"/>
        <v>7.0863060686463919E-2</v>
      </c>
      <c r="BK132" s="257">
        <f t="shared" si="72"/>
        <v>5.4882188042450389E-2</v>
      </c>
      <c r="BL132" s="257">
        <f t="shared" si="72"/>
        <v>8.2081747929789659E-2</v>
      </c>
      <c r="BM132" s="257">
        <f t="shared" si="72"/>
        <v>2.5788785976326237E-2</v>
      </c>
      <c r="BN132" s="257">
        <f t="shared" si="72"/>
        <v>2.9572523928403135E-2</v>
      </c>
      <c r="BO132" s="257">
        <f t="shared" si="72"/>
        <v>3.702178041108363E-2</v>
      </c>
      <c r="BP132" s="257">
        <f t="shared" si="73"/>
        <v>3.7082542533791958E-2</v>
      </c>
      <c r="BQ132" s="257">
        <f t="shared" si="74"/>
        <v>2.8537504403374013E-2</v>
      </c>
      <c r="BR132" s="257">
        <f t="shared" si="75"/>
        <v>3.6929241021484753E-2</v>
      </c>
      <c r="BS132" s="257">
        <f t="shared" si="76"/>
        <v>3.1998245981664113E-2</v>
      </c>
      <c r="BT132" s="257">
        <f t="shared" si="77"/>
        <v>1.5829066359117953E-2</v>
      </c>
      <c r="BU132" s="257">
        <f t="shared" si="78"/>
        <v>1.8989293341314623E-2</v>
      </c>
      <c r="BV132" s="257">
        <f t="shared" si="79"/>
        <v>2.2360879173084974E-2</v>
      </c>
    </row>
    <row r="133" spans="1:74">
      <c r="A133" s="255" t="str">
        <f t="shared" si="71"/>
        <v>China</v>
      </c>
      <c r="AE133" s="149"/>
      <c r="AF133" s="301">
        <f>ExportsSawnWood!AD$12</f>
        <v>0.30695399999999995</v>
      </c>
      <c r="AG133" s="301">
        <f>ExportsSawnWood!AE$12</f>
        <v>0.11794199999999999</v>
      </c>
      <c r="AH133" s="301">
        <f>ExportsSawnWood!AF$12</f>
        <v>0.22389899999999999</v>
      </c>
      <c r="AI133" s="301">
        <f>ExportsSawnWood!AG$12</f>
        <v>2.4843999999999998E-2</v>
      </c>
      <c r="AJ133" s="301">
        <f>ExportsSawnWood!AH$12</f>
        <v>0.29463299999999998</v>
      </c>
      <c r="AK133" s="301">
        <f>ExportsSawnWood!AI$12</f>
        <v>1.6345099999999999</v>
      </c>
      <c r="AL133" s="301">
        <f>ExportsSawnWood!AJ$12</f>
        <v>8.0513259999999995</v>
      </c>
      <c r="AM133" s="301">
        <f>ExportsSawnWood!AK$12</f>
        <v>4.6216590000000002</v>
      </c>
      <c r="AN133" s="301">
        <f>ExportsSawnWood!AL$12</f>
        <v>6.5694119999999998</v>
      </c>
      <c r="AO133" s="301">
        <f>ExportsSawnWood!AM$12</f>
        <v>6.6204210000000003</v>
      </c>
      <c r="AP133" s="301">
        <f>ExportsSawnWood!AN$12</f>
        <v>5.1456809999999997</v>
      </c>
      <c r="AQ133" s="301">
        <f>ExportsSawnWood!AO$12</f>
        <v>3.2105809999999995</v>
      </c>
      <c r="AR133" s="301">
        <f>ExportsSawnWood!AP$12</f>
        <v>1.5038659999999999</v>
      </c>
      <c r="AS133" s="301">
        <f>ExportsSawnWood!AQ$12</f>
        <v>1.3538409999999999</v>
      </c>
      <c r="AT133" s="301">
        <f>ExportsSawnWood!AR$12</f>
        <v>2.0020449999999999</v>
      </c>
      <c r="AU133" s="301">
        <f>ExportsSawnWood!AS$12</f>
        <v>1.9096939999999998</v>
      </c>
      <c r="AV133" s="301">
        <f>ExportsSawnWood!AT$12</f>
        <v>0.23494899999999999</v>
      </c>
      <c r="AW133" s="301">
        <f>ExportsSawnWood!AU$12</f>
        <v>0.30973899999999999</v>
      </c>
      <c r="AX133" s="301">
        <f>ExportsSawnWood!AV$12</f>
        <v>0.60052399999999995</v>
      </c>
      <c r="AY133" s="301">
        <f>ExportsSawnWood!AW$12</f>
        <v>0.174674</v>
      </c>
      <c r="AZ133" s="301">
        <f>ExportsSawnWood!AX$12</f>
        <v>7.209299999999999E-2</v>
      </c>
      <c r="BA133" s="301">
        <f>ExportsSawnWood!AY$12</f>
        <v>1.287901</v>
      </c>
      <c r="BB133" s="301">
        <f>ExportsSawnWood!AZ$12</f>
        <v>1.973622513</v>
      </c>
      <c r="BC133" s="301">
        <f>ExportsSawnWood!BA$12</f>
        <v>0.54006985600000001</v>
      </c>
      <c r="BD133" s="301">
        <f>ExportsSawnWood!BB$12</f>
        <v>0.67886491800000004</v>
      </c>
      <c r="BE133" s="301">
        <f>ExportsSawnWood!BC$12</f>
        <v>0</v>
      </c>
      <c r="BG133" s="257">
        <f t="shared" si="72"/>
        <v>0.23645151048630333</v>
      </c>
      <c r="BH133" s="257">
        <f t="shared" si="72"/>
        <v>0.28385832922865406</v>
      </c>
      <c r="BI133" s="257">
        <f t="shared" si="72"/>
        <v>0.20213683587294112</v>
      </c>
      <c r="BJ133" s="257">
        <f t="shared" si="72"/>
        <v>0.14736390502981325</v>
      </c>
      <c r="BK133" s="257">
        <f t="shared" si="72"/>
        <v>9.6867144342393505E-2</v>
      </c>
      <c r="BL133" s="257">
        <f t="shared" si="72"/>
        <v>9.217554245277558E-2</v>
      </c>
      <c r="BM133" s="257">
        <f t="shared" si="72"/>
        <v>0.13348788331314279</v>
      </c>
      <c r="BN133" s="257">
        <f t="shared" si="72"/>
        <v>0.15702663294191807</v>
      </c>
      <c r="BO133" s="257">
        <f t="shared" si="72"/>
        <v>1.9356456660095306E-2</v>
      </c>
      <c r="BP133" s="257">
        <f t="shared" si="73"/>
        <v>3.1990612861726234E-2</v>
      </c>
      <c r="BQ133" s="257">
        <f t="shared" si="74"/>
        <v>5.3326579791179503E-2</v>
      </c>
      <c r="BR133" s="257">
        <f t="shared" si="75"/>
        <v>1.6223747541346294E-2</v>
      </c>
      <c r="BS133" s="257">
        <f t="shared" si="76"/>
        <v>6.3024543405790622E-3</v>
      </c>
      <c r="BT133" s="257">
        <f t="shared" si="77"/>
        <v>9.5026268187059199E-2</v>
      </c>
      <c r="BU133" s="257">
        <f t="shared" si="78"/>
        <v>0.13168732303891281</v>
      </c>
      <c r="BV133" s="257">
        <f t="shared" si="79"/>
        <v>6.0623615097387742E-2</v>
      </c>
    </row>
    <row r="134" spans="1:74">
      <c r="A134" s="255" t="str">
        <f t="shared" si="71"/>
        <v>India</v>
      </c>
      <c r="AE134" s="149"/>
      <c r="AF134" s="301">
        <f>ExportsSawnWood!AD$25</f>
        <v>6.5313999999999997E-2</v>
      </c>
      <c r="AG134" s="301">
        <f>ExportsSawnWood!AE$25</f>
        <v>0</v>
      </c>
      <c r="AH134" s="301">
        <f>ExportsSawnWood!AF$25</f>
        <v>0</v>
      </c>
      <c r="AI134" s="301">
        <f>ExportsSawnWood!AG$25</f>
        <v>3.5708999999999998E-2</v>
      </c>
      <c r="AJ134" s="301">
        <f>ExportsSawnWood!AH$25</f>
        <v>0.17740400000000001</v>
      </c>
      <c r="AK134" s="301">
        <f>ExportsSawnWood!AI$25</f>
        <v>9.4877000000000003E-2</v>
      </c>
      <c r="AL134" s="301">
        <f>ExportsSawnWood!AJ$25</f>
        <v>8.4676169999999988</v>
      </c>
      <c r="AM134" s="301">
        <f>ExportsSawnWood!AK$25</f>
        <v>3.7829169999999999</v>
      </c>
      <c r="AN134" s="301">
        <f>ExportsSawnWood!AL$25</f>
        <v>5.0348410000000001</v>
      </c>
      <c r="AO134" s="301">
        <f>ExportsSawnWood!AM$25</f>
        <v>1.5724049999999998</v>
      </c>
      <c r="AP134" s="301">
        <f>ExportsSawnWood!AN$25</f>
        <v>0.72623799999999994</v>
      </c>
      <c r="AQ134" s="301">
        <f>ExportsSawnWood!AO$25</f>
        <v>1.0887169999999999</v>
      </c>
      <c r="AR134" s="301">
        <f>ExportsSawnWood!AP$25</f>
        <v>5.4827999999999995E-2</v>
      </c>
      <c r="AS134" s="301">
        <f>ExportsSawnWood!AQ$25</f>
        <v>1.7743529999999998</v>
      </c>
      <c r="AT134" s="301">
        <f>ExportsSawnWood!AR$25</f>
        <v>0.83481899999999998</v>
      </c>
      <c r="AU134" s="301">
        <f>ExportsSawnWood!AS$25</f>
        <v>0.59186699999999992</v>
      </c>
      <c r="AV134" s="301">
        <f>ExportsSawnWood!AT$25</f>
        <v>0.307888</v>
      </c>
      <c r="AW134" s="301">
        <f>ExportsSawnWood!AU$25</f>
        <v>0.18378</v>
      </c>
      <c r="AX134" s="301">
        <f>ExportsSawnWood!AV$25</f>
        <v>7.2182999999999997E-2</v>
      </c>
      <c r="AY134" s="301">
        <f>ExportsSawnWood!AW$25</f>
        <v>8.1285999999999997E-2</v>
      </c>
      <c r="AZ134" s="301">
        <f>ExportsSawnWood!AX$25</f>
        <v>0</v>
      </c>
      <c r="BA134" s="301">
        <f>ExportsSawnWood!AY$25</f>
        <v>0</v>
      </c>
      <c r="BB134" s="301">
        <f>ExportsSawnWood!AZ$25</f>
        <v>1.7582450999999999E-2</v>
      </c>
      <c r="BC134" s="301">
        <f>ExportsSawnWood!BA$25</f>
        <v>4.737997E-2</v>
      </c>
      <c r="BD134" s="301">
        <f>ExportsSawnWood!BB$25</f>
        <v>0.11827992399999999</v>
      </c>
      <c r="BE134" s="301">
        <f>ExportsSawnWood!BC$25</f>
        <v>0</v>
      </c>
      <c r="BG134" s="257">
        <f t="shared" si="72"/>
        <v>0.18121800847752736</v>
      </c>
      <c r="BH134" s="257">
        <f t="shared" si="72"/>
        <v>6.7418711917381344E-2</v>
      </c>
      <c r="BI134" s="257">
        <f t="shared" si="72"/>
        <v>2.8528673155349703E-2</v>
      </c>
      <c r="BJ134" s="257">
        <f t="shared" si="72"/>
        <v>4.9971512505787331E-2</v>
      </c>
      <c r="BK134" s="257">
        <f t="shared" si="72"/>
        <v>3.531585786236773E-3</v>
      </c>
      <c r="BL134" s="257">
        <f t="shared" si="72"/>
        <v>0.12080587770477458</v>
      </c>
      <c r="BM134" s="257">
        <f t="shared" si="72"/>
        <v>5.5662196034352157E-2</v>
      </c>
      <c r="BN134" s="257">
        <f t="shared" si="72"/>
        <v>4.8666897502654467E-2</v>
      </c>
      <c r="BO134" s="257">
        <f t="shared" si="72"/>
        <v>2.5365593078342207E-2</v>
      </c>
      <c r="BP134" s="257">
        <f t="shared" si="73"/>
        <v>1.8981254642547588E-2</v>
      </c>
      <c r="BQ134" s="257">
        <f t="shared" si="74"/>
        <v>6.4098562406610061E-3</v>
      </c>
      <c r="BR134" s="257">
        <f t="shared" si="75"/>
        <v>7.549855975393446E-3</v>
      </c>
      <c r="BS134" s="257">
        <f t="shared" si="76"/>
        <v>0</v>
      </c>
      <c r="BT134" s="257">
        <f t="shared" si="77"/>
        <v>0</v>
      </c>
      <c r="BU134" s="257">
        <f t="shared" si="78"/>
        <v>1.1731655316058181E-3</v>
      </c>
      <c r="BV134" s="257">
        <f t="shared" si="79"/>
        <v>5.3184695140729692E-3</v>
      </c>
    </row>
    <row r="135" spans="1:74">
      <c r="A135" s="255" t="str">
        <f t="shared" si="71"/>
        <v>USA</v>
      </c>
      <c r="AE135" s="149"/>
      <c r="AF135" s="301">
        <f>ExportsSawnWood!AD$8</f>
        <v>0.85887199999999997</v>
      </c>
      <c r="AG135" s="301">
        <f>ExportsSawnWood!AE$8</f>
        <v>0.96284799999999993</v>
      </c>
      <c r="AH135" s="301">
        <f>ExportsSawnWood!AF$8</f>
        <v>1.123707</v>
      </c>
      <c r="AI135" s="301">
        <f>ExportsSawnWood!AG$8</f>
        <v>0.45881499999999997</v>
      </c>
      <c r="AJ135" s="301">
        <f>ExportsSawnWood!AH$8</f>
        <v>1.360743</v>
      </c>
      <c r="AK135" s="301">
        <f>ExportsSawnWood!AI$8</f>
        <v>1.779811</v>
      </c>
      <c r="AL135" s="301">
        <f>ExportsSawnWood!AJ$8</f>
        <v>1.6235390000000001</v>
      </c>
      <c r="AM135" s="301">
        <f>ExportsSawnWood!AK$8</f>
        <v>1.6876309999999999</v>
      </c>
      <c r="AN135" s="301">
        <f>ExportsSawnWood!AL$8</f>
        <v>1.5042150000000001</v>
      </c>
      <c r="AO135" s="301">
        <f>ExportsSawnWood!AM$8</f>
        <v>1.2190369999999999</v>
      </c>
      <c r="AP135" s="301">
        <f>ExportsSawnWood!AN$8</f>
        <v>2.2975430000000001</v>
      </c>
      <c r="AQ135" s="301">
        <f>ExportsSawnWood!AO$8</f>
        <v>2.9461679999999997</v>
      </c>
      <c r="AR135" s="301">
        <f>ExportsSawnWood!AP$8</f>
        <v>2.785733</v>
      </c>
      <c r="AS135" s="301">
        <f>ExportsSawnWood!AQ$8</f>
        <v>2.0362309999999999</v>
      </c>
      <c r="AT135" s="301">
        <f>ExportsSawnWood!AR$8</f>
        <v>3.038878</v>
      </c>
      <c r="AU135" s="301">
        <f>ExportsSawnWood!AS$8</f>
        <v>1.6729609999999999</v>
      </c>
      <c r="AV135" s="301">
        <f>ExportsSawnWood!AT$8</f>
        <v>3.205759</v>
      </c>
      <c r="AW135" s="301">
        <f>ExportsSawnWood!AU$8</f>
        <v>1.517798</v>
      </c>
      <c r="AX135" s="301">
        <f>ExportsSawnWood!AV$8</f>
        <v>2.006488</v>
      </c>
      <c r="AY135" s="301">
        <f>ExportsSawnWood!AW$8</f>
        <v>2.82613</v>
      </c>
      <c r="AZ135" s="301">
        <f>ExportsSawnWood!AX$8</f>
        <v>2.6868989999999999</v>
      </c>
      <c r="BA135" s="301">
        <f>ExportsSawnWood!AY$8</f>
        <v>1.3299589999999999</v>
      </c>
      <c r="BB135" s="301">
        <f>ExportsSawnWood!AZ$8</f>
        <v>1.6595175390000001</v>
      </c>
      <c r="BC135" s="301">
        <f>ExportsSawnWood!BA$8</f>
        <v>1.6935447059999997</v>
      </c>
      <c r="BD135" s="301">
        <f>ExportsSawnWood!BB$8</f>
        <v>1.9829243759999999</v>
      </c>
      <c r="BE135" s="301">
        <f>ExportsSawnWood!BC$8</f>
        <v>0</v>
      </c>
      <c r="BG135" s="257">
        <f t="shared" si="72"/>
        <v>5.4140904672466086E-2</v>
      </c>
      <c r="BH135" s="257">
        <f t="shared" si="72"/>
        <v>5.2267643717508409E-2</v>
      </c>
      <c r="BI135" s="257">
        <f t="shared" si="72"/>
        <v>9.0253957115107766E-2</v>
      </c>
      <c r="BJ135" s="257">
        <f t="shared" si="72"/>
        <v>0.1352274935140633</v>
      </c>
      <c r="BK135" s="257">
        <f t="shared" si="72"/>
        <v>0.17943487026794203</v>
      </c>
      <c r="BL135" s="257">
        <f t="shared" si="72"/>
        <v>0.1386357016696626</v>
      </c>
      <c r="BM135" s="257">
        <f t="shared" si="72"/>
        <v>0.20261951747681836</v>
      </c>
      <c r="BN135" s="257">
        <f t="shared" si="72"/>
        <v>0.13756100866062532</v>
      </c>
      <c r="BO135" s="257">
        <f t="shared" si="72"/>
        <v>0.26410895618287572</v>
      </c>
      <c r="BP135" s="257">
        <f t="shared" si="73"/>
        <v>0.15676194544536642</v>
      </c>
      <c r="BQ135" s="257">
        <f t="shared" si="74"/>
        <v>0.17817629675424163</v>
      </c>
      <c r="BR135" s="257">
        <f t="shared" si="75"/>
        <v>0.26249138188296484</v>
      </c>
      <c r="BS135" s="257">
        <f t="shared" si="76"/>
        <v>0.2348918517088697</v>
      </c>
      <c r="BT135" s="257">
        <f t="shared" si="77"/>
        <v>9.812946850091199E-2</v>
      </c>
      <c r="BU135" s="257">
        <f t="shared" si="78"/>
        <v>0.11072908867200108</v>
      </c>
      <c r="BV135" s="257">
        <f t="shared" si="79"/>
        <v>0.19010281960036421</v>
      </c>
    </row>
    <row r="136" spans="1:74">
      <c r="A136" s="149" t="str">
        <f t="shared" si="71"/>
        <v>Others</v>
      </c>
      <c r="AF136" s="149">
        <f t="shared" ref="AF136:BE136" si="80">AF117-SUM(AF132:AF135)</f>
        <v>4.4520499999999998</v>
      </c>
      <c r="AG136" s="149">
        <f t="shared" si="80"/>
        <v>5.2694249999999991</v>
      </c>
      <c r="AH136" s="149">
        <f t="shared" si="80"/>
        <v>6.2559459999999962</v>
      </c>
      <c r="AI136" s="149">
        <f t="shared" si="80"/>
        <v>4.5982049999999983</v>
      </c>
      <c r="AJ136" s="149">
        <f t="shared" si="80"/>
        <v>8.9106519999999989</v>
      </c>
      <c r="AK136" s="149">
        <f t="shared" si="80"/>
        <v>7.4354350000000018</v>
      </c>
      <c r="AL136" s="149">
        <f t="shared" si="80"/>
        <v>10.512762999999993</v>
      </c>
      <c r="AM136" s="149">
        <f t="shared" si="80"/>
        <v>15.105549999999999</v>
      </c>
      <c r="AN136" s="149">
        <f t="shared" si="80"/>
        <v>10.435898000000005</v>
      </c>
      <c r="AO136" s="149">
        <f t="shared" si="80"/>
        <v>10.505579000000012</v>
      </c>
      <c r="AP136" s="149">
        <f t="shared" si="80"/>
        <v>15.521593000000003</v>
      </c>
      <c r="AQ136" s="149">
        <f t="shared" si="80"/>
        <v>12.997411000000005</v>
      </c>
      <c r="AR136" s="149">
        <f t="shared" si="80"/>
        <v>10.328562000000002</v>
      </c>
      <c r="AS136" s="149">
        <f t="shared" si="80"/>
        <v>8.3176260000000006</v>
      </c>
      <c r="AT136" s="149">
        <f t="shared" si="80"/>
        <v>8.7354319999999994</v>
      </c>
      <c r="AU136" s="149">
        <f t="shared" si="80"/>
        <v>7.6274219999999984</v>
      </c>
      <c r="AV136" s="149">
        <f t="shared" si="80"/>
        <v>7.9400499999999976</v>
      </c>
      <c r="AW136" s="149">
        <f t="shared" si="80"/>
        <v>7.311827000000001</v>
      </c>
      <c r="AX136" s="149">
        <f t="shared" si="80"/>
        <v>8.260688</v>
      </c>
      <c r="AY136" s="149">
        <f t="shared" si="80"/>
        <v>7.2868720000000016</v>
      </c>
      <c r="AZ136" s="149">
        <f t="shared" si="80"/>
        <v>8.3138609999999975</v>
      </c>
      <c r="BA136" s="149">
        <f t="shared" si="80"/>
        <v>10.720712100000002</v>
      </c>
      <c r="BB136" s="149">
        <f t="shared" si="80"/>
        <v>11.051868235999997</v>
      </c>
      <c r="BC136" s="149">
        <f t="shared" si="80"/>
        <v>6.4283742239999988</v>
      </c>
      <c r="BD136" s="149">
        <f t="shared" si="80"/>
        <v>6.3030991400000023</v>
      </c>
      <c r="BE136" s="149">
        <f t="shared" si="80"/>
        <v>0</v>
      </c>
      <c r="BG136" s="257">
        <f t="shared" si="72"/>
        <v>0.37561715498753817</v>
      </c>
      <c r="BH136" s="257">
        <f t="shared" si="72"/>
        <v>0.45043904345654717</v>
      </c>
      <c r="BI136" s="257">
        <f t="shared" si="72"/>
        <v>0.60973186964516313</v>
      </c>
      <c r="BJ136" s="257">
        <f t="shared" si="72"/>
        <v>0.59657402826387218</v>
      </c>
      <c r="BK136" s="257">
        <f t="shared" si="72"/>
        <v>0.66528421156097728</v>
      </c>
      <c r="BL136" s="257">
        <f t="shared" si="72"/>
        <v>0.56630113024299755</v>
      </c>
      <c r="BM136" s="257">
        <f t="shared" si="72"/>
        <v>0.5824416171993605</v>
      </c>
      <c r="BN136" s="257">
        <f t="shared" si="72"/>
        <v>0.62717293696639898</v>
      </c>
      <c r="BO136" s="257">
        <f t="shared" si="72"/>
        <v>0.65414721366760309</v>
      </c>
      <c r="BP136" s="257">
        <f t="shared" si="73"/>
        <v>0.75518364451656772</v>
      </c>
      <c r="BQ136" s="257">
        <f t="shared" si="74"/>
        <v>0.73354976281054385</v>
      </c>
      <c r="BR136" s="257">
        <f t="shared" si="75"/>
        <v>0.67680577357881067</v>
      </c>
      <c r="BS136" s="257">
        <f t="shared" si="76"/>
        <v>0.72680744796888708</v>
      </c>
      <c r="BT136" s="257">
        <f t="shared" si="77"/>
        <v>0.79101519695291089</v>
      </c>
      <c r="BU136" s="257">
        <f t="shared" si="78"/>
        <v>0.73742112941616567</v>
      </c>
      <c r="BV136" s="257">
        <f t="shared" si="79"/>
        <v>0.72159421661509016</v>
      </c>
    </row>
    <row r="138" spans="1:74" ht="13">
      <c r="A138" s="3" t="s">
        <v>92</v>
      </c>
    </row>
    <row r="139" spans="1:74" ht="13">
      <c r="A139" s="3"/>
      <c r="B139" s="300" t="s">
        <v>32</v>
      </c>
      <c r="C139" s="300"/>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c r="Z139" s="300"/>
      <c r="AA139" s="300"/>
      <c r="AB139" s="300"/>
      <c r="AC139" s="254"/>
      <c r="AD139" s="254"/>
      <c r="AF139" s="300" t="s">
        <v>62</v>
      </c>
      <c r="AG139" s="300"/>
      <c r="AH139" s="300"/>
      <c r="AI139" s="300"/>
      <c r="AJ139" s="300"/>
      <c r="AK139" s="300"/>
      <c r="AL139" s="300"/>
      <c r="AM139" s="300"/>
      <c r="AN139" s="300"/>
      <c r="AO139" s="300"/>
      <c r="AP139" s="300"/>
      <c r="AQ139" s="300"/>
      <c r="AR139" s="300"/>
      <c r="AS139" s="300"/>
      <c r="AT139" s="300"/>
      <c r="AU139" s="300"/>
      <c r="AV139" s="300"/>
      <c r="AW139" s="300"/>
      <c r="AX139" s="300"/>
      <c r="AY139" s="300"/>
      <c r="AZ139" s="300"/>
      <c r="BA139" s="300"/>
      <c r="BB139" s="300"/>
      <c r="BC139" s="300"/>
      <c r="BD139" s="300"/>
      <c r="BE139" s="300"/>
    </row>
    <row r="140" spans="1:74">
      <c r="A140" s="255" t="s">
        <v>3</v>
      </c>
      <c r="B140" s="2" t="s">
        <v>121</v>
      </c>
      <c r="C140" s="149">
        <f>ExportsPlywood!C$5</f>
        <v>67.720242799999994</v>
      </c>
      <c r="D140" s="149">
        <f>ExportsPlywood!D$5</f>
        <v>55.329266999999994</v>
      </c>
      <c r="E140" s="149">
        <f>ExportsPlywood!E$5</f>
        <v>37.471485799999996</v>
      </c>
      <c r="F140" s="149">
        <f>ExportsPlywood!F$5</f>
        <v>34.833637999999993</v>
      </c>
      <c r="G140" s="149">
        <f>ExportsPlywood!G$5</f>
        <v>39.160816799999999</v>
      </c>
      <c r="H140" s="149">
        <f>ExportsPlywood!H$5</f>
        <v>35.479568400000005</v>
      </c>
      <c r="I140" s="149">
        <f>ExportsPlywood!I$5</f>
        <v>25.054259200000004</v>
      </c>
      <c r="J140" s="149">
        <f>ExportsPlywood!J$5</f>
        <v>22.627530800000002</v>
      </c>
      <c r="K140" s="149">
        <f>ExportsPlywood!K$5</f>
        <v>12.6959602</v>
      </c>
      <c r="L140" s="149">
        <f>ExportsPlywood!L$5</f>
        <v>8.803500399999999</v>
      </c>
      <c r="M140" s="149">
        <f>ExportsPlywood!M$5</f>
        <v>7.8102767999999987</v>
      </c>
      <c r="N140" s="149">
        <f>ExportsPlywood!N$5</f>
        <v>1.6654741999999998</v>
      </c>
      <c r="O140" s="149">
        <f>ExportsPlywood!O$5</f>
        <v>4.2232431666666663</v>
      </c>
      <c r="P140" s="149">
        <f>ExportsPlywood!P$5</f>
        <v>3.8960309999999998</v>
      </c>
      <c r="Q140" s="149">
        <f>ExportsPlywood!Q$5</f>
        <v>5.4422223000000001</v>
      </c>
      <c r="R140" s="149">
        <f>ExportsPlywood!R$5</f>
        <v>3.7886144000000002</v>
      </c>
      <c r="S140" s="149">
        <f>ExportsPlywood!S$5</f>
        <v>2.5878176000000002</v>
      </c>
      <c r="T140" s="149">
        <f>ExportsPlywood!T$5</f>
        <v>2.4967765999999996</v>
      </c>
      <c r="U140" s="149">
        <f>ExportsPlywood!U$5</f>
        <v>3.236181199999999</v>
      </c>
      <c r="V140" s="149">
        <f>ExportsPlywood!V$5</f>
        <v>1.2490743999999998</v>
      </c>
      <c r="W140" s="149">
        <f>ExportsPlywood!W$5</f>
        <v>1.4398455999999997</v>
      </c>
      <c r="X140" s="149">
        <f>ExportsPlywood!X$5</f>
        <v>1.2869979999999999</v>
      </c>
      <c r="Y140" s="149">
        <f>ExportsPlywood!Y$5</f>
        <v>3.5719999999999995E-2</v>
      </c>
      <c r="Z140" s="149">
        <f>ExportsPlywood!Z$5</f>
        <v>6.9999999999999999E-4</v>
      </c>
      <c r="AA140" s="149">
        <f>ExportsPlywood!AA$5</f>
        <v>0.17136999999999999</v>
      </c>
      <c r="AB140" s="149">
        <f>ExportsPlywood!AB$5</f>
        <v>0</v>
      </c>
      <c r="AC140" s="149"/>
      <c r="AD140" s="149"/>
      <c r="AE140" s="149"/>
      <c r="AF140" s="149">
        <f>ExportsPlywood!AD$5</f>
        <v>21.133592</v>
      </c>
      <c r="AG140" s="149">
        <f>ExportsPlywood!AE$5</f>
        <v>14.772890999999998</v>
      </c>
      <c r="AH140" s="149">
        <f>ExportsPlywood!AF$5</f>
        <v>11.943694999999998</v>
      </c>
      <c r="AI140" s="149">
        <f>ExportsPlywood!AG$5</f>
        <v>8.8970400000000005</v>
      </c>
      <c r="AJ140" s="149">
        <f>ExportsPlywood!AH$5</f>
        <v>15.306858999999998</v>
      </c>
      <c r="AK140" s="149">
        <f>ExportsPlywood!AI$5</f>
        <v>9.5777929999999998</v>
      </c>
      <c r="AL140" s="149">
        <f>ExportsPlywood!AJ$5</f>
        <v>9.2206829999999993</v>
      </c>
      <c r="AM140" s="149">
        <f>ExportsPlywood!AK$5</f>
        <v>10.188426</v>
      </c>
      <c r="AN140" s="149">
        <f>ExportsPlywood!AL$5</f>
        <v>6.5415389999999993</v>
      </c>
      <c r="AO140" s="149">
        <f>ExportsPlywood!AM$5</f>
        <v>4.0569600000000001</v>
      </c>
      <c r="AP140" s="149">
        <f>ExportsPlywood!AN$5</f>
        <v>3.635059</v>
      </c>
      <c r="AQ140" s="149">
        <f>ExportsPlywood!AO$5</f>
        <v>1.010907</v>
      </c>
      <c r="AR140" s="149">
        <f>ExportsPlywood!AP$5</f>
        <v>2.1535549999999999</v>
      </c>
      <c r="AS140" s="149">
        <f>ExportsPlywood!AQ$5</f>
        <v>1.999214</v>
      </c>
      <c r="AT140" s="149">
        <f>ExportsPlywood!AR$5</f>
        <v>2.6378110000000001</v>
      </c>
      <c r="AU140" s="149">
        <f>ExportsPlywood!AS$5</f>
        <v>1.851583</v>
      </c>
      <c r="AV140" s="149">
        <f>ExportsPlywood!AT$5</f>
        <v>1.2985069999999999</v>
      </c>
      <c r="AW140" s="149">
        <f>ExportsPlywood!AU$5</f>
        <v>1.3761789999999998</v>
      </c>
      <c r="AX140" s="149">
        <f>ExportsPlywood!AV$5</f>
        <v>1.810489</v>
      </c>
      <c r="AY140" s="149">
        <f>ExportsPlywood!AW$5</f>
        <v>0.662192</v>
      </c>
      <c r="AZ140" s="149">
        <f>ExportsPlywood!AX$5</f>
        <v>0.77838399999999996</v>
      </c>
      <c r="BA140" s="149">
        <f>ExportsPlywood!AY$5</f>
        <v>0.75335599999999991</v>
      </c>
      <c r="BB140" s="149">
        <f>ExportsPlywood!AZ$5</f>
        <v>2.3E-2</v>
      </c>
      <c r="BC140" s="149">
        <f>ExportsPlywood!BA$5</f>
        <v>2.6350010000000001E-3</v>
      </c>
      <c r="BD140" s="149">
        <f>ExportsPlywood!BB$5</f>
        <v>1.0701493999999999E-2</v>
      </c>
      <c r="BE140" s="149">
        <f>ExportsPlywood!BC$5</f>
        <v>0</v>
      </c>
    </row>
    <row r="141" spans="1:74">
      <c r="A141" s="255"/>
      <c r="B141" s="2" t="s">
        <v>121</v>
      </c>
      <c r="C141" s="2">
        <v>2000</v>
      </c>
      <c r="D141" s="2">
        <f t="shared" ref="D141:AB141" si="81">1+C141</f>
        <v>2001</v>
      </c>
      <c r="E141" s="2">
        <f t="shared" si="81"/>
        <v>2002</v>
      </c>
      <c r="F141" s="2">
        <f t="shared" si="81"/>
        <v>2003</v>
      </c>
      <c r="G141" s="2">
        <f t="shared" si="81"/>
        <v>2004</v>
      </c>
      <c r="H141" s="2">
        <f t="shared" si="81"/>
        <v>2005</v>
      </c>
      <c r="I141" s="2">
        <f t="shared" si="81"/>
        <v>2006</v>
      </c>
      <c r="J141" s="2">
        <f t="shared" si="81"/>
        <v>2007</v>
      </c>
      <c r="K141" s="2">
        <f t="shared" si="81"/>
        <v>2008</v>
      </c>
      <c r="L141" s="2">
        <f t="shared" si="81"/>
        <v>2009</v>
      </c>
      <c r="M141" s="2">
        <f t="shared" si="81"/>
        <v>2010</v>
      </c>
      <c r="N141" s="2">
        <f t="shared" si="81"/>
        <v>2011</v>
      </c>
      <c r="O141" s="2">
        <f t="shared" si="81"/>
        <v>2012</v>
      </c>
      <c r="P141" s="2">
        <f t="shared" si="81"/>
        <v>2013</v>
      </c>
      <c r="Q141" s="2">
        <f t="shared" si="81"/>
        <v>2014</v>
      </c>
      <c r="R141" s="2">
        <f t="shared" si="81"/>
        <v>2015</v>
      </c>
      <c r="S141" s="2">
        <f t="shared" si="81"/>
        <v>2016</v>
      </c>
      <c r="T141" s="2">
        <f t="shared" si="81"/>
        <v>2017</v>
      </c>
      <c r="U141" s="2">
        <f t="shared" si="81"/>
        <v>2018</v>
      </c>
      <c r="V141" s="2">
        <f t="shared" si="81"/>
        <v>2019</v>
      </c>
      <c r="W141" s="2">
        <f t="shared" si="81"/>
        <v>2020</v>
      </c>
      <c r="X141" s="2">
        <f t="shared" si="81"/>
        <v>2021</v>
      </c>
      <c r="Y141" s="2">
        <f t="shared" si="81"/>
        <v>2022</v>
      </c>
      <c r="Z141" s="2">
        <f t="shared" si="81"/>
        <v>2023</v>
      </c>
      <c r="AA141" s="2">
        <f t="shared" si="81"/>
        <v>2024</v>
      </c>
      <c r="AB141" s="2">
        <f t="shared" si="81"/>
        <v>2025</v>
      </c>
      <c r="AF141" s="2">
        <v>2000</v>
      </c>
      <c r="AG141" s="2">
        <f t="shared" ref="AG141:BE141" si="82">1+AF141</f>
        <v>2001</v>
      </c>
      <c r="AH141" s="2">
        <f t="shared" si="82"/>
        <v>2002</v>
      </c>
      <c r="AI141" s="2">
        <f t="shared" si="82"/>
        <v>2003</v>
      </c>
      <c r="AJ141" s="2">
        <f t="shared" si="82"/>
        <v>2004</v>
      </c>
      <c r="AK141" s="2">
        <f t="shared" si="82"/>
        <v>2005</v>
      </c>
      <c r="AL141" s="2">
        <f t="shared" si="82"/>
        <v>2006</v>
      </c>
      <c r="AM141" s="2">
        <f t="shared" si="82"/>
        <v>2007</v>
      </c>
      <c r="AN141" s="2">
        <f t="shared" si="82"/>
        <v>2008</v>
      </c>
      <c r="AO141" s="2">
        <f t="shared" si="82"/>
        <v>2009</v>
      </c>
      <c r="AP141" s="2">
        <f t="shared" si="82"/>
        <v>2010</v>
      </c>
      <c r="AQ141" s="2">
        <f t="shared" si="82"/>
        <v>2011</v>
      </c>
      <c r="AR141" s="2">
        <f t="shared" si="82"/>
        <v>2012</v>
      </c>
      <c r="AS141" s="2">
        <f t="shared" si="82"/>
        <v>2013</v>
      </c>
      <c r="AT141" s="2">
        <f t="shared" si="82"/>
        <v>2014</v>
      </c>
      <c r="AU141" s="2">
        <f t="shared" si="82"/>
        <v>2015</v>
      </c>
      <c r="AV141" s="2">
        <f t="shared" si="82"/>
        <v>2016</v>
      </c>
      <c r="AW141" s="2">
        <f t="shared" si="82"/>
        <v>2017</v>
      </c>
      <c r="AX141" s="2">
        <f t="shared" si="82"/>
        <v>2018</v>
      </c>
      <c r="AY141" s="2">
        <f t="shared" si="82"/>
        <v>2019</v>
      </c>
      <c r="AZ141" s="2">
        <f t="shared" si="82"/>
        <v>2020</v>
      </c>
      <c r="BA141" s="2">
        <f t="shared" si="82"/>
        <v>2021</v>
      </c>
      <c r="BB141" s="2">
        <f t="shared" si="82"/>
        <v>2022</v>
      </c>
      <c r="BC141" s="2">
        <f t="shared" si="82"/>
        <v>2023</v>
      </c>
      <c r="BD141" s="2">
        <f t="shared" si="82"/>
        <v>2024</v>
      </c>
      <c r="BE141" s="2">
        <f t="shared" si="82"/>
        <v>2025</v>
      </c>
    </row>
    <row r="142" spans="1:74">
      <c r="A142" s="255" t="s">
        <v>131</v>
      </c>
      <c r="B142" s="2" t="s">
        <v>121</v>
      </c>
      <c r="C142" s="149">
        <f>ExportsPlywood!C$15</f>
        <v>7.8246476000000005</v>
      </c>
      <c r="D142" s="149">
        <f>ExportsPlywood!D$15</f>
        <v>5.3340868000000006</v>
      </c>
      <c r="E142" s="149">
        <f>ExportsPlywood!E$15</f>
        <v>4.2392742000000005</v>
      </c>
      <c r="F142" s="149">
        <f>ExportsPlywood!F$15</f>
        <v>5.4256202000000009</v>
      </c>
      <c r="G142" s="149">
        <f>ExportsPlywood!G$15</f>
        <v>5.4861450000000005</v>
      </c>
      <c r="H142" s="149">
        <f>ExportsPlywood!H$15</f>
        <v>5.9452938000000009</v>
      </c>
      <c r="I142" s="149">
        <f>ExportsPlywood!I$15</f>
        <v>7.4577900000000001</v>
      </c>
      <c r="J142" s="149">
        <f>ExportsPlywood!J$15</f>
        <v>5.3233348000000005</v>
      </c>
      <c r="K142" s="149">
        <f>ExportsPlywood!K$15</f>
        <v>2.1753003999999998</v>
      </c>
      <c r="L142" s="149">
        <f>ExportsPlywood!L$15</f>
        <v>0.37862399999999996</v>
      </c>
      <c r="M142" s="149">
        <f>ExportsPlywood!M$15</f>
        <v>0.58898759999999994</v>
      </c>
      <c r="N142" s="149">
        <f>ExportsPlywood!N$15</f>
        <v>0</v>
      </c>
      <c r="O142" s="149">
        <f>ExportsPlywood!O$15</f>
        <v>0.45182020000000001</v>
      </c>
      <c r="P142" s="149">
        <f>ExportsPlywood!P$15</f>
        <v>7.3291999999999982E-2</v>
      </c>
      <c r="Q142" s="149">
        <f>ExportsPlywood!Q$15</f>
        <v>2.8540399999999997E-2</v>
      </c>
      <c r="R142" s="149">
        <f>ExportsPlywood!R$15</f>
        <v>0.04</v>
      </c>
      <c r="S142" s="149">
        <f>ExportsPlywood!S$15</f>
        <v>0</v>
      </c>
      <c r="T142" s="149">
        <f>ExportsPlywood!T$15</f>
        <v>0.35722339999999991</v>
      </c>
      <c r="U142" s="149">
        <f>ExportsPlywood!U$15</f>
        <v>9.54874E-2</v>
      </c>
      <c r="V142" s="149">
        <f>ExportsPlywood!V$15</f>
        <v>0</v>
      </c>
      <c r="W142" s="149">
        <f>ExportsPlywood!W$15</f>
        <v>0</v>
      </c>
      <c r="X142" s="149">
        <f>ExportsPlywood!X$15</f>
        <v>0</v>
      </c>
      <c r="Y142" s="149">
        <f>ExportsPlywood!Y$15</f>
        <v>0</v>
      </c>
      <c r="Z142" s="149">
        <f>ExportsPlywood!Z$15</f>
        <v>0</v>
      </c>
      <c r="AA142" s="149">
        <f>ExportsPlywood!AA$15</f>
        <v>0</v>
      </c>
      <c r="AB142" s="149">
        <f>ExportsPlywood!AB$15</f>
        <v>0</v>
      </c>
      <c r="AC142" s="149"/>
      <c r="AD142" s="149"/>
      <c r="AE142" s="149"/>
      <c r="BG142" s="257">
        <f t="shared" ref="BG142:BO146" si="83">K142/K$140</f>
        <v>0.17133799773568917</v>
      </c>
      <c r="BH142" s="257">
        <f t="shared" si="83"/>
        <v>4.3008346997973672E-2</v>
      </c>
      <c r="BI142" s="257">
        <f t="shared" si="83"/>
        <v>7.5411872726457024E-2</v>
      </c>
      <c r="BJ142" s="257">
        <f t="shared" si="83"/>
        <v>0</v>
      </c>
      <c r="BK142" s="257">
        <f t="shared" si="83"/>
        <v>0.10698417831256778</v>
      </c>
      <c r="BL142" s="257">
        <f t="shared" si="83"/>
        <v>1.8811965305204192E-2</v>
      </c>
      <c r="BM142" s="257">
        <f t="shared" si="83"/>
        <v>5.2442547229281681E-3</v>
      </c>
      <c r="BN142" s="257">
        <f t="shared" si="83"/>
        <v>1.0557949629289272E-2</v>
      </c>
      <c r="BO142" s="257">
        <f t="shared" si="83"/>
        <v>0</v>
      </c>
      <c r="BP142" s="257">
        <f>T142/T$140</f>
        <v>0.14307383367819129</v>
      </c>
      <c r="BQ142" s="257">
        <f>U142/U$140</f>
        <v>2.950619699539693E-2</v>
      </c>
      <c r="BR142" s="257">
        <f>V142/V$140</f>
        <v>0</v>
      </c>
      <c r="BS142" s="257">
        <f>W142/W$140</f>
        <v>0</v>
      </c>
      <c r="BT142" s="257">
        <f>X142/X$140</f>
        <v>0</v>
      </c>
      <c r="BU142" s="257">
        <f>Y142/Y$140</f>
        <v>0</v>
      </c>
      <c r="BV142" s="257">
        <f>Z142/Z$140</f>
        <v>0</v>
      </c>
    </row>
    <row r="143" spans="1:74">
      <c r="A143" s="255" t="s">
        <v>67</v>
      </c>
      <c r="B143" s="2" t="s">
        <v>121</v>
      </c>
      <c r="C143" s="149">
        <f>ExportsPlywood!C$19</f>
        <v>10.876150599999999</v>
      </c>
      <c r="D143" s="149">
        <f>ExportsPlywood!D$19</f>
        <v>3.5259</v>
      </c>
      <c r="E143" s="149">
        <f>ExportsPlywood!E$19</f>
        <v>1.8576249999999999</v>
      </c>
      <c r="F143" s="149">
        <f>ExportsPlywood!F$19</f>
        <v>1.9688368000000003</v>
      </c>
      <c r="G143" s="149">
        <f>ExportsPlywood!G$19</f>
        <v>2.5246368000000001</v>
      </c>
      <c r="H143" s="149">
        <f>ExportsPlywood!H$19</f>
        <v>3.1430000000000002</v>
      </c>
      <c r="I143" s="149">
        <f>ExportsPlywood!I$19</f>
        <v>0.157</v>
      </c>
      <c r="J143" s="149">
        <f>ExportsPlywood!J$19</f>
        <v>0.63813120000000001</v>
      </c>
      <c r="K143" s="149">
        <f>ExportsPlywood!K$19</f>
        <v>0</v>
      </c>
      <c r="L143" s="149">
        <f>ExportsPlywood!L$19</f>
        <v>0</v>
      </c>
      <c r="M143" s="149">
        <f>ExportsPlywood!M$19</f>
        <v>0</v>
      </c>
      <c r="N143" s="149">
        <f>ExportsPlywood!N$19</f>
        <v>0</v>
      </c>
      <c r="O143" s="149">
        <f>ExportsPlywood!O$19</f>
        <v>0</v>
      </c>
      <c r="P143" s="149">
        <f>ExportsPlywood!P$19</f>
        <v>2.3999999999999997E-2</v>
      </c>
      <c r="Q143" s="149">
        <f>ExportsPlywood!Q$19</f>
        <v>0</v>
      </c>
      <c r="R143" s="149">
        <f>ExportsPlywood!R$19</f>
        <v>0</v>
      </c>
      <c r="S143" s="149">
        <f>ExportsPlywood!S$19</f>
        <v>4.8299999999999992E-4</v>
      </c>
      <c r="T143" s="149">
        <f>ExportsPlywood!T$19</f>
        <v>0</v>
      </c>
      <c r="U143" s="149">
        <f>ExportsPlywood!U$19</f>
        <v>0</v>
      </c>
      <c r="V143" s="149">
        <f>ExportsPlywood!V$19</f>
        <v>0</v>
      </c>
      <c r="W143" s="149">
        <f>ExportsPlywood!W$19</f>
        <v>0</v>
      </c>
      <c r="X143" s="149">
        <f>ExportsPlywood!X$19</f>
        <v>0</v>
      </c>
      <c r="Y143" s="149">
        <f>ExportsPlywood!Y$19</f>
        <v>0</v>
      </c>
      <c r="Z143" s="149">
        <f>ExportsPlywood!Z$19</f>
        <v>0</v>
      </c>
      <c r="AA143" s="149">
        <f>ExportsPlywood!AA$19</f>
        <v>0</v>
      </c>
      <c r="AB143" s="149">
        <f>ExportsPlywood!AB$19</f>
        <v>0</v>
      </c>
      <c r="AC143" s="149"/>
      <c r="AD143" s="149"/>
      <c r="AE143" s="149"/>
      <c r="BG143" s="257">
        <f t="shared" si="83"/>
        <v>0</v>
      </c>
      <c r="BH143" s="257">
        <f t="shared" si="83"/>
        <v>0</v>
      </c>
      <c r="BI143" s="257">
        <f t="shared" si="83"/>
        <v>0</v>
      </c>
      <c r="BJ143" s="257">
        <f t="shared" si="83"/>
        <v>0</v>
      </c>
      <c r="BK143" s="257">
        <f t="shared" si="83"/>
        <v>0</v>
      </c>
      <c r="BL143" s="257">
        <f t="shared" si="83"/>
        <v>6.160115255756435E-3</v>
      </c>
      <c r="BM143" s="257">
        <f t="shared" si="83"/>
        <v>0</v>
      </c>
      <c r="BN143" s="257">
        <f t="shared" si="83"/>
        <v>0</v>
      </c>
      <c r="BO143" s="257">
        <f t="shared" si="83"/>
        <v>1.8664375727253725E-4</v>
      </c>
      <c r="BP143" s="257">
        <f>T143/T$140</f>
        <v>0</v>
      </c>
      <c r="BQ143" s="257">
        <f>U143/U$140</f>
        <v>0</v>
      </c>
      <c r="BR143" s="257">
        <f>V143/V$140</f>
        <v>0</v>
      </c>
      <c r="BS143" s="257">
        <f>W143/W$140</f>
        <v>0</v>
      </c>
      <c r="BT143" s="257">
        <f>X143/X$140</f>
        <v>0</v>
      </c>
      <c r="BU143" s="257">
        <f>Y143/Y$140</f>
        <v>0</v>
      </c>
      <c r="BV143" s="257">
        <f>Z143/Z$140</f>
        <v>0</v>
      </c>
    </row>
    <row r="144" spans="1:74">
      <c r="A144" s="255" t="s">
        <v>68</v>
      </c>
      <c r="B144" s="2" t="s">
        <v>121</v>
      </c>
      <c r="C144" s="149">
        <f>ExportsPlywood!C$11</f>
        <v>1.2544868</v>
      </c>
      <c r="D144" s="149">
        <f>ExportsPlywood!D$11</f>
        <v>2.4244990000000004</v>
      </c>
      <c r="E144" s="149">
        <f>ExportsPlywood!E$11</f>
        <v>2.2756999999999996</v>
      </c>
      <c r="F144" s="149">
        <f>ExportsPlywood!F$11</f>
        <v>2.246321</v>
      </c>
      <c r="G144" s="149">
        <f>ExportsPlywood!G$11</f>
        <v>1.9188623999999999</v>
      </c>
      <c r="H144" s="149">
        <f>ExportsPlywood!H$11</f>
        <v>1.893</v>
      </c>
      <c r="I144" s="149">
        <f>ExportsPlywood!I$11</f>
        <v>1.2305251999999998</v>
      </c>
      <c r="J144" s="149">
        <f>ExportsPlywood!J$11</f>
        <v>2.4528350000000003</v>
      </c>
      <c r="K144" s="149">
        <f>ExportsPlywood!K$11</f>
        <v>1.8439372000000001</v>
      </c>
      <c r="L144" s="149">
        <f>ExportsPlywood!L$11</f>
        <v>2.1201620000000001</v>
      </c>
      <c r="M144" s="149">
        <f>ExportsPlywood!M$11</f>
        <v>1.7369494999999999</v>
      </c>
      <c r="N144" s="149">
        <f>ExportsPlywood!N$11</f>
        <v>0.30355239999999994</v>
      </c>
      <c r="O144" s="149">
        <f>ExportsPlywood!O$11</f>
        <v>1.3966833666666667</v>
      </c>
      <c r="P144" s="149">
        <f>ExportsPlywood!P$11</f>
        <v>0.96299999999999986</v>
      </c>
      <c r="Q144" s="149">
        <f>ExportsPlywood!Q$11</f>
        <v>0.70818159999999986</v>
      </c>
      <c r="R144" s="149">
        <f>ExportsPlywood!R$11</f>
        <v>0.65486619999999995</v>
      </c>
      <c r="S144" s="149">
        <f>ExportsPlywood!S$11</f>
        <v>7.1999999999999995E-2</v>
      </c>
      <c r="T144" s="149">
        <f>ExportsPlywood!T$11</f>
        <v>0</v>
      </c>
      <c r="U144" s="149">
        <f>ExportsPlywood!U$11</f>
        <v>6.9999999999999999E-6</v>
      </c>
      <c r="V144" s="149">
        <f>ExportsPlywood!V$11</f>
        <v>0</v>
      </c>
      <c r="W144" s="149">
        <f>ExportsPlywood!W$11</f>
        <v>0</v>
      </c>
      <c r="X144" s="149">
        <f>ExportsPlywood!X$11</f>
        <v>3.9979999999999998E-3</v>
      </c>
      <c r="Y144" s="149">
        <f>ExportsPlywood!Y$11</f>
        <v>0</v>
      </c>
      <c r="Z144" s="149">
        <f>ExportsPlywood!Z$11</f>
        <v>0</v>
      </c>
      <c r="AA144" s="149">
        <f>ExportsPlywood!AA$11</f>
        <v>0</v>
      </c>
      <c r="AB144" s="149">
        <f>ExportsPlywood!AB$11</f>
        <v>0</v>
      </c>
      <c r="AC144" s="149"/>
      <c r="AD144" s="149"/>
      <c r="AE144" s="149"/>
      <c r="BG144" s="257">
        <f t="shared" si="83"/>
        <v>0.14523810495247141</v>
      </c>
      <c r="BH144" s="257">
        <f t="shared" si="83"/>
        <v>0.24083170371639903</v>
      </c>
      <c r="BI144" s="257">
        <f t="shared" si="83"/>
        <v>0.22239282223646673</v>
      </c>
      <c r="BJ144" s="257">
        <f t="shared" si="83"/>
        <v>0.18226184470464926</v>
      </c>
      <c r="BK144" s="257">
        <f t="shared" si="83"/>
        <v>0.33071346156206416</v>
      </c>
      <c r="BL144" s="257">
        <f t="shared" si="83"/>
        <v>0.24717462463722695</v>
      </c>
      <c r="BM144" s="257">
        <f t="shared" si="83"/>
        <v>0.13012728274624133</v>
      </c>
      <c r="BN144" s="257">
        <f t="shared" si="83"/>
        <v>0.17285110883810184</v>
      </c>
      <c r="BO144" s="257">
        <f t="shared" si="83"/>
        <v>2.7822671891558352E-2</v>
      </c>
      <c r="BP144" s="257">
        <f>T144/T$140</f>
        <v>0</v>
      </c>
      <c r="BQ144" s="257">
        <f>U144/U$140</f>
        <v>2.1630432807656142E-6</v>
      </c>
      <c r="BR144" s="257">
        <f>V144/V$140</f>
        <v>0</v>
      </c>
      <c r="BS144" s="257">
        <f>W144/W$140</f>
        <v>0</v>
      </c>
      <c r="BT144" s="257">
        <f>X144/X$140</f>
        <v>3.1064539338833473E-3</v>
      </c>
      <c r="BU144" s="257">
        <f>Y144/Y$140</f>
        <v>0</v>
      </c>
      <c r="BV144" s="257">
        <f>Z144/Z$140</f>
        <v>0</v>
      </c>
    </row>
    <row r="145" spans="1:74">
      <c r="A145" s="255" t="s">
        <v>65</v>
      </c>
      <c r="B145" s="2" t="s">
        <v>121</v>
      </c>
      <c r="C145" s="149">
        <f>ExportsPlywood!C$8</f>
        <v>35.110209400000009</v>
      </c>
      <c r="D145" s="149">
        <f>ExportsPlywood!D$8</f>
        <v>31.427620000000001</v>
      </c>
      <c r="E145" s="149">
        <f>ExportsPlywood!E$8</f>
        <v>20.975635800000003</v>
      </c>
      <c r="F145" s="149">
        <f>ExportsPlywood!F$8</f>
        <v>18.222486799999999</v>
      </c>
      <c r="G145" s="149">
        <f>ExportsPlywood!G$8</f>
        <v>20.982379600000002</v>
      </c>
      <c r="H145" s="149">
        <f>ExportsPlywood!H$8</f>
        <v>21.071000000000002</v>
      </c>
      <c r="I145" s="149">
        <f>ExportsPlywood!I$8</f>
        <v>9.3729999999999993</v>
      </c>
      <c r="J145" s="149">
        <f>ExportsPlywood!J$8</f>
        <v>10.760689799999998</v>
      </c>
      <c r="K145" s="149">
        <f>ExportsPlywood!K$8</f>
        <v>6.6460127999999994</v>
      </c>
      <c r="L145" s="149">
        <f>ExportsPlywood!L$8</f>
        <v>4.5623245999999993</v>
      </c>
      <c r="M145" s="149">
        <f>ExportsPlywood!M$8</f>
        <v>4.1382217999999993</v>
      </c>
      <c r="N145" s="149">
        <f>ExportsPlywood!N$8</f>
        <v>0</v>
      </c>
      <c r="O145" s="149">
        <f>ExportsPlywood!O$8</f>
        <v>0</v>
      </c>
      <c r="P145" s="149">
        <f>ExportsPlywood!P$8</f>
        <v>3.5085999999999992E-2</v>
      </c>
      <c r="Q145" s="149">
        <f>ExportsPlywood!Q$8</f>
        <v>3.9022399999999992E-2</v>
      </c>
      <c r="R145" s="149">
        <f>ExportsPlywood!R$8</f>
        <v>1.6999999999999998E-2</v>
      </c>
      <c r="S145" s="149">
        <f>ExportsPlywood!S$8</f>
        <v>2.8272999999999993E-2</v>
      </c>
      <c r="T145" s="149">
        <f>ExportsPlywood!T$8</f>
        <v>0</v>
      </c>
      <c r="U145" s="149">
        <f>ExportsPlywood!U$8</f>
        <v>0</v>
      </c>
      <c r="V145" s="149">
        <f>ExportsPlywood!V$8</f>
        <v>0</v>
      </c>
      <c r="W145" s="149">
        <f>ExportsPlywood!W$8</f>
        <v>0</v>
      </c>
      <c r="X145" s="149">
        <f>ExportsPlywood!X$8</f>
        <v>0</v>
      </c>
      <c r="Y145" s="149">
        <f>ExportsPlywood!Y$8</f>
        <v>0</v>
      </c>
      <c r="Z145" s="149">
        <f>ExportsPlywood!Z$8</f>
        <v>0</v>
      </c>
      <c r="AA145" s="149">
        <f>ExportsPlywood!AA$8</f>
        <v>0</v>
      </c>
      <c r="AB145" s="149">
        <f>ExportsPlywood!AB$8</f>
        <v>0</v>
      </c>
      <c r="AC145" s="149"/>
      <c r="AD145" s="149"/>
      <c r="AE145" s="149"/>
      <c r="BG145" s="257">
        <f t="shared" si="83"/>
        <v>0.5234746088759793</v>
      </c>
      <c r="BH145" s="257">
        <f t="shared" si="83"/>
        <v>0.51823983559993925</v>
      </c>
      <c r="BI145" s="257">
        <f t="shared" si="83"/>
        <v>0.52984316765828321</v>
      </c>
      <c r="BJ145" s="257">
        <f t="shared" si="83"/>
        <v>0</v>
      </c>
      <c r="BK145" s="257">
        <f t="shared" si="83"/>
        <v>0</v>
      </c>
      <c r="BL145" s="257">
        <f t="shared" si="83"/>
        <v>9.0055751609779272E-3</v>
      </c>
      <c r="BM145" s="257">
        <f t="shared" si="83"/>
        <v>7.170306144973165E-3</v>
      </c>
      <c r="BN145" s="257">
        <f t="shared" si="83"/>
        <v>4.4871285924479405E-3</v>
      </c>
      <c r="BO145" s="257">
        <f t="shared" si="83"/>
        <v>1.092542225541707E-2</v>
      </c>
      <c r="BP145" s="257">
        <f>T145/T$140</f>
        <v>0</v>
      </c>
      <c r="BQ145" s="257">
        <f>U145/U$140</f>
        <v>0</v>
      </c>
      <c r="BR145" s="257">
        <f>V145/V$140</f>
        <v>0</v>
      </c>
      <c r="BS145" s="257">
        <f>W145/W$140</f>
        <v>0</v>
      </c>
      <c r="BT145" s="257">
        <f>X145/X$140</f>
        <v>0</v>
      </c>
      <c r="BU145" s="257">
        <f>Y145/Y$140</f>
        <v>0</v>
      </c>
      <c r="BV145" s="257">
        <f>Z145/Z$140</f>
        <v>0</v>
      </c>
    </row>
    <row r="146" spans="1:74">
      <c r="A146" s="255" t="s">
        <v>19</v>
      </c>
      <c r="B146" s="2" t="s">
        <v>121</v>
      </c>
      <c r="C146" s="149">
        <f t="shared" ref="C146:AB146" si="84">C140-SUM(C142:C145)</f>
        <v>12.654748399999988</v>
      </c>
      <c r="D146" s="149">
        <f t="shared" si="84"/>
        <v>12.617161199999991</v>
      </c>
      <c r="E146" s="149">
        <f t="shared" si="84"/>
        <v>8.1232507999999939</v>
      </c>
      <c r="F146" s="149">
        <f t="shared" si="84"/>
        <v>6.9703731999999938</v>
      </c>
      <c r="G146" s="149">
        <f t="shared" si="84"/>
        <v>8.2487929999999992</v>
      </c>
      <c r="H146" s="149">
        <f t="shared" si="84"/>
        <v>3.4272746000000041</v>
      </c>
      <c r="I146" s="149">
        <f t="shared" si="84"/>
        <v>6.8359440000000049</v>
      </c>
      <c r="J146" s="149">
        <f t="shared" si="84"/>
        <v>3.4525400000000026</v>
      </c>
      <c r="K146" s="149">
        <f t="shared" si="84"/>
        <v>2.0307098000000003</v>
      </c>
      <c r="L146" s="149">
        <f t="shared" si="84"/>
        <v>1.7423897999999998</v>
      </c>
      <c r="M146" s="149">
        <f t="shared" si="84"/>
        <v>1.3461178999999994</v>
      </c>
      <c r="N146" s="149">
        <f t="shared" si="84"/>
        <v>1.3619217999999997</v>
      </c>
      <c r="O146" s="149">
        <f t="shared" si="84"/>
        <v>2.3747395999999998</v>
      </c>
      <c r="P146" s="149">
        <f t="shared" si="84"/>
        <v>2.8006530000000001</v>
      </c>
      <c r="Q146" s="149">
        <f t="shared" si="84"/>
        <v>4.6664779000000003</v>
      </c>
      <c r="R146" s="149">
        <f t="shared" si="84"/>
        <v>3.0767481999999999</v>
      </c>
      <c r="S146" s="149">
        <f t="shared" si="84"/>
        <v>2.4870616000000001</v>
      </c>
      <c r="T146" s="149">
        <f t="shared" si="84"/>
        <v>2.1395531999999995</v>
      </c>
      <c r="U146" s="149">
        <f t="shared" si="84"/>
        <v>3.1406867999999988</v>
      </c>
      <c r="V146" s="149">
        <f t="shared" si="84"/>
        <v>1.2490743999999998</v>
      </c>
      <c r="W146" s="149">
        <f t="shared" si="84"/>
        <v>1.4398455999999997</v>
      </c>
      <c r="X146" s="149">
        <f t="shared" si="84"/>
        <v>1.2829999999999999</v>
      </c>
      <c r="Y146" s="149">
        <f t="shared" si="84"/>
        <v>3.5719999999999995E-2</v>
      </c>
      <c r="Z146" s="149">
        <f t="shared" si="84"/>
        <v>6.9999999999999999E-4</v>
      </c>
      <c r="AA146" s="149">
        <f t="shared" si="84"/>
        <v>0.17136999999999999</v>
      </c>
      <c r="AB146" s="149">
        <f t="shared" si="84"/>
        <v>0</v>
      </c>
      <c r="AC146" s="149"/>
      <c r="AD146" s="149"/>
      <c r="AE146" s="149"/>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G146" s="257">
        <f t="shared" si="83"/>
        <v>0.15994928843586012</v>
      </c>
      <c r="BH146" s="257">
        <f t="shared" si="83"/>
        <v>0.19792011368568801</v>
      </c>
      <c r="BI146" s="257">
        <f t="shared" si="83"/>
        <v>0.17235213737879299</v>
      </c>
      <c r="BJ146" s="257">
        <f t="shared" si="83"/>
        <v>0.81773815529535065</v>
      </c>
      <c r="BK146" s="257">
        <f t="shared" si="83"/>
        <v>0.56230236012536816</v>
      </c>
      <c r="BL146" s="257">
        <f t="shared" si="83"/>
        <v>0.71884771964083449</v>
      </c>
      <c r="BM146" s="257">
        <f t="shared" si="83"/>
        <v>0.85745815638585732</v>
      </c>
      <c r="BN146" s="257">
        <f t="shared" si="83"/>
        <v>0.81210381294016087</v>
      </c>
      <c r="BO146" s="257">
        <f t="shared" si="83"/>
        <v>0.96106526209575205</v>
      </c>
      <c r="BP146" s="257">
        <f>T146/T$140</f>
        <v>0.85692616632180862</v>
      </c>
      <c r="BQ146" s="257">
        <f>U146/U$140</f>
        <v>0.97049163996132226</v>
      </c>
      <c r="BR146" s="257">
        <f>V146/V$140</f>
        <v>1</v>
      </c>
      <c r="BS146" s="257">
        <f>W146/W$140</f>
        <v>1</v>
      </c>
      <c r="BT146" s="257">
        <f>X146/X$140</f>
        <v>0.99689354606611669</v>
      </c>
      <c r="BU146" s="257">
        <f>Y146/Y$140</f>
        <v>1</v>
      </c>
      <c r="BV146" s="257">
        <f>Z146/Z$140</f>
        <v>1</v>
      </c>
    </row>
    <row r="147" spans="1:74">
      <c r="A147" s="255"/>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c r="AA147" s="149"/>
      <c r="AB147" s="149"/>
      <c r="AC147" s="149"/>
      <c r="AD147" s="149"/>
      <c r="AE147" s="149"/>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row>
    <row r="148" spans="1:74">
      <c r="A148" s="255"/>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row>
    <row r="149" spans="1:74">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row>
    <row r="150" spans="1:74">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row>
    <row r="151" spans="1:74">
      <c r="A151" s="149"/>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row>
    <row r="152" spans="1:74">
      <c r="A152" s="149" t="str">
        <f>A142</f>
        <v>EU-27 plus UK</v>
      </c>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149">
        <f>ExportsPlywood!AD$15</f>
        <v>2.570014</v>
      </c>
      <c r="AG152" s="149">
        <f>ExportsPlywood!AE$15</f>
        <v>1.6460119999999998</v>
      </c>
      <c r="AH152" s="149">
        <f>ExportsPlywood!AF$15</f>
        <v>1.3284899999999999</v>
      </c>
      <c r="AI152" s="149">
        <f>ExportsPlywood!AG$15</f>
        <v>1.5780019999999999</v>
      </c>
      <c r="AJ152" s="149">
        <f>ExportsPlywood!AH$15</f>
        <v>2.2140420000000001</v>
      </c>
      <c r="AK152" s="149">
        <f>ExportsPlywood!AI$15</f>
        <v>1.9831220000000001</v>
      </c>
      <c r="AL152" s="149">
        <f>ExportsPlywood!AJ$15</f>
        <v>3.8537210000000002</v>
      </c>
      <c r="AM152" s="149">
        <f>ExportsPlywood!AK$15</f>
        <v>2.6489089999999997</v>
      </c>
      <c r="AN152" s="149">
        <f>ExportsPlywood!AL$15</f>
        <v>1.108719</v>
      </c>
      <c r="AO152" s="149">
        <f>ExportsPlywood!AM$15</f>
        <v>0.16059000000000001</v>
      </c>
      <c r="AP152" s="149">
        <f>ExportsPlywood!AN$15</f>
        <v>0.28708400000000001</v>
      </c>
      <c r="AQ152" s="149">
        <f>ExportsPlywood!AO$15</f>
        <v>0</v>
      </c>
      <c r="AR152" s="149">
        <f>ExportsPlywood!AP$15</f>
        <v>0.22472699999999998</v>
      </c>
      <c r="AS152" s="149">
        <f>ExportsPlywood!AQ$15</f>
        <v>3.5727000000000002E-2</v>
      </c>
      <c r="AT152" s="149">
        <f>ExportsPlywood!AR$15</f>
        <v>2.0149999999999998E-2</v>
      </c>
      <c r="AU152" s="149">
        <f>ExportsPlywood!AS$15</f>
        <v>2.0603E-2</v>
      </c>
      <c r="AV152" s="149">
        <f>ExportsPlywood!AT$15</f>
        <v>0</v>
      </c>
      <c r="AW152" s="149">
        <f>ExportsPlywood!AU$15</f>
        <v>0.18171199999999998</v>
      </c>
      <c r="AX152" s="149">
        <f>ExportsPlywood!AV$15</f>
        <v>4.8797E-2</v>
      </c>
      <c r="AY152" s="149">
        <f>ExportsPlywood!AW$15</f>
        <v>0</v>
      </c>
      <c r="AZ152" s="149">
        <f>ExportsPlywood!AX$15</f>
        <v>0</v>
      </c>
      <c r="BA152" s="149">
        <f>ExportsPlywood!AY$15</f>
        <v>0</v>
      </c>
      <c r="BB152" s="149">
        <f>ExportsPlywood!AZ$15</f>
        <v>0</v>
      </c>
      <c r="BC152" s="149">
        <f>ExportsPlywood!BA$15</f>
        <v>0</v>
      </c>
      <c r="BD152" s="149">
        <f>ExportsPlywood!BB$15</f>
        <v>0</v>
      </c>
      <c r="BE152" s="149">
        <f>ExportsPlywood!BC$15</f>
        <v>0</v>
      </c>
      <c r="BG152" s="257">
        <f t="shared" ref="BG152:BO156" si="85">AN152/AN$140</f>
        <v>0.16948901474102657</v>
      </c>
      <c r="BH152" s="257">
        <f t="shared" si="85"/>
        <v>3.9583826313298626E-2</v>
      </c>
      <c r="BI152" s="257">
        <f t="shared" si="85"/>
        <v>7.897643477038474E-2</v>
      </c>
      <c r="BJ152" s="257">
        <f t="shared" si="85"/>
        <v>0</v>
      </c>
      <c r="BK152" s="257">
        <f t="shared" si="85"/>
        <v>0.10435164182015319</v>
      </c>
      <c r="BL152" s="257">
        <f t="shared" si="85"/>
        <v>1.7870523115584427E-2</v>
      </c>
      <c r="BM152" s="257">
        <f t="shared" si="85"/>
        <v>7.6389096868577757E-3</v>
      </c>
      <c r="BN152" s="257">
        <f t="shared" si="85"/>
        <v>1.1127235452042928E-2</v>
      </c>
      <c r="BO152" s="257">
        <f t="shared" si="85"/>
        <v>0</v>
      </c>
      <c r="BP152" s="257">
        <f t="shared" ref="BP152:BP156" si="86">AW152/AW$140</f>
        <v>0.13204096269453319</v>
      </c>
      <c r="BQ152" s="257">
        <f t="shared" ref="BQ152:BQ156" si="87">AX152/AX$140</f>
        <v>2.6952386896578768E-2</v>
      </c>
      <c r="BR152" s="257">
        <f t="shared" ref="BR152:BR156" si="88">AY152/AY$140</f>
        <v>0</v>
      </c>
      <c r="BS152" s="257">
        <f t="shared" ref="BS152:BS156" si="89">AZ152/AZ$140</f>
        <v>0</v>
      </c>
      <c r="BT152" s="257">
        <f t="shared" ref="BT152:BT156" si="90">BA152/BA$140</f>
        <v>0</v>
      </c>
      <c r="BU152" s="257">
        <f t="shared" ref="BU152:BU156" si="91">BB152/BB$140</f>
        <v>0</v>
      </c>
      <c r="BV152" s="257">
        <f t="shared" ref="BV152:BV156" si="92">BC152/BC$140</f>
        <v>0</v>
      </c>
    </row>
    <row r="153" spans="1:74">
      <c r="A153" s="149" t="str">
        <f>A143</f>
        <v>Jamaica</v>
      </c>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149">
        <f>ExportsPlywood!AD$19</f>
        <v>3.6413009999999999</v>
      </c>
      <c r="AG153" s="149">
        <f>ExportsPlywood!AE$19</f>
        <v>1.1670149999999999</v>
      </c>
      <c r="AH153" s="149">
        <f>ExportsPlywood!AF$19</f>
        <v>0.59505699999999995</v>
      </c>
      <c r="AI153" s="149">
        <f>ExportsPlywood!AG$19</f>
        <v>0.54847400000000002</v>
      </c>
      <c r="AJ153" s="149">
        <f>ExportsPlywood!AH$19</f>
        <v>0.88664499999999991</v>
      </c>
      <c r="AK153" s="149">
        <f>ExportsPlywood!AI$19</f>
        <v>0.943828</v>
      </c>
      <c r="AL153" s="149">
        <f>ExportsPlywood!AJ$19</f>
        <v>4.6251999999999995E-2</v>
      </c>
      <c r="AM153" s="149">
        <f>ExportsPlywood!AK$19</f>
        <v>0.25797100000000001</v>
      </c>
      <c r="AN153" s="149">
        <f>ExportsPlywood!AL$19</f>
        <v>0</v>
      </c>
      <c r="AO153" s="149">
        <f>ExportsPlywood!AM$19</f>
        <v>0</v>
      </c>
      <c r="AP153" s="149">
        <f>ExportsPlywood!AN$19</f>
        <v>0</v>
      </c>
      <c r="AQ153" s="149">
        <f>ExportsPlywood!AO$19</f>
        <v>0</v>
      </c>
      <c r="AR153" s="149">
        <f>ExportsPlywood!AP$19</f>
        <v>0</v>
      </c>
      <c r="AS153" s="149">
        <f>ExportsPlywood!AQ$19</f>
        <v>1.2789E-2</v>
      </c>
      <c r="AT153" s="149">
        <f>ExportsPlywood!AR$19</f>
        <v>0</v>
      </c>
      <c r="AU153" s="149">
        <f>ExportsPlywood!AS$19</f>
        <v>0</v>
      </c>
      <c r="AV153" s="149">
        <f>ExportsPlywood!AT$19</f>
        <v>1.2999999999999999E-4</v>
      </c>
      <c r="AW153" s="149">
        <f>ExportsPlywood!AU$19</f>
        <v>0</v>
      </c>
      <c r="AX153" s="149">
        <f>ExportsPlywood!AV$19</f>
        <v>0</v>
      </c>
      <c r="AY153" s="149">
        <f>ExportsPlywood!AW$19</f>
        <v>0</v>
      </c>
      <c r="AZ153" s="149">
        <f>ExportsPlywood!AX$19</f>
        <v>0</v>
      </c>
      <c r="BA153" s="149">
        <f>ExportsPlywood!AY$19</f>
        <v>0</v>
      </c>
      <c r="BB153" s="149">
        <f>ExportsPlywood!AZ$19</f>
        <v>0</v>
      </c>
      <c r="BC153" s="149">
        <f>ExportsPlywood!BA$19</f>
        <v>0</v>
      </c>
      <c r="BD153" s="149">
        <f>ExportsPlywood!BB$19</f>
        <v>0</v>
      </c>
      <c r="BE153" s="149">
        <f>ExportsPlywood!BC$19</f>
        <v>0</v>
      </c>
      <c r="BG153" s="257">
        <f t="shared" si="85"/>
        <v>0</v>
      </c>
      <c r="BH153" s="257">
        <f t="shared" si="85"/>
        <v>0</v>
      </c>
      <c r="BI153" s="257">
        <f t="shared" si="85"/>
        <v>0</v>
      </c>
      <c r="BJ153" s="257">
        <f t="shared" si="85"/>
        <v>0</v>
      </c>
      <c r="BK153" s="257">
        <f t="shared" si="85"/>
        <v>0</v>
      </c>
      <c r="BL153" s="257">
        <f t="shared" si="85"/>
        <v>6.3970140265124193E-3</v>
      </c>
      <c r="BM153" s="257">
        <f t="shared" si="85"/>
        <v>0</v>
      </c>
      <c r="BN153" s="257">
        <f t="shared" si="85"/>
        <v>0</v>
      </c>
      <c r="BO153" s="257">
        <f t="shared" si="85"/>
        <v>1.0011497820188879E-4</v>
      </c>
      <c r="BP153" s="257">
        <f t="shared" si="86"/>
        <v>0</v>
      </c>
      <c r="BQ153" s="257">
        <f t="shared" si="87"/>
        <v>0</v>
      </c>
      <c r="BR153" s="257">
        <f t="shared" si="88"/>
        <v>0</v>
      </c>
      <c r="BS153" s="257">
        <f t="shared" si="89"/>
        <v>0</v>
      </c>
      <c r="BT153" s="257">
        <f t="shared" si="90"/>
        <v>0</v>
      </c>
      <c r="BU153" s="257">
        <f t="shared" si="91"/>
        <v>0</v>
      </c>
      <c r="BV153" s="257">
        <f t="shared" si="92"/>
        <v>0</v>
      </c>
    </row>
    <row r="154" spans="1:74">
      <c r="A154" s="255" t="str">
        <f>A144</f>
        <v>Suriname</v>
      </c>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149">
        <f>ExportsPlywood!AD$11</f>
        <v>0.481402</v>
      </c>
      <c r="AG154" s="149">
        <f>ExportsPlywood!AE$11</f>
        <v>0.95638000000000001</v>
      </c>
      <c r="AH154" s="149">
        <f>ExportsPlywood!AF$11</f>
        <v>0.86934999999999996</v>
      </c>
      <c r="AI154" s="149">
        <f>ExportsPlywood!AG$11</f>
        <v>0.89544699999999988</v>
      </c>
      <c r="AJ154" s="149">
        <f>ExportsPlywood!AH$11</f>
        <v>0.86934400000000001</v>
      </c>
      <c r="AK154" s="149">
        <f>ExportsPlywood!AI$11</f>
        <v>0.67325800000000002</v>
      </c>
      <c r="AL154" s="149">
        <f>ExportsPlywood!AJ$11</f>
        <v>0.47742800000000002</v>
      </c>
      <c r="AM154" s="149">
        <f>ExportsPlywood!AK$11</f>
        <v>1.089375</v>
      </c>
      <c r="AN154" s="149">
        <f>ExportsPlywood!AL$11</f>
        <v>0.95767999999999998</v>
      </c>
      <c r="AO154" s="149">
        <f>ExportsPlywood!AM$11</f>
        <v>0.89176800000000001</v>
      </c>
      <c r="AP154" s="149">
        <f>ExportsPlywood!AN$11</f>
        <v>0.83471499999999998</v>
      </c>
      <c r="AQ154" s="149">
        <f>ExportsPlywood!AO$11</f>
        <v>0.19108</v>
      </c>
      <c r="AR154" s="149">
        <f>ExportsPlywood!AP$11</f>
        <v>0.68926299999999996</v>
      </c>
      <c r="AS154" s="149">
        <f>ExportsPlywood!AQ$11</f>
        <v>0.47458400000000001</v>
      </c>
      <c r="AT154" s="149">
        <f>ExportsPlywood!AR$11</f>
        <v>0.35410900000000001</v>
      </c>
      <c r="AU154" s="149">
        <f>ExportsPlywood!AS$11</f>
        <v>0.31033099999999997</v>
      </c>
      <c r="AV154" s="149">
        <f>ExportsPlywood!AT$11</f>
        <v>3.6309000000000001E-2</v>
      </c>
      <c r="AW154" s="149">
        <f>ExportsPlywood!AU$11</f>
        <v>0</v>
      </c>
      <c r="AX154" s="149">
        <f>ExportsPlywood!AV$11</f>
        <v>1.4E-5</v>
      </c>
      <c r="AY154" s="149">
        <f>ExportsPlywood!AW$11</f>
        <v>0</v>
      </c>
      <c r="AZ154" s="149">
        <f>ExportsPlywood!AX$11</f>
        <v>0</v>
      </c>
      <c r="BA154" s="149">
        <f>ExportsPlywood!AY$11</f>
        <v>1.9989999999999999E-3</v>
      </c>
      <c r="BB154" s="149">
        <f>ExportsPlywood!AZ$11</f>
        <v>0</v>
      </c>
      <c r="BC154" s="149">
        <f>ExportsPlywood!BA$11</f>
        <v>0</v>
      </c>
      <c r="BD154" s="149">
        <f>ExportsPlywood!BB$11</f>
        <v>0</v>
      </c>
      <c r="BE154" s="149">
        <f>ExportsPlywood!BC$11</f>
        <v>0</v>
      </c>
      <c r="BG154" s="257">
        <f t="shared" si="85"/>
        <v>0.1463997998024624</v>
      </c>
      <c r="BH154" s="257">
        <f t="shared" si="85"/>
        <v>0.21981187884524372</v>
      </c>
      <c r="BI154" s="257">
        <f t="shared" si="85"/>
        <v>0.22962901014811588</v>
      </c>
      <c r="BJ154" s="257">
        <f t="shared" si="85"/>
        <v>0.18901837656678605</v>
      </c>
      <c r="BK154" s="257">
        <f t="shared" si="85"/>
        <v>0.320058229299925</v>
      </c>
      <c r="BL154" s="257">
        <f t="shared" si="85"/>
        <v>0.23738529241992104</v>
      </c>
      <c r="BM154" s="257">
        <f t="shared" si="85"/>
        <v>0.13424350721109282</v>
      </c>
      <c r="BN154" s="257">
        <f t="shared" si="85"/>
        <v>0.16760307261408211</v>
      </c>
      <c r="BO154" s="257">
        <f t="shared" si="85"/>
        <v>2.7962113411787542E-2</v>
      </c>
      <c r="BP154" s="257">
        <f t="shared" si="86"/>
        <v>0</v>
      </c>
      <c r="BQ154" s="257">
        <f t="shared" si="87"/>
        <v>7.7327175144394681E-6</v>
      </c>
      <c r="BR154" s="257">
        <f t="shared" si="88"/>
        <v>0</v>
      </c>
      <c r="BS154" s="257">
        <f t="shared" si="89"/>
        <v>0</v>
      </c>
      <c r="BT154" s="257">
        <f t="shared" si="90"/>
        <v>2.6534599843898504E-3</v>
      </c>
      <c r="BU154" s="257">
        <f t="shared" si="91"/>
        <v>0</v>
      </c>
      <c r="BV154" s="257">
        <f t="shared" si="92"/>
        <v>0</v>
      </c>
    </row>
    <row r="155" spans="1:74">
      <c r="A155" s="255" t="str">
        <f>A145</f>
        <v>USA</v>
      </c>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149">
        <f>ExportsPlywood!AD$8</f>
        <v>10.327556</v>
      </c>
      <c r="AG155" s="149">
        <f>ExportsPlywood!AE$8</f>
        <v>6.6321249999999994</v>
      </c>
      <c r="AH155" s="149">
        <f>ExportsPlywood!AF$8</f>
        <v>6.6961279999999999</v>
      </c>
      <c r="AI155" s="149">
        <f>ExportsPlywood!AG$8</f>
        <v>3.8215810000000001</v>
      </c>
      <c r="AJ155" s="149">
        <f>ExportsPlywood!AH$8</f>
        <v>7.9189669999999994</v>
      </c>
      <c r="AK155" s="149">
        <f>ExportsPlywood!AI$8</f>
        <v>4.3734929999999999</v>
      </c>
      <c r="AL155" s="149">
        <f>ExportsPlywood!AJ$8</f>
        <v>2.8899089999999998</v>
      </c>
      <c r="AM155" s="149">
        <f>ExportsPlywood!AK$8</f>
        <v>4.6889419999999999</v>
      </c>
      <c r="AN155" s="149">
        <f>ExportsPlywood!AL$8</f>
        <v>3.3596909999999998</v>
      </c>
      <c r="AO155" s="149">
        <f>ExportsPlywood!AM$8</f>
        <v>2.166617</v>
      </c>
      <c r="AP155" s="149">
        <f>ExportsPlywood!AN$8</f>
        <v>1.8991339999999999</v>
      </c>
      <c r="AQ155" s="149">
        <f>ExportsPlywood!AO$8</f>
        <v>0</v>
      </c>
      <c r="AR155" s="149">
        <f>ExportsPlywood!AP$8</f>
        <v>0</v>
      </c>
      <c r="AS155" s="149">
        <f>ExportsPlywood!AQ$8</f>
        <v>1.7543E-2</v>
      </c>
      <c r="AT155" s="149">
        <f>ExportsPlywood!AR$8</f>
        <v>1.6635E-2</v>
      </c>
      <c r="AU155" s="149">
        <f>ExportsPlywood!AS$8</f>
        <v>1.055E-2</v>
      </c>
      <c r="AV155" s="149">
        <f>ExportsPlywood!AT$8</f>
        <v>7.9309999999999988E-3</v>
      </c>
      <c r="AW155" s="149">
        <f>ExportsPlywood!AU$8</f>
        <v>0</v>
      </c>
      <c r="AX155" s="149">
        <f>ExportsPlywood!AV$8</f>
        <v>0</v>
      </c>
      <c r="AY155" s="149">
        <f>ExportsPlywood!AW$8</f>
        <v>0</v>
      </c>
      <c r="AZ155" s="149">
        <f>ExportsPlywood!AX$8</f>
        <v>0</v>
      </c>
      <c r="BA155" s="149">
        <f>ExportsPlywood!AY$8</f>
        <v>0</v>
      </c>
      <c r="BB155" s="149">
        <f>ExportsPlywood!AZ$8</f>
        <v>0</v>
      </c>
      <c r="BC155" s="149">
        <f>ExportsPlywood!BA$8</f>
        <v>0</v>
      </c>
      <c r="BD155" s="149">
        <f>ExportsPlywood!BB$8</f>
        <v>0</v>
      </c>
      <c r="BE155" s="149">
        <f>ExportsPlywood!BC$8</f>
        <v>0</v>
      </c>
      <c r="BG155" s="257">
        <f t="shared" si="85"/>
        <v>0.51359336082839224</v>
      </c>
      <c r="BH155" s="257">
        <f t="shared" si="85"/>
        <v>0.53404938673292313</v>
      </c>
      <c r="BI155" s="257">
        <f t="shared" si="85"/>
        <v>0.52244929174464561</v>
      </c>
      <c r="BJ155" s="257">
        <f t="shared" si="85"/>
        <v>0</v>
      </c>
      <c r="BK155" s="257">
        <f t="shared" si="85"/>
        <v>0</v>
      </c>
      <c r="BL155" s="257">
        <f t="shared" si="85"/>
        <v>8.7749485547820288E-3</v>
      </c>
      <c r="BM155" s="257">
        <f t="shared" si="85"/>
        <v>6.3063653916069044E-3</v>
      </c>
      <c r="BN155" s="257">
        <f t="shared" si="85"/>
        <v>5.6978272105544289E-3</v>
      </c>
      <c r="BO155" s="257">
        <f t="shared" si="85"/>
        <v>6.1077837855321535E-3</v>
      </c>
      <c r="BP155" s="257">
        <f t="shared" si="86"/>
        <v>0</v>
      </c>
      <c r="BQ155" s="257">
        <f t="shared" si="87"/>
        <v>0</v>
      </c>
      <c r="BR155" s="257">
        <f t="shared" si="88"/>
        <v>0</v>
      </c>
      <c r="BS155" s="257">
        <f t="shared" si="89"/>
        <v>0</v>
      </c>
      <c r="BT155" s="257">
        <f t="shared" si="90"/>
        <v>0</v>
      </c>
      <c r="BU155" s="257">
        <f t="shared" si="91"/>
        <v>0</v>
      </c>
      <c r="BV155" s="257">
        <f t="shared" si="92"/>
        <v>0</v>
      </c>
    </row>
    <row r="156" spans="1:74">
      <c r="A156" s="149" t="str">
        <f>A146</f>
        <v>Others</v>
      </c>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149">
        <f t="shared" ref="AF156:BE156" si="93">AF140-SUM(AF152:AF155)</f>
        <v>4.1133190000000006</v>
      </c>
      <c r="AG156" s="149">
        <f t="shared" si="93"/>
        <v>4.3713589999999982</v>
      </c>
      <c r="AH156" s="149">
        <f t="shared" si="93"/>
        <v>2.4546699999999984</v>
      </c>
      <c r="AI156" s="149">
        <f t="shared" si="93"/>
        <v>2.0535360000000011</v>
      </c>
      <c r="AJ156" s="149">
        <f t="shared" si="93"/>
        <v>3.4178609999999985</v>
      </c>
      <c r="AK156" s="149">
        <f t="shared" si="93"/>
        <v>1.6040919999999996</v>
      </c>
      <c r="AL156" s="149">
        <f t="shared" si="93"/>
        <v>1.9533729999999991</v>
      </c>
      <c r="AM156" s="149">
        <f t="shared" si="93"/>
        <v>1.503229000000001</v>
      </c>
      <c r="AN156" s="149">
        <f t="shared" si="93"/>
        <v>1.115448999999999</v>
      </c>
      <c r="AO156" s="149">
        <f t="shared" si="93"/>
        <v>0.8379850000000002</v>
      </c>
      <c r="AP156" s="149">
        <f t="shared" si="93"/>
        <v>0.61412600000000017</v>
      </c>
      <c r="AQ156" s="149">
        <f t="shared" si="93"/>
        <v>0.81982699999999997</v>
      </c>
      <c r="AR156" s="149">
        <f t="shared" si="93"/>
        <v>1.2395649999999998</v>
      </c>
      <c r="AS156" s="149">
        <f t="shared" si="93"/>
        <v>1.4585710000000001</v>
      </c>
      <c r="AT156" s="149">
        <f t="shared" si="93"/>
        <v>2.2469170000000003</v>
      </c>
      <c r="AU156" s="149">
        <f t="shared" si="93"/>
        <v>1.5100990000000001</v>
      </c>
      <c r="AV156" s="149">
        <f t="shared" si="93"/>
        <v>1.2541369999999998</v>
      </c>
      <c r="AW156" s="149">
        <f t="shared" si="93"/>
        <v>1.1944669999999999</v>
      </c>
      <c r="AX156" s="149">
        <f t="shared" si="93"/>
        <v>1.7616780000000001</v>
      </c>
      <c r="AY156" s="149">
        <f t="shared" si="93"/>
        <v>0.662192</v>
      </c>
      <c r="AZ156" s="149">
        <f t="shared" si="93"/>
        <v>0.77838399999999996</v>
      </c>
      <c r="BA156" s="149">
        <f t="shared" si="93"/>
        <v>0.75135699999999994</v>
      </c>
      <c r="BB156" s="149">
        <f t="shared" si="93"/>
        <v>2.3E-2</v>
      </c>
      <c r="BC156" s="149">
        <f t="shared" si="93"/>
        <v>2.6350010000000001E-3</v>
      </c>
      <c r="BD156" s="149">
        <f t="shared" si="93"/>
        <v>1.0701493999999999E-2</v>
      </c>
      <c r="BE156" s="149">
        <f t="shared" si="93"/>
        <v>0</v>
      </c>
      <c r="BG156" s="257">
        <f t="shared" si="85"/>
        <v>0.17051782462811874</v>
      </c>
      <c r="BH156" s="257">
        <f t="shared" si="85"/>
        <v>0.20655490810853452</v>
      </c>
      <c r="BI156" s="257">
        <f t="shared" si="85"/>
        <v>0.16894526333685372</v>
      </c>
      <c r="BJ156" s="257">
        <f t="shared" si="85"/>
        <v>0.81098162343321389</v>
      </c>
      <c r="BK156" s="257">
        <f t="shared" si="85"/>
        <v>0.57559012887992178</v>
      </c>
      <c r="BL156" s="257">
        <f t="shared" si="85"/>
        <v>0.72957222188320014</v>
      </c>
      <c r="BM156" s="257">
        <f t="shared" si="85"/>
        <v>0.85181121771044255</v>
      </c>
      <c r="BN156" s="257">
        <f t="shared" si="85"/>
        <v>0.81557186472332055</v>
      </c>
      <c r="BO156" s="257">
        <f t="shared" si="85"/>
        <v>0.96582998782447838</v>
      </c>
      <c r="BP156" s="257">
        <f t="shared" si="86"/>
        <v>0.86795903730546686</v>
      </c>
      <c r="BQ156" s="257">
        <f t="shared" si="87"/>
        <v>0.97303988038590683</v>
      </c>
      <c r="BR156" s="257">
        <f t="shared" si="88"/>
        <v>1</v>
      </c>
      <c r="BS156" s="257">
        <f t="shared" si="89"/>
        <v>1</v>
      </c>
      <c r="BT156" s="257">
        <f t="shared" si="90"/>
        <v>0.99734654001561018</v>
      </c>
      <c r="BU156" s="257">
        <f t="shared" si="91"/>
        <v>1</v>
      </c>
      <c r="BV156" s="257">
        <f t="shared" si="92"/>
        <v>1</v>
      </c>
    </row>
    <row r="158" spans="1:74" ht="13">
      <c r="A158" s="3" t="s">
        <v>93</v>
      </c>
    </row>
    <row r="159" spans="1:74" ht="13">
      <c r="A159" s="3"/>
      <c r="B159" s="300" t="s">
        <v>33</v>
      </c>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254"/>
      <c r="AD159" s="254"/>
      <c r="AF159" s="300" t="s">
        <v>62</v>
      </c>
      <c r="AG159" s="300"/>
      <c r="AH159" s="300"/>
      <c r="AI159" s="300"/>
      <c r="AJ159" s="300"/>
      <c r="AK159" s="300"/>
      <c r="AL159" s="300"/>
      <c r="AM159" s="300"/>
      <c r="AN159" s="300"/>
      <c r="AO159" s="300"/>
      <c r="AP159" s="300"/>
      <c r="AQ159" s="300"/>
      <c r="AR159" s="300"/>
      <c r="AS159" s="300"/>
      <c r="AT159" s="300"/>
      <c r="AU159" s="300"/>
      <c r="AV159" s="300"/>
      <c r="AW159" s="300"/>
      <c r="AX159" s="300"/>
      <c r="AY159" s="300"/>
      <c r="AZ159" s="300"/>
      <c r="BA159" s="300"/>
      <c r="BB159" s="300"/>
      <c r="BC159" s="300"/>
      <c r="BD159" s="300"/>
      <c r="BE159" s="300"/>
    </row>
    <row r="160" spans="1:74">
      <c r="A160" s="255" t="s">
        <v>3</v>
      </c>
      <c r="B160" s="2" t="s">
        <v>121</v>
      </c>
      <c r="C160" s="149">
        <f>ExportsMouldingsAndJoinery!C$5</f>
        <v>18.843121975999999</v>
      </c>
      <c r="D160" s="149">
        <f>ExportsMouldingsAndJoinery!D$5</f>
        <v>26.554387412000004</v>
      </c>
      <c r="E160" s="149">
        <f>ExportsMouldingsAndJoinery!E$5</f>
        <v>27.255024420399998</v>
      </c>
      <c r="F160" s="149">
        <f>ExportsMouldingsAndJoinery!F$5</f>
        <v>30.220345000999995</v>
      </c>
      <c r="G160" s="149">
        <f>ExportsMouldingsAndJoinery!G$5</f>
        <v>22.724404312399994</v>
      </c>
      <c r="H160" s="149">
        <f>ExportsMouldingsAndJoinery!H$5</f>
        <v>26.077725659999999</v>
      </c>
      <c r="I160" s="149">
        <f>ExportsMouldingsAndJoinery!I$5</f>
        <v>42.116249279999998</v>
      </c>
      <c r="J160" s="149">
        <f>ExportsMouldingsAndJoinery!J$5</f>
        <v>46.836220094999995</v>
      </c>
      <c r="K160" s="149">
        <f>ExportsMouldingsAndJoinery!K$5</f>
        <v>52.620074499999994</v>
      </c>
      <c r="L160" s="149">
        <f>ExportsMouldingsAndJoinery!L$5</f>
        <v>34.162945180000001</v>
      </c>
      <c r="M160" s="149">
        <f>ExportsMouldingsAndJoinery!M$5</f>
        <v>47.850647777142861</v>
      </c>
      <c r="N160" s="149">
        <f>ExportsMouldingsAndJoinery!N$5</f>
        <v>38.14694491809523</v>
      </c>
      <c r="O160" s="149">
        <f>ExportsMouldingsAndJoinery!O$5</f>
        <v>34.44854814</v>
      </c>
      <c r="P160" s="149">
        <f>ExportsMouldingsAndJoinery!P$5</f>
        <v>23.277181339999995</v>
      </c>
      <c r="Q160" s="149">
        <f>ExportsMouldingsAndJoinery!Q$5</f>
        <v>43.271942626666672</v>
      </c>
      <c r="R160" s="149">
        <f>ExportsMouldingsAndJoinery!R$5</f>
        <v>28.760392849999995</v>
      </c>
      <c r="S160" s="149">
        <f>ExportsMouldingsAndJoinery!S$5</f>
        <v>36.984097008571432</v>
      </c>
      <c r="T160" s="149">
        <f>ExportsMouldingsAndJoinery!T$5</f>
        <v>43.714631799999985</v>
      </c>
      <c r="U160" s="149">
        <f>ExportsMouldingsAndJoinery!U$5</f>
        <v>52.236927279999989</v>
      </c>
      <c r="V160" s="149">
        <f>ExportsMouldingsAndJoinery!V$5</f>
        <v>35.616778840000002</v>
      </c>
      <c r="W160" s="149">
        <f>ExportsMouldingsAndJoinery!W$5</f>
        <v>32.733987159999998</v>
      </c>
      <c r="X160" s="149">
        <f>ExportsMouldingsAndJoinery!X$5</f>
        <v>44.903252693333343</v>
      </c>
      <c r="Y160" s="149">
        <f>ExportsMouldingsAndJoinery!Y$5</f>
        <v>50.555256989999997</v>
      </c>
      <c r="Z160" s="149">
        <f>ExportsMouldingsAndJoinery!Z$5</f>
        <v>34.88053275</v>
      </c>
      <c r="AA160" s="149">
        <f>ExportsMouldingsAndJoinery!AA$5</f>
        <v>47.999719649999989</v>
      </c>
      <c r="AB160" s="149">
        <f>ExportsMouldingsAndJoinery!AB$5</f>
        <v>0</v>
      </c>
      <c r="AC160" s="149"/>
      <c r="AD160" s="149"/>
      <c r="AE160" s="149"/>
      <c r="AF160" s="149">
        <f>ExportsMouldingsAndJoinery!AD$5</f>
        <v>4.4853579999999997</v>
      </c>
      <c r="AG160" s="149">
        <f>ExportsMouldingsAndJoinery!AE$5</f>
        <v>6.8940919999999988</v>
      </c>
      <c r="AH160" s="149">
        <f>ExportsMouldingsAndJoinery!AF$5</f>
        <v>6.0196830000000006</v>
      </c>
      <c r="AI160" s="149">
        <f>ExportsMouldingsAndJoinery!AG$5</f>
        <v>5.4323740000000003</v>
      </c>
      <c r="AJ160" s="149">
        <f>ExportsMouldingsAndJoinery!AH$5</f>
        <v>6.2709099999999998</v>
      </c>
      <c r="AK160" s="149">
        <f>ExportsMouldingsAndJoinery!AI$5</f>
        <v>7.4148309999999995</v>
      </c>
      <c r="AL160" s="149">
        <f>ExportsMouldingsAndJoinery!AJ$5</f>
        <v>8.3620610000000006</v>
      </c>
      <c r="AM160" s="149">
        <f>ExportsMouldingsAndJoinery!AK$5</f>
        <v>13.894480999999999</v>
      </c>
      <c r="AN160" s="149">
        <f>ExportsMouldingsAndJoinery!AL$5</f>
        <v>10.448364000000003</v>
      </c>
      <c r="AO160" s="149">
        <f>ExportsMouldingsAndJoinery!AM$5</f>
        <v>9.2779930000000004</v>
      </c>
      <c r="AP160" s="149">
        <f>ExportsMouldingsAndJoinery!AN$5</f>
        <v>26.666233999999999</v>
      </c>
      <c r="AQ160" s="149">
        <f>ExportsMouldingsAndJoinery!AO$5</f>
        <v>15.677574999999999</v>
      </c>
      <c r="AR160" s="149">
        <f>ExportsMouldingsAndJoinery!AP$5</f>
        <v>10.637144000000001</v>
      </c>
      <c r="AS160" s="149">
        <f>ExportsMouldingsAndJoinery!AQ$5</f>
        <v>9.3192990000000009</v>
      </c>
      <c r="AT160" s="149">
        <f>ExportsMouldingsAndJoinery!AR$5</f>
        <v>12.337767000000001</v>
      </c>
      <c r="AU160" s="149">
        <f>ExportsMouldingsAndJoinery!AS$5</f>
        <v>12.220072999999998</v>
      </c>
      <c r="AV160" s="149">
        <f>ExportsMouldingsAndJoinery!AT$5</f>
        <v>10.888379</v>
      </c>
      <c r="AW160" s="149">
        <f>ExportsMouldingsAndJoinery!AU$5</f>
        <v>14.353894</v>
      </c>
      <c r="AX160" s="149">
        <f>ExportsMouldingsAndJoinery!AV$5</f>
        <v>11.358140999999998</v>
      </c>
      <c r="AY160" s="149">
        <f>ExportsMouldingsAndJoinery!AW$5</f>
        <v>8.4834550000000011</v>
      </c>
      <c r="AZ160" s="149">
        <f>ExportsMouldingsAndJoinery!AX$5</f>
        <v>5.3970269999999996</v>
      </c>
      <c r="BA160" s="149">
        <f>ExportsMouldingsAndJoinery!AY$5</f>
        <v>10.029411999999999</v>
      </c>
      <c r="BB160" s="149">
        <f>ExportsMouldingsAndJoinery!AZ$5</f>
        <v>10.4708182</v>
      </c>
      <c r="BC160" s="149">
        <f>ExportsMouldingsAndJoinery!BA$5</f>
        <v>9.834652062</v>
      </c>
      <c r="BD160" s="149">
        <f>ExportsMouldingsAndJoinery!BB$5</f>
        <v>10.136536177</v>
      </c>
      <c r="BE160" s="149">
        <f>ExportsMouldingsAndJoinery!BC$5</f>
        <v>0</v>
      </c>
    </row>
    <row r="161" spans="1:74">
      <c r="A161" s="255"/>
      <c r="B161" s="2" t="s">
        <v>121</v>
      </c>
      <c r="C161" s="2">
        <v>2000</v>
      </c>
      <c r="D161" s="2">
        <f t="shared" ref="D161:AB161" si="94">1+C161</f>
        <v>2001</v>
      </c>
      <c r="E161" s="2">
        <f t="shared" si="94"/>
        <v>2002</v>
      </c>
      <c r="F161" s="2">
        <f t="shared" si="94"/>
        <v>2003</v>
      </c>
      <c r="G161" s="2">
        <f t="shared" si="94"/>
        <v>2004</v>
      </c>
      <c r="H161" s="2">
        <f t="shared" si="94"/>
        <v>2005</v>
      </c>
      <c r="I161" s="2">
        <f t="shared" si="94"/>
        <v>2006</v>
      </c>
      <c r="J161" s="2">
        <f t="shared" si="94"/>
        <v>2007</v>
      </c>
      <c r="K161" s="2">
        <f t="shared" si="94"/>
        <v>2008</v>
      </c>
      <c r="L161" s="2">
        <f t="shared" si="94"/>
        <v>2009</v>
      </c>
      <c r="M161" s="2">
        <f t="shared" si="94"/>
        <v>2010</v>
      </c>
      <c r="N161" s="2">
        <f t="shared" si="94"/>
        <v>2011</v>
      </c>
      <c r="O161" s="2">
        <f t="shared" si="94"/>
        <v>2012</v>
      </c>
      <c r="P161" s="2">
        <f t="shared" si="94"/>
        <v>2013</v>
      </c>
      <c r="Q161" s="2">
        <f t="shared" si="94"/>
        <v>2014</v>
      </c>
      <c r="R161" s="2">
        <f t="shared" si="94"/>
        <v>2015</v>
      </c>
      <c r="S161" s="2">
        <f t="shared" si="94"/>
        <v>2016</v>
      </c>
      <c r="T161" s="2">
        <f t="shared" si="94"/>
        <v>2017</v>
      </c>
      <c r="U161" s="2">
        <f t="shared" si="94"/>
        <v>2018</v>
      </c>
      <c r="V161" s="2">
        <f t="shared" si="94"/>
        <v>2019</v>
      </c>
      <c r="W161" s="2">
        <f t="shared" si="94"/>
        <v>2020</v>
      </c>
      <c r="X161" s="2">
        <f t="shared" si="94"/>
        <v>2021</v>
      </c>
      <c r="Y161" s="2">
        <f t="shared" si="94"/>
        <v>2022</v>
      </c>
      <c r="Z161" s="2">
        <f t="shared" si="94"/>
        <v>2023</v>
      </c>
      <c r="AA161" s="2">
        <f t="shared" si="94"/>
        <v>2024</v>
      </c>
      <c r="AB161" s="2">
        <f t="shared" si="94"/>
        <v>2025</v>
      </c>
      <c r="AF161" s="2">
        <v>2000</v>
      </c>
      <c r="AG161" s="2">
        <f t="shared" ref="AG161:BE161" si="95">1+AF161</f>
        <v>2001</v>
      </c>
      <c r="AH161" s="2">
        <f t="shared" si="95"/>
        <v>2002</v>
      </c>
      <c r="AI161" s="2">
        <f t="shared" si="95"/>
        <v>2003</v>
      </c>
      <c r="AJ161" s="2">
        <f t="shared" si="95"/>
        <v>2004</v>
      </c>
      <c r="AK161" s="2">
        <f t="shared" si="95"/>
        <v>2005</v>
      </c>
      <c r="AL161" s="2">
        <f t="shared" si="95"/>
        <v>2006</v>
      </c>
      <c r="AM161" s="2">
        <f t="shared" si="95"/>
        <v>2007</v>
      </c>
      <c r="AN161" s="2">
        <f t="shared" si="95"/>
        <v>2008</v>
      </c>
      <c r="AO161" s="2">
        <f t="shared" si="95"/>
        <v>2009</v>
      </c>
      <c r="AP161" s="2">
        <f t="shared" si="95"/>
        <v>2010</v>
      </c>
      <c r="AQ161" s="2">
        <f t="shared" si="95"/>
        <v>2011</v>
      </c>
      <c r="AR161" s="2">
        <f t="shared" si="95"/>
        <v>2012</v>
      </c>
      <c r="AS161" s="2">
        <f t="shared" si="95"/>
        <v>2013</v>
      </c>
      <c r="AT161" s="2">
        <f t="shared" si="95"/>
        <v>2014</v>
      </c>
      <c r="AU161" s="2">
        <f t="shared" si="95"/>
        <v>2015</v>
      </c>
      <c r="AV161" s="2">
        <f t="shared" si="95"/>
        <v>2016</v>
      </c>
      <c r="AW161" s="2">
        <f t="shared" si="95"/>
        <v>2017</v>
      </c>
      <c r="AX161" s="2">
        <f t="shared" si="95"/>
        <v>2018</v>
      </c>
      <c r="AY161" s="2">
        <f t="shared" si="95"/>
        <v>2019</v>
      </c>
      <c r="AZ161" s="2">
        <f t="shared" si="95"/>
        <v>2020</v>
      </c>
      <c r="BA161" s="2">
        <f t="shared" si="95"/>
        <v>2021</v>
      </c>
      <c r="BB161" s="2">
        <f t="shared" si="95"/>
        <v>2022</v>
      </c>
      <c r="BC161" s="2">
        <f t="shared" si="95"/>
        <v>2023</v>
      </c>
      <c r="BD161" s="2">
        <f t="shared" si="95"/>
        <v>2024</v>
      </c>
      <c r="BE161" s="2">
        <f t="shared" si="95"/>
        <v>2025</v>
      </c>
    </row>
    <row r="162" spans="1:74">
      <c r="A162" s="255" t="s">
        <v>131</v>
      </c>
      <c r="B162" s="2" t="s">
        <v>121</v>
      </c>
      <c r="C162" s="149">
        <f>ExportsMouldingsAndJoinery!C$14</f>
        <v>2.8109197199999998</v>
      </c>
      <c r="D162" s="149">
        <f>ExportsMouldingsAndJoinery!D$14</f>
        <v>3.3123087199999994</v>
      </c>
      <c r="E162" s="149">
        <f>ExportsMouldingsAndJoinery!E$14</f>
        <v>3.6248561999999995</v>
      </c>
      <c r="F162" s="149">
        <f>ExportsMouldingsAndJoinery!F$14</f>
        <v>3.9489574179999996</v>
      </c>
      <c r="G162" s="149">
        <f>ExportsMouldingsAndJoinery!G$14</f>
        <v>5.7629893999999995</v>
      </c>
      <c r="H162" s="149">
        <f>ExportsMouldingsAndJoinery!H$14</f>
        <v>8.0566495800000002</v>
      </c>
      <c r="I162" s="149">
        <f>ExportsMouldingsAndJoinery!I$14</f>
        <v>15.165924759999998</v>
      </c>
      <c r="J162" s="149">
        <f>ExportsMouldingsAndJoinery!J$14</f>
        <v>14.830479159999998</v>
      </c>
      <c r="K162" s="149">
        <f>ExportsMouldingsAndJoinery!K$14</f>
        <v>20.575487239999998</v>
      </c>
      <c r="L162" s="149">
        <f>ExportsMouldingsAndJoinery!L$14</f>
        <v>10.547076819999999</v>
      </c>
      <c r="M162" s="149">
        <f>ExportsMouldingsAndJoinery!M$14</f>
        <v>26.16939262</v>
      </c>
      <c r="N162" s="149">
        <f>ExportsMouldingsAndJoinery!N$14</f>
        <v>20.352728451428568</v>
      </c>
      <c r="O162" s="149">
        <f>ExportsMouldingsAndJoinery!O$14</f>
        <v>7.6147404199999995</v>
      </c>
      <c r="P162" s="149">
        <f>ExportsMouldingsAndJoinery!P$14</f>
        <v>6.2371377599999986</v>
      </c>
      <c r="Q162" s="149">
        <f>ExportsMouldingsAndJoinery!Q$14</f>
        <v>5.9489603599999983</v>
      </c>
      <c r="R162" s="149">
        <f>ExportsMouldingsAndJoinery!R$14</f>
        <v>2.0554325199999997</v>
      </c>
      <c r="S162" s="149">
        <f>ExportsMouldingsAndJoinery!S$14</f>
        <v>0.63983467142857142</v>
      </c>
      <c r="T162" s="149">
        <f>ExportsMouldingsAndJoinery!T$14</f>
        <v>0.77842127999999988</v>
      </c>
      <c r="U162" s="149">
        <f>ExportsMouldingsAndJoinery!U$14</f>
        <v>1.5700095599999995</v>
      </c>
      <c r="V162" s="149">
        <f>ExportsMouldingsAndJoinery!V$14</f>
        <v>1.31003812</v>
      </c>
      <c r="W162" s="149">
        <f>ExportsMouldingsAndJoinery!W$14</f>
        <v>0.68162975999999997</v>
      </c>
      <c r="X162" s="149">
        <f>ExportsMouldingsAndJoinery!X$14</f>
        <v>2.1235552799999997</v>
      </c>
      <c r="Y162" s="149">
        <f>ExportsMouldingsAndJoinery!Y$14</f>
        <v>2.0420728999999995</v>
      </c>
      <c r="Z162" s="149">
        <f>ExportsMouldingsAndJoinery!Z$14</f>
        <v>3.4295228799999999</v>
      </c>
      <c r="AA162" s="149">
        <f>ExportsMouldingsAndJoinery!AA$14</f>
        <v>1.6983040199999997</v>
      </c>
      <c r="AB162" s="149">
        <f>ExportsMouldingsAndJoinery!AB$14</f>
        <v>0</v>
      </c>
      <c r="AC162" s="149"/>
      <c r="AD162" s="149"/>
      <c r="AE162" s="149"/>
      <c r="AF162" s="149"/>
      <c r="AG162" s="149"/>
      <c r="AH162" s="149"/>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c r="BC162" s="149"/>
      <c r="BD162" s="149"/>
      <c r="BE162" s="149"/>
      <c r="BF162" s="149"/>
      <c r="BG162" s="257">
        <f t="shared" ref="BG162:BO162" si="96">K162/K160</f>
        <v>0.39101972841182503</v>
      </c>
      <c r="BH162" s="257">
        <f t="shared" si="96"/>
        <v>0.30872855851358416</v>
      </c>
      <c r="BI162" s="257">
        <f t="shared" si="96"/>
        <v>0.54689735323709676</v>
      </c>
      <c r="BJ162" s="257">
        <f t="shared" si="96"/>
        <v>0.53353495267124607</v>
      </c>
      <c r="BK162" s="257">
        <f t="shared" si="96"/>
        <v>0.22104677355496816</v>
      </c>
      <c r="BL162" s="257">
        <f t="shared" si="96"/>
        <v>0.26795073118590912</v>
      </c>
      <c r="BM162" s="257">
        <f t="shared" si="96"/>
        <v>0.13747846754478513</v>
      </c>
      <c r="BN162" s="257">
        <f t="shared" si="96"/>
        <v>7.1467470236589628E-2</v>
      </c>
      <c r="BO162" s="257">
        <f t="shared" si="96"/>
        <v>1.7300264794359678E-2</v>
      </c>
      <c r="BP162" s="257">
        <f>T162/T160</f>
        <v>1.7806881768131468E-2</v>
      </c>
      <c r="BQ162" s="257">
        <f>U162/U160</f>
        <v>3.0055549622672977E-2</v>
      </c>
      <c r="BR162" s="257">
        <f>V162/V160</f>
        <v>3.6781487901672356E-2</v>
      </c>
      <c r="BS162" s="257">
        <f>W162/W160</f>
        <v>2.082330382389018E-2</v>
      </c>
      <c r="BT162" s="257">
        <f>X162/X160</f>
        <v>4.7291791855320939E-2</v>
      </c>
      <c r="BU162" s="257">
        <f>Y162/Y160</f>
        <v>4.0392889317206492E-2</v>
      </c>
      <c r="BV162" s="257">
        <f>Z162/Z160</f>
        <v>9.8321975314439536E-2</v>
      </c>
    </row>
    <row r="163" spans="1:74">
      <c r="A163" s="96" t="str">
        <f>ExportsMouldingsAndJoinery!B$19</f>
        <v xml:space="preserve">Barbados </v>
      </c>
      <c r="B163" s="2" t="s">
        <v>121</v>
      </c>
      <c r="C163" s="149">
        <f>ExportsMouldingsAndJoinery!C$19</f>
        <v>4.27112392</v>
      </c>
      <c r="D163" s="149">
        <f>ExportsMouldingsAndJoinery!D$19</f>
        <v>3.0305878399999999</v>
      </c>
      <c r="E163" s="149">
        <f>ExportsMouldingsAndJoinery!E$19</f>
        <v>1.8550804999999999</v>
      </c>
      <c r="F163" s="149">
        <f>ExportsMouldingsAndJoinery!F$19</f>
        <v>2.9170185730000004</v>
      </c>
      <c r="G163" s="149">
        <f>ExportsMouldingsAndJoinery!G$19</f>
        <v>2.6140216200000004</v>
      </c>
      <c r="H163" s="149">
        <f>ExportsMouldingsAndJoinery!H$19</f>
        <v>3.2687285399999997</v>
      </c>
      <c r="I163" s="149">
        <f>ExportsMouldingsAndJoinery!I$19</f>
        <v>5.0665082999999997</v>
      </c>
      <c r="J163" s="149">
        <f>ExportsMouldingsAndJoinery!J$19</f>
        <v>6.8645001599999995</v>
      </c>
      <c r="K163" s="149">
        <f>ExportsMouldingsAndJoinery!K$19</f>
        <v>7.2142985599999996</v>
      </c>
      <c r="L163" s="149">
        <f>ExportsMouldingsAndJoinery!L$19</f>
        <v>9.4653511399999974</v>
      </c>
      <c r="M163" s="149">
        <f>ExportsMouldingsAndJoinery!M$19</f>
        <v>8.8783606942857141</v>
      </c>
      <c r="N163" s="149">
        <f>ExportsMouldingsAndJoinery!N$19</f>
        <v>4.666956139999999</v>
      </c>
      <c r="O163" s="149">
        <f>ExportsMouldingsAndJoinery!O$19</f>
        <v>5.8186951199999992</v>
      </c>
      <c r="P163" s="149">
        <f>ExportsMouldingsAndJoinery!P$19</f>
        <v>3.718328179999999</v>
      </c>
      <c r="Q163" s="149">
        <f>ExportsMouldingsAndJoinery!Q$19</f>
        <v>3.3739218799999993</v>
      </c>
      <c r="R163" s="149">
        <f>ExportsMouldingsAndJoinery!R$19</f>
        <v>3.6148505399999999</v>
      </c>
      <c r="S163" s="149">
        <f>ExportsMouldingsAndJoinery!S$19</f>
        <v>3.6156762600000003</v>
      </c>
      <c r="T163" s="149">
        <f>ExportsMouldingsAndJoinery!T$19</f>
        <v>3.4537955199999999</v>
      </c>
      <c r="U163" s="149">
        <f>ExportsMouldingsAndJoinery!U$19</f>
        <v>2.6595455599999998</v>
      </c>
      <c r="V163" s="149">
        <f>ExportsMouldingsAndJoinery!V$19</f>
        <v>2.2757586600000002</v>
      </c>
      <c r="W163" s="149">
        <f>ExportsMouldingsAndJoinery!W$19</f>
        <v>2.4686920999999997</v>
      </c>
      <c r="X163" s="149">
        <f>ExportsMouldingsAndJoinery!X$19</f>
        <v>0.37067519999999998</v>
      </c>
      <c r="Y163" s="149">
        <f>ExportsMouldingsAndJoinery!Y$19</f>
        <v>0.4216939999999999</v>
      </c>
      <c r="Z163" s="149">
        <f>ExportsMouldingsAndJoinery!Z$19</f>
        <v>1.77597</v>
      </c>
      <c r="AA163" s="149">
        <f>ExportsMouldingsAndJoinery!AA$19</f>
        <v>2.6612079599999996</v>
      </c>
      <c r="AB163" s="149">
        <f>ExportsMouldingsAndJoinery!AB$19</f>
        <v>0</v>
      </c>
      <c r="AC163" s="149"/>
      <c r="AD163" s="149"/>
      <c r="AE163" s="149"/>
      <c r="AF163" s="149"/>
      <c r="AG163" s="149"/>
      <c r="AH163" s="149"/>
      <c r="AI163" s="149"/>
      <c r="AJ163" s="149"/>
      <c r="AK163" s="149"/>
      <c r="AL163" s="149"/>
      <c r="AM163" s="149"/>
      <c r="AN163" s="149"/>
      <c r="AO163" s="149"/>
      <c r="AP163" s="149"/>
      <c r="AQ163" s="149"/>
      <c r="AR163" s="149"/>
      <c r="AS163" s="149"/>
      <c r="AT163" s="149"/>
      <c r="AU163" s="149"/>
      <c r="AV163" s="149"/>
      <c r="AW163" s="149"/>
      <c r="AX163" s="149"/>
      <c r="AY163" s="149"/>
      <c r="AZ163" s="149"/>
      <c r="BA163" s="149"/>
      <c r="BB163" s="149"/>
      <c r="BC163" s="149"/>
      <c r="BD163" s="149"/>
      <c r="BE163" s="149"/>
      <c r="BF163" s="149"/>
      <c r="BG163" s="257">
        <f t="shared" ref="BG163:BO164" si="97">K163/K160</f>
        <v>0.13710164093363267</v>
      </c>
      <c r="BH163" s="257">
        <f t="shared" si="97"/>
        <v>0.27706484584769625</v>
      </c>
      <c r="BI163" s="257">
        <f t="shared" si="97"/>
        <v>0.18554316622076536</v>
      </c>
      <c r="BJ163" s="257">
        <f t="shared" si="97"/>
        <v>0.12234154399573426</v>
      </c>
      <c r="BK163" s="257">
        <f t="shared" si="97"/>
        <v>0.16890973449309493</v>
      </c>
      <c r="BL163" s="257">
        <f t="shared" si="97"/>
        <v>0.15974134177536117</v>
      </c>
      <c r="BM163" s="257">
        <f t="shared" si="97"/>
        <v>7.7970196741774966E-2</v>
      </c>
      <c r="BN163" s="257">
        <f t="shared" si="97"/>
        <v>0.12568849663679058</v>
      </c>
      <c r="BO163" s="257">
        <f t="shared" si="97"/>
        <v>9.7762999571465309E-2</v>
      </c>
      <c r="BP163" s="257">
        <f>T163/T160</f>
        <v>7.9007768744377274E-2</v>
      </c>
      <c r="BQ163" s="257">
        <f>U163/U160</f>
        <v>5.0913131734267668E-2</v>
      </c>
      <c r="BR163" s="257">
        <f>V163/V160</f>
        <v>6.3895690012376202E-2</v>
      </c>
      <c r="BS163" s="257">
        <f>W163/W160</f>
        <v>7.5416785860314361E-2</v>
      </c>
      <c r="BT163" s="257">
        <f>X163/X160</f>
        <v>8.2549743674812468E-3</v>
      </c>
      <c r="BU163" s="257">
        <f>Y163/Y160</f>
        <v>8.3412492608515958E-3</v>
      </c>
      <c r="BV163" s="257">
        <f>Z163/Z160</f>
        <v>5.0915793423482042E-2</v>
      </c>
    </row>
    <row r="164" spans="1:74">
      <c r="A164" s="96" t="str">
        <f>ExportsMouldingsAndJoinery!B$12</f>
        <v xml:space="preserve">China </v>
      </c>
      <c r="B164" s="2" t="s">
        <v>121</v>
      </c>
      <c r="C164" s="149">
        <f>ExportsMouldingsAndJoinery!C$12</f>
        <v>0</v>
      </c>
      <c r="D164" s="149">
        <f>ExportsMouldingsAndJoinery!D$12</f>
        <v>3.0947424199999998</v>
      </c>
      <c r="E164" s="149">
        <f>ExportsMouldingsAndJoinery!E$12</f>
        <v>5.0173824399999987</v>
      </c>
      <c r="F164" s="149">
        <f>ExportsMouldingsAndJoinery!F$12</f>
        <v>1.7171949199999998</v>
      </c>
      <c r="G164" s="149">
        <f>ExportsMouldingsAndJoinery!G$12</f>
        <v>0.54915433999999985</v>
      </c>
      <c r="H164" s="149">
        <f>ExportsMouldingsAndJoinery!H$12</f>
        <v>0.81129999999999991</v>
      </c>
      <c r="I164" s="149">
        <f>ExportsMouldingsAndJoinery!I$12</f>
        <v>1.7219775999999998</v>
      </c>
      <c r="J164" s="149">
        <f>ExportsMouldingsAndJoinery!J$12</f>
        <v>6.4977575599999993</v>
      </c>
      <c r="K164" s="149">
        <f>ExportsMouldingsAndJoinery!K$12</f>
        <v>3.3292160999999996</v>
      </c>
      <c r="L164" s="149">
        <f>ExportsMouldingsAndJoinery!L$12</f>
        <v>0</v>
      </c>
      <c r="M164" s="149">
        <f>ExportsMouldingsAndJoinery!M$12</f>
        <v>1.2106386599999996</v>
      </c>
      <c r="N164" s="149">
        <f>ExportsMouldingsAndJoinery!N$12</f>
        <v>1.8596376666666665</v>
      </c>
      <c r="O164" s="149">
        <f>ExportsMouldingsAndJoinery!O$12</f>
        <v>1.4576134999999999</v>
      </c>
      <c r="P164" s="149">
        <f>ExportsMouldingsAndJoinery!P$12</f>
        <v>5.6000000000000001E-2</v>
      </c>
      <c r="Q164" s="149">
        <f>ExportsMouldingsAndJoinery!Q$12</f>
        <v>18.334942666666667</v>
      </c>
      <c r="R164" s="149">
        <f>ExportsMouldingsAndJoinery!R$12</f>
        <v>6.1604697499999999</v>
      </c>
      <c r="S164" s="149">
        <f>ExportsMouldingsAndJoinery!S$12</f>
        <v>13.971290899999998</v>
      </c>
      <c r="T164" s="149">
        <f>ExportsMouldingsAndJoinery!T$12</f>
        <v>15.225629859999998</v>
      </c>
      <c r="U164" s="149">
        <f>ExportsMouldingsAndJoinery!U$12</f>
        <v>17.000701059999997</v>
      </c>
      <c r="V164" s="149">
        <f>ExportsMouldingsAndJoinery!V$12</f>
        <v>8.9282155200000002</v>
      </c>
      <c r="W164" s="149">
        <f>ExportsMouldingsAndJoinery!W$12</f>
        <v>16.878854439999998</v>
      </c>
      <c r="X164" s="149">
        <f>ExportsMouldingsAndJoinery!X$12</f>
        <v>10.930421333333332</v>
      </c>
      <c r="Y164" s="149">
        <f>ExportsMouldingsAndJoinery!Y$12</f>
        <v>14.613507999999998</v>
      </c>
      <c r="Z164" s="149">
        <f>ExportsMouldingsAndJoinery!Z$12</f>
        <v>5.1298099999999991</v>
      </c>
      <c r="AA164" s="149">
        <f>ExportsMouldingsAndJoinery!AA$12</f>
        <v>18.83014</v>
      </c>
      <c r="AB164" s="149">
        <f>ExportsMouldingsAndJoinery!AB$12</f>
        <v>0</v>
      </c>
      <c r="AC164" s="149"/>
      <c r="AD164" s="149"/>
      <c r="AE164" s="149"/>
      <c r="AF164" s="149"/>
      <c r="AG164" s="149"/>
      <c r="AH164" s="149"/>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c r="BC164" s="149"/>
      <c r="BD164" s="149"/>
      <c r="BE164" s="149"/>
      <c r="BF164" s="149"/>
      <c r="BG164" s="257">
        <f t="shared" si="97"/>
        <v>1.6579761454183265E-3</v>
      </c>
      <c r="BH164" s="257">
        <f t="shared" si="97"/>
        <v>0</v>
      </c>
      <c r="BI164" s="257">
        <f t="shared" si="97"/>
        <v>6.0230779104477597E-4</v>
      </c>
      <c r="BJ164" s="257">
        <f t="shared" si="97"/>
        <v>9.2473280291728815E-4</v>
      </c>
      <c r="BK164" s="257">
        <f t="shared" si="97"/>
        <v>7.2445999005964212E-4</v>
      </c>
      <c r="BL164" s="257">
        <f t="shared" si="97"/>
        <v>2.7819175360158966E-5</v>
      </c>
      <c r="BM164" s="257">
        <f t="shared" si="97"/>
        <v>9.103745117510758E-3</v>
      </c>
      <c r="BN164" s="257">
        <f t="shared" si="97"/>
        <v>3.0573050868486352E-3</v>
      </c>
      <c r="BO164" s="257">
        <f t="shared" si="97"/>
        <v>6.9302038194444431E-3</v>
      </c>
      <c r="BP164" s="257">
        <f>T164/T161</f>
        <v>7.5486513931581544E-3</v>
      </c>
      <c r="BQ164" s="257">
        <f>U164/U161</f>
        <v>8.4245297621407325E-3</v>
      </c>
      <c r="BR164" s="257">
        <f>V164/V161</f>
        <v>4.4220978306092123E-3</v>
      </c>
      <c r="BS164" s="257">
        <f>W164/W161</f>
        <v>8.3558685346534645E-3</v>
      </c>
      <c r="BT164" s="257">
        <f>X164/X161</f>
        <v>5.4084222332178777E-3</v>
      </c>
      <c r="BU164" s="257">
        <f>Y164/Y161</f>
        <v>7.2272542037586538E-3</v>
      </c>
      <c r="BV164" s="257">
        <f>Z164/Z161</f>
        <v>2.5357439446366779E-3</v>
      </c>
    </row>
    <row r="165" spans="1:74">
      <c r="A165" s="96" t="str">
        <f>ExportsMouldingsAndJoinery!B$8</f>
        <v xml:space="preserve">USA </v>
      </c>
      <c r="B165" s="2" t="s">
        <v>121</v>
      </c>
      <c r="C165" s="149">
        <f>ExportsMouldingsAndJoinery!C$8</f>
        <v>6.334543236</v>
      </c>
      <c r="D165" s="149">
        <f>ExportsMouldingsAndJoinery!D$8</f>
        <v>5.5226568040000004</v>
      </c>
      <c r="E165" s="149">
        <f>ExportsMouldingsAndJoinery!E$8</f>
        <v>2.5168550484000001</v>
      </c>
      <c r="F165" s="149">
        <f>ExportsMouldingsAndJoinery!F$8</f>
        <v>4.5803099999999999</v>
      </c>
      <c r="G165" s="149">
        <f>ExportsMouldingsAndJoinery!G$8</f>
        <v>3.7720974199999997</v>
      </c>
      <c r="H165" s="149">
        <f>ExportsMouldingsAndJoinery!H$8</f>
        <v>1.8611490799999997</v>
      </c>
      <c r="I165" s="149">
        <f>ExportsMouldingsAndJoinery!I$8</f>
        <v>5.4753283199999983</v>
      </c>
      <c r="J165" s="149">
        <f>ExportsMouldingsAndJoinery!J$8</f>
        <v>2.1346588200000003</v>
      </c>
      <c r="K165" s="149">
        <f>ExportsMouldingsAndJoinery!K$8</f>
        <v>2.5541622400000001</v>
      </c>
      <c r="L165" s="149">
        <f>ExportsMouldingsAndJoinery!L$8</f>
        <v>2.6793936399999998</v>
      </c>
      <c r="M165" s="149">
        <f>ExportsMouldingsAndJoinery!M$8</f>
        <v>2.7153517628571429</v>
      </c>
      <c r="N165" s="149">
        <f>ExportsMouldingsAndJoinery!N$8</f>
        <v>5.1917391400000001</v>
      </c>
      <c r="O165" s="149">
        <f>ExportsMouldingsAndJoinery!O$8</f>
        <v>4.7446677599999996</v>
      </c>
      <c r="P165" s="149">
        <f>ExportsMouldingsAndJoinery!P$8</f>
        <v>5.0915110399999994</v>
      </c>
      <c r="Q165" s="149">
        <f>ExportsMouldingsAndJoinery!Q$8</f>
        <v>6.1655270600000005</v>
      </c>
      <c r="R165" s="149">
        <f>ExportsMouldingsAndJoinery!R$8</f>
        <v>6.8874531599999989</v>
      </c>
      <c r="S165" s="149">
        <f>ExportsMouldingsAndJoinery!S$8</f>
        <v>5.8332821399999988</v>
      </c>
      <c r="T165" s="149">
        <f>ExportsMouldingsAndJoinery!T$8</f>
        <v>6.8935942599999986</v>
      </c>
      <c r="U165" s="149">
        <f>ExportsMouldingsAndJoinery!U$8</f>
        <v>9.3923820199999994</v>
      </c>
      <c r="V165" s="149">
        <f>ExportsMouldingsAndJoinery!V$8</f>
        <v>6.8694319400000001</v>
      </c>
      <c r="W165" s="149">
        <f>ExportsMouldingsAndJoinery!W$8</f>
        <v>5.9727824799999993</v>
      </c>
      <c r="X165" s="149">
        <f>ExportsMouldingsAndJoinery!X$8</f>
        <v>21.648318299999996</v>
      </c>
      <c r="Y165" s="149">
        <f>ExportsMouldingsAndJoinery!Y$8</f>
        <v>15.59015262</v>
      </c>
      <c r="Z165" s="149">
        <f>ExportsMouldingsAndJoinery!Z$8</f>
        <v>8.7532491199999996</v>
      </c>
      <c r="AA165" s="149">
        <f>ExportsMouldingsAndJoinery!AA$8</f>
        <v>8.8068643699999996</v>
      </c>
      <c r="AB165" s="149">
        <f>ExportsMouldingsAndJoinery!AB$8</f>
        <v>0</v>
      </c>
      <c r="AC165" s="149"/>
      <c r="AD165" s="149"/>
      <c r="AE165" s="149"/>
      <c r="AF165" s="149"/>
      <c r="AG165" s="149"/>
      <c r="AH165" s="149"/>
      <c r="AI165" s="149"/>
      <c r="AJ165" s="149"/>
      <c r="AK165" s="149"/>
      <c r="AL165" s="149"/>
      <c r="AM165" s="149"/>
      <c r="AN165" s="149"/>
      <c r="AO165" s="149"/>
      <c r="AP165" s="149"/>
      <c r="AQ165" s="149"/>
      <c r="AR165" s="149"/>
      <c r="AS165" s="149"/>
      <c r="AT165" s="149"/>
      <c r="AU165" s="149"/>
      <c r="AV165" s="149"/>
      <c r="AW165" s="149"/>
      <c r="AX165" s="149"/>
      <c r="AY165" s="149"/>
      <c r="AZ165" s="149"/>
      <c r="BA165" s="149"/>
      <c r="BB165" s="149"/>
      <c r="BC165" s="149"/>
      <c r="BD165" s="149"/>
      <c r="BE165" s="149"/>
      <c r="BF165" s="149"/>
      <c r="BG165" s="257">
        <f t="shared" ref="BG165:BO165" si="98">K165/K160</f>
        <v>4.8539692584433733E-2</v>
      </c>
      <c r="BH165" s="257">
        <f t="shared" si="98"/>
        <v>7.8429819966710487E-2</v>
      </c>
      <c r="BI165" s="257">
        <f t="shared" si="98"/>
        <v>5.6746395064565941E-2</v>
      </c>
      <c r="BJ165" s="257">
        <f t="shared" si="98"/>
        <v>0.1360984254741005</v>
      </c>
      <c r="BK165" s="257">
        <f t="shared" si="98"/>
        <v>0.13773200950929829</v>
      </c>
      <c r="BL165" s="257">
        <f t="shared" si="98"/>
        <v>0.21873400243914587</v>
      </c>
      <c r="BM165" s="257">
        <f t="shared" si="98"/>
        <v>0.14248325094146447</v>
      </c>
      <c r="BN165" s="257">
        <f t="shared" si="98"/>
        <v>0.23947701952200559</v>
      </c>
      <c r="BO165" s="257">
        <f t="shared" si="98"/>
        <v>0.15772406552600371</v>
      </c>
      <c r="BP165" s="257">
        <f>T165/T160</f>
        <v>0.15769535224588122</v>
      </c>
      <c r="BQ165" s="257">
        <f>U165/U160</f>
        <v>0.17980349360242848</v>
      </c>
      <c r="BR165" s="257">
        <f>V165/V160</f>
        <v>0.19287066836839195</v>
      </c>
      <c r="BS165" s="257">
        <f>W165/W160</f>
        <v>0.18246425193502153</v>
      </c>
      <c r="BT165" s="257">
        <f>X165/X160</f>
        <v>0.48211024817839221</v>
      </c>
      <c r="BU165" s="257">
        <f>Y165/Y160</f>
        <v>0.30837846641910621</v>
      </c>
      <c r="BV165" s="257">
        <f>Z165/Z160</f>
        <v>0.25094941016920103</v>
      </c>
    </row>
    <row r="166" spans="1:74">
      <c r="A166" s="255" t="s">
        <v>19</v>
      </c>
      <c r="B166" s="2" t="s">
        <v>121</v>
      </c>
      <c r="C166" s="149">
        <f t="shared" ref="C166:AB166" si="99">C160-SUM(C162:C165)</f>
        <v>5.4265350999999988</v>
      </c>
      <c r="D166" s="149">
        <f t="shared" si="99"/>
        <v>11.594091628000005</v>
      </c>
      <c r="E166" s="149">
        <f t="shared" si="99"/>
        <v>14.240850232</v>
      </c>
      <c r="F166" s="149">
        <f t="shared" si="99"/>
        <v>17.056864089999994</v>
      </c>
      <c r="G166" s="149">
        <f t="shared" si="99"/>
        <v>10.026141532399995</v>
      </c>
      <c r="H166" s="149">
        <f t="shared" si="99"/>
        <v>12.079898459999999</v>
      </c>
      <c r="I166" s="149">
        <f t="shared" si="99"/>
        <v>14.686510300000002</v>
      </c>
      <c r="J166" s="149">
        <f t="shared" si="99"/>
        <v>16.508824394999998</v>
      </c>
      <c r="K166" s="149">
        <f t="shared" si="99"/>
        <v>18.946910359999997</v>
      </c>
      <c r="L166" s="149">
        <f t="shared" si="99"/>
        <v>11.471123580000004</v>
      </c>
      <c r="M166" s="149">
        <f t="shared" si="99"/>
        <v>8.8769040400000065</v>
      </c>
      <c r="N166" s="149">
        <f t="shared" si="99"/>
        <v>6.0758835199999908</v>
      </c>
      <c r="O166" s="149">
        <f t="shared" si="99"/>
        <v>14.812831340000002</v>
      </c>
      <c r="P166" s="149">
        <f t="shared" si="99"/>
        <v>8.1742043599999974</v>
      </c>
      <c r="Q166" s="149">
        <f t="shared" si="99"/>
        <v>9.4485906600000078</v>
      </c>
      <c r="R166" s="149">
        <f t="shared" si="99"/>
        <v>10.042186879999996</v>
      </c>
      <c r="S166" s="149">
        <f t="shared" si="99"/>
        <v>12.924013037142863</v>
      </c>
      <c r="T166" s="149">
        <f t="shared" si="99"/>
        <v>17.363190879999991</v>
      </c>
      <c r="U166" s="149">
        <f t="shared" si="99"/>
        <v>21.614289079999992</v>
      </c>
      <c r="V166" s="149">
        <f t="shared" si="99"/>
        <v>16.233334599999999</v>
      </c>
      <c r="W166" s="149">
        <f t="shared" si="99"/>
        <v>6.7320283800000027</v>
      </c>
      <c r="X166" s="149">
        <f t="shared" si="99"/>
        <v>9.8302825800000164</v>
      </c>
      <c r="Y166" s="149">
        <f t="shared" si="99"/>
        <v>17.88782947</v>
      </c>
      <c r="Z166" s="149">
        <f t="shared" si="99"/>
        <v>15.79198075</v>
      </c>
      <c r="AA166" s="149">
        <f t="shared" si="99"/>
        <v>16.003203299999988</v>
      </c>
      <c r="AB166" s="149">
        <f t="shared" si="99"/>
        <v>0</v>
      </c>
      <c r="AC166" s="149"/>
      <c r="AD166" s="149"/>
      <c r="AE166" s="149"/>
      <c r="AF166" s="149"/>
      <c r="AG166" s="149"/>
      <c r="AH166" s="149"/>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c r="BC166" s="149"/>
      <c r="BD166" s="149"/>
      <c r="BE166" s="149"/>
      <c r="BF166" s="149"/>
      <c r="BG166" s="257">
        <f t="shared" ref="BG166:BO166" si="100">K166/K160</f>
        <v>0.36007000256147487</v>
      </c>
      <c r="BH166" s="257">
        <f t="shared" si="100"/>
        <v>0.33577677567200909</v>
      </c>
      <c r="BI166" s="257">
        <f t="shared" si="100"/>
        <v>0.18551272453703954</v>
      </c>
      <c r="BJ166" s="257">
        <f t="shared" si="100"/>
        <v>0.1592757567623157</v>
      </c>
      <c r="BK166" s="257">
        <f t="shared" si="100"/>
        <v>0.42999871227664466</v>
      </c>
      <c r="BL166" s="257">
        <f t="shared" si="100"/>
        <v>0.35116813503331151</v>
      </c>
      <c r="BM166" s="257">
        <f t="shared" si="100"/>
        <v>0.21835374347573755</v>
      </c>
      <c r="BN166" s="257">
        <f t="shared" si="100"/>
        <v>0.34916723607966982</v>
      </c>
      <c r="BO166" s="257">
        <f t="shared" si="100"/>
        <v>0.34944784603359641</v>
      </c>
      <c r="BP166" s="257">
        <f>T166/T160</f>
        <v>0.3971940324109054</v>
      </c>
      <c r="BQ166" s="257">
        <f>U166/U160</f>
        <v>0.41377412886755838</v>
      </c>
      <c r="BR166" s="257">
        <f>V166/V160</f>
        <v>0.45577772973026098</v>
      </c>
      <c r="BS166" s="257">
        <f>W166/W160</f>
        <v>0.20565867357051909</v>
      </c>
      <c r="BT166" s="257">
        <f>X166/X160</f>
        <v>0.21892139188971249</v>
      </c>
      <c r="BU166" s="257">
        <f>Y166/Y160</f>
        <v>0.35382728790278473</v>
      </c>
      <c r="BV166" s="257">
        <f>Z166/Z160</f>
        <v>0.45274482655371712</v>
      </c>
    </row>
    <row r="167" spans="1:74">
      <c r="A167" s="255"/>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8"/>
      <c r="AR167" s="258"/>
      <c r="AS167" s="258"/>
      <c r="AT167" s="258"/>
      <c r="AU167" s="258"/>
      <c r="AV167" s="258"/>
      <c r="AW167" s="258"/>
      <c r="AX167" s="258"/>
      <c r="AY167" s="258"/>
      <c r="AZ167" s="258"/>
      <c r="BA167" s="258"/>
      <c r="BB167" s="258"/>
      <c r="BC167" s="258"/>
      <c r="BD167" s="258"/>
      <c r="BE167" s="258"/>
    </row>
    <row r="168" spans="1:74">
      <c r="A168" s="255"/>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8"/>
      <c r="AR168" s="258"/>
      <c r="AS168" s="258"/>
      <c r="AT168" s="258"/>
      <c r="AU168" s="258"/>
      <c r="AV168" s="258"/>
      <c r="AW168" s="258"/>
      <c r="AX168" s="258"/>
      <c r="AY168" s="258"/>
      <c r="AZ168" s="258"/>
      <c r="BA168" s="258"/>
      <c r="BB168" s="258"/>
      <c r="BC168" s="258"/>
      <c r="BD168" s="258"/>
      <c r="BE168" s="258"/>
    </row>
    <row r="169" spans="1:74">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8"/>
      <c r="AR169" s="258"/>
      <c r="AS169" s="258"/>
      <c r="AT169" s="258"/>
      <c r="AU169" s="258"/>
      <c r="AV169" s="258"/>
      <c r="AW169" s="258"/>
      <c r="AX169" s="258"/>
      <c r="AY169" s="258"/>
      <c r="AZ169" s="258"/>
      <c r="BA169" s="258"/>
      <c r="BB169" s="258"/>
      <c r="BC169" s="258"/>
      <c r="BD169" s="258"/>
      <c r="BE169" s="258"/>
    </row>
    <row r="170" spans="1:74">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8"/>
      <c r="AR170" s="258"/>
      <c r="AS170" s="258"/>
      <c r="AT170" s="258"/>
      <c r="AU170" s="258"/>
      <c r="AV170" s="258"/>
      <c r="AW170" s="258"/>
      <c r="AX170" s="258"/>
      <c r="AY170" s="258"/>
      <c r="AZ170" s="258"/>
      <c r="BA170" s="258"/>
      <c r="BB170" s="258"/>
      <c r="BC170" s="258"/>
      <c r="BD170" s="258"/>
      <c r="BE170" s="258"/>
    </row>
    <row r="171" spans="1:74">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8"/>
      <c r="AR171" s="258"/>
      <c r="AS171" s="258"/>
      <c r="AT171" s="258"/>
      <c r="AU171" s="258"/>
      <c r="AV171" s="258"/>
      <c r="AW171" s="258"/>
      <c r="AX171" s="258"/>
      <c r="AY171" s="258"/>
      <c r="AZ171" s="258"/>
      <c r="BA171" s="258"/>
      <c r="BB171" s="258"/>
      <c r="BC171" s="258"/>
      <c r="BD171" s="258"/>
      <c r="BE171" s="258"/>
    </row>
    <row r="172" spans="1:74">
      <c r="A172" s="149" t="str">
        <f>A162</f>
        <v>EU-27 plus UK</v>
      </c>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149">
        <f>ExportsMouldingsAndJoinery!AD$14</f>
        <v>2.8300670000000001</v>
      </c>
      <c r="AG172" s="149">
        <f>ExportsMouldingsAndJoinery!AE$14</f>
        <v>2.1826509999999999</v>
      </c>
      <c r="AH172" s="149">
        <f>ExportsMouldingsAndJoinery!AF$14</f>
        <v>2.1757200000000001</v>
      </c>
      <c r="AI172" s="149">
        <f>ExportsMouldingsAndJoinery!AG$14</f>
        <v>2.1360699999999997</v>
      </c>
      <c r="AJ172" s="149">
        <f>ExportsMouldingsAndJoinery!AH$14</f>
        <v>2.6924369999999995</v>
      </c>
      <c r="AK172" s="149">
        <f>ExportsMouldingsAndJoinery!AI$14</f>
        <v>3.6207500000000001</v>
      </c>
      <c r="AL172" s="149">
        <f>ExportsMouldingsAndJoinery!AJ$14</f>
        <v>3.0188079999999999</v>
      </c>
      <c r="AM172" s="149">
        <f>ExportsMouldingsAndJoinery!AK$14</f>
        <v>5.6412659999999999</v>
      </c>
      <c r="AN172" s="149">
        <f>ExportsMouldingsAndJoinery!AL$14</f>
        <v>3.0709399999999998</v>
      </c>
      <c r="AO172" s="149">
        <f>ExportsMouldingsAndJoinery!AM$14</f>
        <v>1.8390709999999999</v>
      </c>
      <c r="AP172" s="149">
        <f>ExportsMouldingsAndJoinery!AN$14</f>
        <v>14.393166999999998</v>
      </c>
      <c r="AQ172" s="149">
        <f>ExportsMouldingsAndJoinery!AO$14</f>
        <v>3.5574819999999994</v>
      </c>
      <c r="AR172" s="149">
        <f>ExportsMouldingsAndJoinery!AP$14</f>
        <v>1.5142769999999999</v>
      </c>
      <c r="AS172" s="149">
        <f>ExportsMouldingsAndJoinery!AQ$14</f>
        <v>1.2045769999999998</v>
      </c>
      <c r="AT172" s="149">
        <f>ExportsMouldingsAndJoinery!AR$14</f>
        <v>1.140908</v>
      </c>
      <c r="AU172" s="149">
        <f>ExportsMouldingsAndJoinery!AS$14</f>
        <v>0.43917599999999996</v>
      </c>
      <c r="AV172" s="149">
        <f>ExportsMouldingsAndJoinery!AT$14</f>
        <v>0.19457700000000003</v>
      </c>
      <c r="AW172" s="149">
        <f>ExportsMouldingsAndJoinery!AU$14</f>
        <v>0.21012700000000001</v>
      </c>
      <c r="AX172" s="149">
        <f>ExportsMouldingsAndJoinery!AV$14</f>
        <v>0.48146300000000003</v>
      </c>
      <c r="AY172" s="149">
        <f>ExportsMouldingsAndJoinery!AW$14</f>
        <v>0.37031199999999992</v>
      </c>
      <c r="AZ172" s="149">
        <f>ExportsMouldingsAndJoinery!AX$14</f>
        <v>0.142681</v>
      </c>
      <c r="BA172" s="149">
        <f>ExportsMouldingsAndJoinery!AY$14</f>
        <v>0.45179999999999992</v>
      </c>
      <c r="BB172" s="149">
        <f>ExportsMouldingsAndJoinery!AZ$14</f>
        <v>0.42595498300000001</v>
      </c>
      <c r="BC172" s="149">
        <f>ExportsMouldingsAndJoinery!BA$14</f>
        <v>0.71772505500000006</v>
      </c>
      <c r="BD172" s="149">
        <f>ExportsMouldingsAndJoinery!BB$14</f>
        <v>0.30469723900000001</v>
      </c>
      <c r="BE172" s="149">
        <f>ExportsMouldingsAndJoinery!BC$14</f>
        <v>0</v>
      </c>
      <c r="BG172" s="257">
        <f t="shared" ref="BG172:BO172" si="101">AN172/AN160</f>
        <v>0.29391587046546225</v>
      </c>
      <c r="BH172" s="257">
        <f t="shared" si="101"/>
        <v>0.19821862335959942</v>
      </c>
      <c r="BI172" s="257">
        <f t="shared" si="101"/>
        <v>0.53975251998463669</v>
      </c>
      <c r="BJ172" s="257">
        <f t="shared" si="101"/>
        <v>0.22691532332009254</v>
      </c>
      <c r="BK172" s="257">
        <f t="shared" si="101"/>
        <v>0.14235747866156553</v>
      </c>
      <c r="BL172" s="257">
        <f t="shared" si="101"/>
        <v>0.1292561811784341</v>
      </c>
      <c r="BM172" s="257">
        <f t="shared" si="101"/>
        <v>9.2472811328014215E-2</v>
      </c>
      <c r="BN172" s="257">
        <f t="shared" si="101"/>
        <v>3.5938901510653827E-2</v>
      </c>
      <c r="BO172" s="257">
        <f t="shared" si="101"/>
        <v>1.7870153123802912E-2</v>
      </c>
      <c r="BP172" s="257">
        <f t="shared" ref="BP172" si="102">AW172/AW160</f>
        <v>1.4639024086425607E-2</v>
      </c>
      <c r="BQ172" s="257">
        <f t="shared" ref="BQ172" si="103">AX172/AX160</f>
        <v>4.2389243098848665E-2</v>
      </c>
      <c r="BR172" s="257">
        <f t="shared" ref="BR172" si="104">AY172/AY160</f>
        <v>4.3651083196645693E-2</v>
      </c>
      <c r="BS172" s="257">
        <f t="shared" ref="BS172" si="105">AZ172/AZ160</f>
        <v>2.6436962423941925E-2</v>
      </c>
      <c r="BT172" s="257">
        <f t="shared" ref="BT172" si="106">BA172/BA160</f>
        <v>4.5047506274545304E-2</v>
      </c>
      <c r="BU172" s="257">
        <f t="shared" ref="BU172" si="107">BB172/BB160</f>
        <v>4.0680200425980084E-2</v>
      </c>
      <c r="BV172" s="257">
        <f t="shared" ref="BV172" si="108">BC172/BC160</f>
        <v>7.2979201549306427E-2</v>
      </c>
    </row>
    <row r="173" spans="1:74">
      <c r="A173" s="149" t="str">
        <f>A163</f>
        <v xml:space="preserve">Barbados </v>
      </c>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149">
        <f>ExportsMouldingsAndJoinery!AD$19</f>
        <v>0.5426200000000001</v>
      </c>
      <c r="AG173" s="149">
        <f>ExportsMouldingsAndJoinery!AE$19</f>
        <v>2.4062609999999998</v>
      </c>
      <c r="AH173" s="149">
        <f>ExportsMouldingsAndJoinery!AF$19</f>
        <v>0.6711689999999999</v>
      </c>
      <c r="AI173" s="149">
        <f>ExportsMouldingsAndJoinery!AG$19</f>
        <v>0.92771099999999995</v>
      </c>
      <c r="AJ173" s="149">
        <f>ExportsMouldingsAndJoinery!AH$19</f>
        <v>0.78139099999999995</v>
      </c>
      <c r="AK173" s="149">
        <f>ExportsMouldingsAndJoinery!AI$19</f>
        <v>1.089094</v>
      </c>
      <c r="AL173" s="149">
        <f>ExportsMouldingsAndJoinery!AJ$19</f>
        <v>1.646428</v>
      </c>
      <c r="AM173" s="149">
        <f>ExportsMouldingsAndJoinery!AK$19</f>
        <v>2.1909669999999997</v>
      </c>
      <c r="AN173" s="149">
        <f>ExportsMouldingsAndJoinery!AL$19</f>
        <v>2.297053</v>
      </c>
      <c r="AO173" s="149">
        <f>ExportsMouldingsAndJoinery!AM$19</f>
        <v>3.3988050000000003</v>
      </c>
      <c r="AP173" s="149">
        <f>ExportsMouldingsAndJoinery!AN$19</f>
        <v>8.3268520000000006</v>
      </c>
      <c r="AQ173" s="149">
        <f>ExportsMouldingsAndJoinery!AO$19</f>
        <v>6.7910309999999994</v>
      </c>
      <c r="AR173" s="149">
        <f>ExportsMouldingsAndJoinery!AP$19</f>
        <v>2.345173</v>
      </c>
      <c r="AS173" s="149">
        <f>ExportsMouldingsAndJoinery!AQ$19</f>
        <v>1.687848</v>
      </c>
      <c r="AT173" s="149">
        <f>ExportsMouldingsAndJoinery!AR$19</f>
        <v>1.728961</v>
      </c>
      <c r="AU173" s="149">
        <f>ExportsMouldingsAndJoinery!AS$19</f>
        <v>1.8259709999999998</v>
      </c>
      <c r="AV173" s="149">
        <f>ExportsMouldingsAndJoinery!AT$19</f>
        <v>1.9598279999999999</v>
      </c>
      <c r="AW173" s="149">
        <f>ExportsMouldingsAndJoinery!AU$19</f>
        <v>3.831763</v>
      </c>
      <c r="AX173" s="149">
        <f>ExportsMouldingsAndJoinery!AV$19</f>
        <v>1.3821869999999998</v>
      </c>
      <c r="AY173" s="149">
        <f>ExportsMouldingsAndJoinery!AW$19</f>
        <v>1.1748939999999999</v>
      </c>
      <c r="AZ173" s="149">
        <f>ExportsMouldingsAndJoinery!AX$19</f>
        <v>1.2061059999999999</v>
      </c>
      <c r="BA173" s="149">
        <f>ExportsMouldingsAndJoinery!AY$19</f>
        <v>0.12763099999999999</v>
      </c>
      <c r="BB173" s="149">
        <f>ExportsMouldingsAndJoinery!AZ$19</f>
        <v>0.16254063699999999</v>
      </c>
      <c r="BC173" s="149">
        <f>ExportsMouldingsAndJoinery!BA$19</f>
        <v>0.94256916300000004</v>
      </c>
      <c r="BD173" s="149">
        <f>ExportsMouldingsAndJoinery!BB$19</f>
        <v>1.5929130239999998</v>
      </c>
      <c r="BE173" s="149">
        <f>ExportsMouldingsAndJoinery!BC$19</f>
        <v>0</v>
      </c>
      <c r="BG173" s="257">
        <f t="shared" ref="BG173:BO174" si="109">AN173/AN160</f>
        <v>0.21984810253547821</v>
      </c>
      <c r="BH173" s="257">
        <f t="shared" si="109"/>
        <v>0.36632976549993085</v>
      </c>
      <c r="BI173" s="257">
        <f t="shared" si="109"/>
        <v>0.31226201645121693</v>
      </c>
      <c r="BJ173" s="257">
        <f t="shared" si="109"/>
        <v>0.43316845876993093</v>
      </c>
      <c r="BK173" s="257">
        <f t="shared" si="109"/>
        <v>0.22047017507706954</v>
      </c>
      <c r="BL173" s="257">
        <f t="shared" si="109"/>
        <v>0.18111319317043051</v>
      </c>
      <c r="BM173" s="257">
        <f t="shared" si="109"/>
        <v>0.14013565015452145</v>
      </c>
      <c r="BN173" s="257">
        <f t="shared" si="109"/>
        <v>0.14942390278683279</v>
      </c>
      <c r="BO173" s="257">
        <f t="shared" si="109"/>
        <v>0.17999263251214895</v>
      </c>
      <c r="BP173" s="257">
        <f t="shared" ref="BP173:BP174" si="110">AW173/AW160</f>
        <v>0.26694937276254094</v>
      </c>
      <c r="BQ173" s="257">
        <f t="shared" ref="BQ173:BQ174" si="111">AX173/AX160</f>
        <v>0.12169130494153929</v>
      </c>
      <c r="BR173" s="257">
        <f t="shared" ref="BR173:BR174" si="112">AY173/AY160</f>
        <v>0.13849239490278428</v>
      </c>
      <c r="BS173" s="257">
        <f t="shared" ref="BS173:BS174" si="113">AZ173/AZ160</f>
        <v>0.22347599891569933</v>
      </c>
      <c r="BT173" s="257">
        <f t="shared" ref="BT173:BT174" si="114">BA173/BA160</f>
        <v>1.2725671255702727E-2</v>
      </c>
      <c r="BU173" s="257">
        <f t="shared" ref="BU173:BU174" si="115">BB173/BB160</f>
        <v>1.5523203048258443E-2</v>
      </c>
      <c r="BV173" s="257">
        <f t="shared" ref="BV173:BV174" si="116">BC173/BC160</f>
        <v>9.5841638022150497E-2</v>
      </c>
    </row>
    <row r="174" spans="1:74">
      <c r="A174" s="149" t="str">
        <f>A164</f>
        <v xml:space="preserve">China </v>
      </c>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149">
        <f>ExportsMouldingsAndJoinery!AD$12</f>
        <v>0</v>
      </c>
      <c r="AG174" s="149">
        <f>ExportsMouldingsAndJoinery!AE$12</f>
        <v>0.152646</v>
      </c>
      <c r="AH174" s="149">
        <f>ExportsMouldingsAndJoinery!AF$12</f>
        <v>0.74463199999999996</v>
      </c>
      <c r="AI174" s="149">
        <f>ExportsMouldingsAndJoinery!AG$12</f>
        <v>9.6184999999999993E-2</v>
      </c>
      <c r="AJ174" s="149">
        <f>ExportsMouldingsAndJoinery!AH$12</f>
        <v>4.1926999999999999E-2</v>
      </c>
      <c r="AK174" s="149">
        <f>ExportsMouldingsAndJoinery!AI$12</f>
        <v>3.4838999999999995E-2</v>
      </c>
      <c r="AL174" s="149">
        <f>ExportsMouldingsAndJoinery!AJ$12</f>
        <v>0.36262299999999997</v>
      </c>
      <c r="AM174" s="149">
        <f>ExportsMouldingsAndJoinery!AK$12</f>
        <v>0.70536699999999997</v>
      </c>
      <c r="AN174" s="149">
        <f>ExportsMouldingsAndJoinery!AL$12</f>
        <v>0.19090099999999999</v>
      </c>
      <c r="AO174" s="149">
        <f>ExportsMouldingsAndJoinery!AM$12</f>
        <v>0</v>
      </c>
      <c r="AP174" s="149">
        <f>ExportsMouldingsAndJoinery!AN$12</f>
        <v>7.3756999999999989E-2</v>
      </c>
      <c r="AQ174" s="149">
        <f>ExportsMouldingsAndJoinery!AO$12</f>
        <v>0.29362699999999997</v>
      </c>
      <c r="AR174" s="149">
        <f>ExportsMouldingsAndJoinery!AP$12</f>
        <v>8.4621000000000002E-2</v>
      </c>
      <c r="AS174" s="149">
        <f>ExportsMouldingsAndJoinery!AQ$12</f>
        <v>2.3567999999999999E-2</v>
      </c>
      <c r="AT174" s="149">
        <f>ExportsMouldingsAndJoinery!AR$12</f>
        <v>2.686045</v>
      </c>
      <c r="AU174" s="149">
        <f>ExportsMouldingsAndJoinery!AS$12</f>
        <v>1.1653909999999998</v>
      </c>
      <c r="AV174" s="149">
        <f>ExportsMouldingsAndJoinery!AT$12</f>
        <v>1.09382</v>
      </c>
      <c r="AW174" s="149">
        <f>ExportsMouldingsAndJoinery!AU$12</f>
        <v>0.84420799999999996</v>
      </c>
      <c r="AX174" s="149">
        <f>ExportsMouldingsAndJoinery!AV$12</f>
        <v>1.033072</v>
      </c>
      <c r="AY174" s="149">
        <f>ExportsMouldingsAndJoinery!AW$12</f>
        <v>0.52766299999999999</v>
      </c>
      <c r="AZ174" s="149">
        <f>ExportsMouldingsAndJoinery!AX$12</f>
        <v>0.806674</v>
      </c>
      <c r="BA174" s="149">
        <f>ExportsMouldingsAndJoinery!AY$12</f>
        <v>1.7258559999999998</v>
      </c>
      <c r="BB174" s="149">
        <f>ExportsMouldingsAndJoinery!AZ$12</f>
        <v>0.81263678399999995</v>
      </c>
      <c r="BC174" s="149">
        <f>ExportsMouldingsAndJoinery!BA$12</f>
        <v>0.294380963</v>
      </c>
      <c r="BD174" s="149">
        <f>ExportsMouldingsAndJoinery!BB$12</f>
        <v>0.78520111399999992</v>
      </c>
      <c r="BE174" s="149">
        <f>ExportsMouldingsAndJoinery!BC$12</f>
        <v>0</v>
      </c>
      <c r="BG174" s="257">
        <f t="shared" si="109"/>
        <v>9.5070219123505971E-5</v>
      </c>
      <c r="BH174" s="257">
        <f t="shared" si="109"/>
        <v>0</v>
      </c>
      <c r="BI174" s="257">
        <f t="shared" si="109"/>
        <v>3.6695024875621887E-5</v>
      </c>
      <c r="BJ174" s="257">
        <f t="shared" si="109"/>
        <v>1.460104425658876E-4</v>
      </c>
      <c r="BK174" s="257">
        <f t="shared" si="109"/>
        <v>4.2058151093439365E-5</v>
      </c>
      <c r="BL174" s="257">
        <f t="shared" si="109"/>
        <v>1.1707898658718331E-5</v>
      </c>
      <c r="BM174" s="257">
        <f t="shared" si="109"/>
        <v>1.3336866931479643E-3</v>
      </c>
      <c r="BN174" s="257">
        <f t="shared" si="109"/>
        <v>5.783578163771711E-4</v>
      </c>
      <c r="BO174" s="257">
        <f t="shared" si="109"/>
        <v>5.4256944444444448E-4</v>
      </c>
      <c r="BP174" s="257">
        <f t="shared" si="110"/>
        <v>4.1854635597421912E-4</v>
      </c>
      <c r="BQ174" s="257">
        <f t="shared" si="111"/>
        <v>5.1192864222001982E-4</v>
      </c>
      <c r="BR174" s="257">
        <f t="shared" si="112"/>
        <v>2.613486874690441E-4</v>
      </c>
      <c r="BS174" s="257">
        <f t="shared" si="113"/>
        <v>3.9934356435643564E-4</v>
      </c>
      <c r="BT174" s="257">
        <f t="shared" si="114"/>
        <v>8.539614052449282E-4</v>
      </c>
      <c r="BU174" s="257">
        <f t="shared" si="115"/>
        <v>4.0189751928783378E-4</v>
      </c>
      <c r="BV174" s="257">
        <f t="shared" si="116"/>
        <v>1.4551703559070688E-4</v>
      </c>
    </row>
    <row r="175" spans="1:74">
      <c r="A175" s="149" t="str">
        <f>A165</f>
        <v xml:space="preserve">USA </v>
      </c>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149">
        <f>ExportsMouldingsAndJoinery!AD$8</f>
        <v>0.49158000000000002</v>
      </c>
      <c r="AG175" s="149">
        <f>ExportsMouldingsAndJoinery!AE$8</f>
        <v>0.56480599999999992</v>
      </c>
      <c r="AH175" s="149">
        <f>ExportsMouldingsAndJoinery!AF$8</f>
        <v>0.66264900000000004</v>
      </c>
      <c r="AI175" s="149">
        <f>ExportsMouldingsAndJoinery!AG$8</f>
        <v>0.37883499999999998</v>
      </c>
      <c r="AJ175" s="149">
        <f>ExportsMouldingsAndJoinery!AH$8</f>
        <v>0.81947099999999995</v>
      </c>
      <c r="AK175" s="149">
        <f>ExportsMouldingsAndJoinery!AI$8</f>
        <v>0.49218299999999998</v>
      </c>
      <c r="AL175" s="149">
        <f>ExportsMouldingsAndJoinery!AJ$8</f>
        <v>0.62436500000000006</v>
      </c>
      <c r="AM175" s="149">
        <f>ExportsMouldingsAndJoinery!AK$8</f>
        <v>0.54604799999999998</v>
      </c>
      <c r="AN175" s="149">
        <f>ExportsMouldingsAndJoinery!AL$8</f>
        <v>0.55754099999999995</v>
      </c>
      <c r="AO175" s="149">
        <f>ExportsMouldingsAndJoinery!AM$8</f>
        <v>0.592866</v>
      </c>
      <c r="AP175" s="149">
        <f>ExportsMouldingsAndJoinery!AN$8</f>
        <v>0.90358000000000005</v>
      </c>
      <c r="AQ175" s="149">
        <f>ExportsMouldingsAndJoinery!AO$8</f>
        <v>3.3213349999999999</v>
      </c>
      <c r="AR175" s="149">
        <f>ExportsMouldingsAndJoinery!AP$8</f>
        <v>3.4655269999999998</v>
      </c>
      <c r="AS175" s="149">
        <f>ExportsMouldingsAndJoinery!AQ$8</f>
        <v>3.5707809999999998</v>
      </c>
      <c r="AT175" s="149">
        <f>ExportsMouldingsAndJoinery!AR$8</f>
        <v>3.9871719999999997</v>
      </c>
      <c r="AU175" s="149">
        <f>ExportsMouldingsAndJoinery!AS$8</f>
        <v>4.6351169999999993</v>
      </c>
      <c r="AV175" s="149">
        <f>ExportsMouldingsAndJoinery!AT$8</f>
        <v>3.833148</v>
      </c>
      <c r="AW175" s="149">
        <f>ExportsMouldingsAndJoinery!AU$8</f>
        <v>3.6396929999999998</v>
      </c>
      <c r="AX175" s="149">
        <f>ExportsMouldingsAndJoinery!AV$8</f>
        <v>3.8339989999999995</v>
      </c>
      <c r="AY175" s="149">
        <f>ExportsMouldingsAndJoinery!AW$8</f>
        <v>3.0122679999999997</v>
      </c>
      <c r="AZ175" s="149">
        <f>ExportsMouldingsAndJoinery!AX$8</f>
        <v>1.520095</v>
      </c>
      <c r="BA175" s="149">
        <f>ExportsMouldingsAndJoinery!AY$8</f>
        <v>5.0098519999999995</v>
      </c>
      <c r="BB175" s="149">
        <f>ExportsMouldingsAndJoinery!AZ$8</f>
        <v>4.6327555299999998</v>
      </c>
      <c r="BC175" s="149">
        <f>ExportsMouldingsAndJoinery!BA$8</f>
        <v>3.7105050259999999</v>
      </c>
      <c r="BD175" s="149">
        <f>ExportsMouldingsAndJoinery!BB$8</f>
        <v>3.1661533839999993</v>
      </c>
      <c r="BE175" s="149">
        <f>ExportsMouldingsAndJoinery!BC$8</f>
        <v>0</v>
      </c>
      <c r="BG175" s="257">
        <f t="shared" ref="BG175:BO175" si="117">AN175/AN160</f>
        <v>5.3361559761891886E-2</v>
      </c>
      <c r="BH175" s="257">
        <f t="shared" si="117"/>
        <v>6.3900242218333209E-2</v>
      </c>
      <c r="BI175" s="257">
        <f t="shared" si="117"/>
        <v>3.3884799780876447E-2</v>
      </c>
      <c r="BJ175" s="257">
        <f t="shared" si="117"/>
        <v>0.21185259837698114</v>
      </c>
      <c r="BK175" s="257">
        <f t="shared" si="117"/>
        <v>0.32579487501532362</v>
      </c>
      <c r="BL175" s="257">
        <f t="shared" si="117"/>
        <v>0.3831598277939145</v>
      </c>
      <c r="BM175" s="257">
        <f t="shared" si="117"/>
        <v>0.32316804167237062</v>
      </c>
      <c r="BN175" s="257">
        <f t="shared" si="117"/>
        <v>0.37930354425869633</v>
      </c>
      <c r="BO175" s="257">
        <f t="shared" si="117"/>
        <v>0.35204028074335031</v>
      </c>
      <c r="BP175" s="257">
        <f t="shared" ref="BP175" si="118">AW175/AW160</f>
        <v>0.25356833483652585</v>
      </c>
      <c r="BQ175" s="257">
        <f t="shared" ref="BQ175" si="119">AX175/AX160</f>
        <v>0.33755515097056815</v>
      </c>
      <c r="BR175" s="257">
        <f t="shared" ref="BR175" si="120">AY175/AY160</f>
        <v>0.35507561482909961</v>
      </c>
      <c r="BS175" s="257">
        <f t="shared" ref="BS175" si="121">AZ175/AZ160</f>
        <v>0.28165414032577568</v>
      </c>
      <c r="BT175" s="257">
        <f t="shared" ref="BT175" si="122">BA175/BA160</f>
        <v>0.49951602347176488</v>
      </c>
      <c r="BU175" s="257">
        <f t="shared" ref="BU175" si="123">BB175/BB160</f>
        <v>0.4424444624585307</v>
      </c>
      <c r="BV175" s="257">
        <f t="shared" ref="BV175" si="124">BC175/BC160</f>
        <v>0.37728889671013149</v>
      </c>
    </row>
    <row r="176" spans="1:74">
      <c r="A176" s="149" t="str">
        <f>A166</f>
        <v>Others</v>
      </c>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149">
        <f t="shared" ref="AF176:BE176" si="125">AF160-SUM(AF172:AF175)</f>
        <v>0.62109099999999984</v>
      </c>
      <c r="AG176" s="149">
        <f t="shared" si="125"/>
        <v>1.5877279999999994</v>
      </c>
      <c r="AH176" s="149">
        <f t="shared" si="125"/>
        <v>1.7655130000000003</v>
      </c>
      <c r="AI176" s="149">
        <f t="shared" si="125"/>
        <v>1.8935730000000004</v>
      </c>
      <c r="AJ176" s="149">
        <f t="shared" si="125"/>
        <v>1.9356840000000011</v>
      </c>
      <c r="AK176" s="149">
        <f t="shared" si="125"/>
        <v>2.1779649999999995</v>
      </c>
      <c r="AL176" s="149">
        <f t="shared" si="125"/>
        <v>2.7098370000000003</v>
      </c>
      <c r="AM176" s="149">
        <f t="shared" si="125"/>
        <v>4.8108329999999988</v>
      </c>
      <c r="AN176" s="149">
        <f t="shared" si="125"/>
        <v>4.3319290000000032</v>
      </c>
      <c r="AO176" s="149">
        <f t="shared" si="125"/>
        <v>3.4472510000000005</v>
      </c>
      <c r="AP176" s="149">
        <f t="shared" si="125"/>
        <v>2.9688779999999966</v>
      </c>
      <c r="AQ176" s="149">
        <f t="shared" si="125"/>
        <v>1.7141000000000002</v>
      </c>
      <c r="AR176" s="149">
        <f t="shared" si="125"/>
        <v>3.227546000000002</v>
      </c>
      <c r="AS176" s="149">
        <f t="shared" si="125"/>
        <v>2.8325250000000013</v>
      </c>
      <c r="AT176" s="149">
        <f t="shared" si="125"/>
        <v>2.7946810000000024</v>
      </c>
      <c r="AU176" s="149">
        <f t="shared" si="125"/>
        <v>4.1544179999999979</v>
      </c>
      <c r="AV176" s="149">
        <f t="shared" si="125"/>
        <v>3.8070060000000003</v>
      </c>
      <c r="AW176" s="149">
        <f t="shared" si="125"/>
        <v>5.8281030000000005</v>
      </c>
      <c r="AX176" s="149">
        <f t="shared" si="125"/>
        <v>4.627419999999999</v>
      </c>
      <c r="AY176" s="149">
        <f t="shared" si="125"/>
        <v>3.3983180000000015</v>
      </c>
      <c r="AZ176" s="149">
        <f t="shared" si="125"/>
        <v>1.7214709999999998</v>
      </c>
      <c r="BA176" s="149">
        <f t="shared" si="125"/>
        <v>2.7142729999999995</v>
      </c>
      <c r="BB176" s="149">
        <f t="shared" si="125"/>
        <v>4.4369302660000001</v>
      </c>
      <c r="BC176" s="149">
        <f t="shared" si="125"/>
        <v>4.1694718549999994</v>
      </c>
      <c r="BD176" s="149">
        <f t="shared" si="125"/>
        <v>4.2875714160000005</v>
      </c>
      <c r="BE176" s="149">
        <f t="shared" si="125"/>
        <v>0</v>
      </c>
      <c r="BG176" s="257">
        <f t="shared" ref="BG176:BO176" si="126">AN176/AN160</f>
        <v>0.41460356855867597</v>
      </c>
      <c r="BH176" s="257">
        <f t="shared" si="126"/>
        <v>0.37155136892213653</v>
      </c>
      <c r="BI176" s="257">
        <f t="shared" si="126"/>
        <v>0.11133473140601693</v>
      </c>
      <c r="BJ176" s="257">
        <f t="shared" si="126"/>
        <v>0.10933451123659113</v>
      </c>
      <c r="BK176" s="257">
        <f t="shared" si="126"/>
        <v>0.30342223438923094</v>
      </c>
      <c r="BL176" s="257">
        <f t="shared" si="126"/>
        <v>0.30394185227880349</v>
      </c>
      <c r="BM176" s="257">
        <f t="shared" si="126"/>
        <v>0.22651432791687526</v>
      </c>
      <c r="BN176" s="257">
        <f t="shared" si="126"/>
        <v>0.33996670887317931</v>
      </c>
      <c r="BO176" s="257">
        <f t="shared" si="126"/>
        <v>0.34963937239877491</v>
      </c>
      <c r="BP176" s="257">
        <f t="shared" ref="BP176" si="127">AW176/AW160</f>
        <v>0.40602940219566902</v>
      </c>
      <c r="BQ176" s="257">
        <f t="shared" ref="BQ176" si="128">AX176/AX160</f>
        <v>0.4074099802071483</v>
      </c>
      <c r="BR176" s="257">
        <f t="shared" ref="BR176" si="129">AY176/AY160</f>
        <v>0.40058183841371248</v>
      </c>
      <c r="BS176" s="257">
        <f t="shared" ref="BS176" si="130">AZ176/AZ160</f>
        <v>0.31896653472365433</v>
      </c>
      <c r="BT176" s="257">
        <f t="shared" ref="BT176" si="131">BA176/BA160</f>
        <v>0.27063131916407462</v>
      </c>
      <c r="BU176" s="257">
        <f t="shared" ref="BU176" si="132">BB176/BB160</f>
        <v>0.42374246035519936</v>
      </c>
      <c r="BV176" s="257">
        <f t="shared" ref="BV176" si="133">BC176/BC160</f>
        <v>0.42395723089283188</v>
      </c>
    </row>
  </sheetData>
  <mergeCells count="14">
    <mergeCell ref="B116:AB116"/>
    <mergeCell ref="AF116:BE116"/>
    <mergeCell ref="B159:AB159"/>
    <mergeCell ref="AF159:BE159"/>
    <mergeCell ref="B139:AB139"/>
    <mergeCell ref="AF139:BE139"/>
    <mergeCell ref="B93:AB93"/>
    <mergeCell ref="AF93:BE93"/>
    <mergeCell ref="B39:AB39"/>
    <mergeCell ref="B51:AB51"/>
    <mergeCell ref="AF51:BE51"/>
    <mergeCell ref="AF39:BE39"/>
    <mergeCell ref="B70:AB70"/>
    <mergeCell ref="AF70:BE70"/>
  </mergeCells>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1"/>
  </sheetPr>
  <dimension ref="B1:B56"/>
  <sheetViews>
    <sheetView topLeftCell="A3" workbookViewId="0">
      <selection activeCell="A23" sqref="A23"/>
    </sheetView>
  </sheetViews>
  <sheetFormatPr defaultColWidth="9" defaultRowHeight="12.5"/>
  <cols>
    <col min="1" max="1" width="1.7265625" style="6" customWidth="1"/>
    <col min="2" max="11" width="9" style="6"/>
    <col min="12" max="12" width="1.7265625" style="6" customWidth="1"/>
    <col min="13" max="16384" width="9" style="6"/>
  </cols>
  <sheetData>
    <row r="1" spans="2:2" ht="9" customHeight="1"/>
    <row r="2" spans="2:2" ht="15.5">
      <c r="B2" s="147" t="s">
        <v>79</v>
      </c>
    </row>
    <row r="3" spans="2:2" ht="13">
      <c r="B3" s="2" t="s">
        <v>124</v>
      </c>
    </row>
    <row r="4" spans="2:2" ht="7" customHeight="1"/>
    <row r="28" spans="2:2" ht="15.5">
      <c r="B28" s="147" t="s">
        <v>80</v>
      </c>
    </row>
    <row r="29" spans="2:2" ht="13">
      <c r="B29" s="2" t="s">
        <v>124</v>
      </c>
    </row>
    <row r="30" spans="2:2" ht="7" customHeight="1"/>
    <row r="54" spans="2:2" ht="15.5">
      <c r="B54" s="147" t="s">
        <v>98</v>
      </c>
    </row>
    <row r="55" spans="2:2" ht="13">
      <c r="B55" s="2" t="s">
        <v>124</v>
      </c>
    </row>
    <row r="56" spans="2:2" ht="7" customHeight="1"/>
  </sheetData>
  <phoneticPr fontId="1"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3"/>
  </sheetPr>
  <dimension ref="B1:B5"/>
  <sheetViews>
    <sheetView workbookViewId="0"/>
  </sheetViews>
  <sheetFormatPr defaultColWidth="9" defaultRowHeight="12.5"/>
  <cols>
    <col min="1" max="1" width="1.7265625" style="6" customWidth="1"/>
    <col min="2" max="16384" width="9" style="6"/>
  </cols>
  <sheetData>
    <row r="1" spans="2:2" s="109" customFormat="1" ht="9" customHeight="1"/>
    <row r="2" spans="2:2" ht="15.5">
      <c r="B2" s="147" t="s">
        <v>71</v>
      </c>
    </row>
    <row r="3" spans="2:2">
      <c r="B3" s="6" t="s">
        <v>72</v>
      </c>
    </row>
    <row r="4" spans="2:2">
      <c r="B4" s="6" t="s">
        <v>74</v>
      </c>
    </row>
    <row r="5" spans="2:2">
      <c r="B5" s="6" t="s">
        <v>73</v>
      </c>
    </row>
  </sheetData>
  <phoneticPr fontId="1"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pageSetUpPr fitToPage="1"/>
  </sheetPr>
  <dimension ref="B1:B184"/>
  <sheetViews>
    <sheetView tabSelected="1" workbookViewId="0"/>
  </sheetViews>
  <sheetFormatPr defaultColWidth="9" defaultRowHeight="12.5"/>
  <cols>
    <col min="1" max="1" width="1.7265625" style="2" customWidth="1"/>
    <col min="2" max="11" width="9" style="2"/>
    <col min="12" max="19" width="6.7265625" style="2" customWidth="1"/>
    <col min="20" max="16384" width="9" style="2"/>
  </cols>
  <sheetData>
    <row r="1" spans="2:2" ht="9" customHeight="1"/>
    <row r="2" spans="2:2" ht="13">
      <c r="B2" s="3" t="str">
        <f>' '!$A$38</f>
        <v>Guyana's exports of Timber Sector products  (overview)</v>
      </c>
    </row>
    <row r="28" spans="2:2" ht="13">
      <c r="B28" s="3" t="str">
        <f>' '!$A$50</f>
        <v>Guyana's exports of Timber Sector products  (by product)</v>
      </c>
    </row>
    <row r="54" spans="2:2" ht="13">
      <c r="B54" s="3" t="str">
        <f>' '!$A$69</f>
        <v>Guyana's exports of VPA core products  (by destination country)</v>
      </c>
    </row>
    <row r="80" spans="2:2" ht="13">
      <c r="B80" s="3" t="str">
        <f>' '!$A$92</f>
        <v>Guyana's exports of logs  (by destination country)</v>
      </c>
    </row>
    <row r="106" spans="2:2" ht="13">
      <c r="B106" s="3" t="str">
        <f>' '!$A$115</f>
        <v>Guyana's exports of sawn wood  (by destination country)</v>
      </c>
    </row>
    <row r="132" spans="2:2" ht="13">
      <c r="B132" s="3" t="str">
        <f>' '!$A$138</f>
        <v>Guyana's exports of plywood  (by destination country)</v>
      </c>
    </row>
    <row r="158" spans="2:2" ht="13">
      <c r="B158" s="3" t="str">
        <f>' '!$A$158</f>
        <v>Guyana's exports of mouldings &amp; joinery  (by destination country)</v>
      </c>
    </row>
    <row r="184" spans="2:2" ht="13">
      <c r="B184" s="3" t="str">
        <f>'     '!$A$2</f>
        <v>Guyana's exports of timber, by product and destination</v>
      </c>
    </row>
  </sheetData>
  <phoneticPr fontId="1" type="noConversion"/>
  <pageMargins left="0.75" right="0.75" top="1" bottom="1" header="0.5" footer="0.5"/>
  <pageSetup paperSize="9" scale="10"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DB386-0A43-4999-9E4A-211630D22FA8}">
  <dimension ref="A2:JT29"/>
  <sheetViews>
    <sheetView workbookViewId="0"/>
  </sheetViews>
  <sheetFormatPr defaultColWidth="5.1796875" defaultRowHeight="12.5"/>
  <cols>
    <col min="1" max="1" width="10.90625" style="302" bestFit="1" customWidth="1"/>
    <col min="2" max="3" width="0" style="302" hidden="1" customWidth="1"/>
    <col min="4" max="16384" width="5.1796875" style="302"/>
  </cols>
  <sheetData>
    <row r="2" spans="1:280">
      <c r="A2" s="302" t="s">
        <v>139</v>
      </c>
    </row>
    <row r="3" spans="1:280" ht="13">
      <c r="B3" s="303" t="s">
        <v>66</v>
      </c>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N3" s="303" t="s">
        <v>135</v>
      </c>
      <c r="AO3" s="303"/>
      <c r="AP3" s="303"/>
      <c r="AQ3" s="303"/>
      <c r="AR3" s="303"/>
      <c r="AS3" s="303"/>
      <c r="AT3" s="303"/>
      <c r="AU3" s="303"/>
      <c r="AV3" s="303"/>
      <c r="AW3" s="303"/>
      <c r="AX3" s="303"/>
      <c r="AY3" s="303"/>
      <c r="AZ3" s="303"/>
      <c r="BA3" s="303"/>
      <c r="BB3" s="303"/>
      <c r="BC3" s="303"/>
      <c r="BD3" s="303"/>
      <c r="BE3" s="303"/>
      <c r="BF3" s="303"/>
      <c r="BG3" s="303"/>
      <c r="BH3" s="303"/>
      <c r="BI3" s="303"/>
      <c r="BJ3" s="303"/>
      <c r="BK3" s="303"/>
      <c r="BL3" s="303"/>
      <c r="BX3" s="303" t="s">
        <v>27</v>
      </c>
      <c r="BY3" s="303"/>
      <c r="BZ3" s="303"/>
      <c r="CA3" s="303"/>
      <c r="CB3" s="303"/>
      <c r="CC3" s="303"/>
      <c r="CD3" s="303"/>
      <c r="CE3" s="303"/>
      <c r="CF3" s="303"/>
      <c r="CG3" s="303"/>
      <c r="CH3" s="303"/>
      <c r="CI3" s="303"/>
      <c r="CJ3" s="303"/>
      <c r="CK3" s="303"/>
      <c r="CL3" s="303"/>
      <c r="CM3" s="303"/>
      <c r="CN3" s="303"/>
      <c r="CO3" s="303"/>
      <c r="CP3" s="303"/>
      <c r="CQ3" s="303"/>
      <c r="CR3" s="303"/>
      <c r="CS3" s="303"/>
      <c r="CT3" s="303"/>
      <c r="CU3" s="303"/>
      <c r="CV3" s="303"/>
      <c r="DH3" s="303" t="s">
        <v>141</v>
      </c>
      <c r="DI3" s="303"/>
      <c r="DJ3" s="303"/>
      <c r="DK3" s="303"/>
      <c r="DL3" s="303"/>
      <c r="DM3" s="303"/>
      <c r="DN3" s="303"/>
      <c r="DO3" s="303"/>
      <c r="DP3" s="303"/>
      <c r="DQ3" s="303"/>
      <c r="DR3" s="303"/>
      <c r="DS3" s="303"/>
      <c r="DT3" s="303"/>
      <c r="DU3" s="303"/>
      <c r="DV3" s="303"/>
      <c r="DW3" s="303"/>
      <c r="DX3" s="303"/>
      <c r="DY3" s="303"/>
      <c r="DZ3" s="303"/>
      <c r="EA3" s="303"/>
      <c r="EB3" s="303"/>
      <c r="EC3" s="303"/>
      <c r="ED3" s="303"/>
      <c r="EE3" s="303"/>
      <c r="EF3" s="303"/>
      <c r="ER3" s="303" t="s">
        <v>64</v>
      </c>
      <c r="ES3" s="303"/>
      <c r="ET3" s="303"/>
      <c r="EU3" s="303"/>
      <c r="EV3" s="303"/>
      <c r="EW3" s="303"/>
      <c r="EX3" s="303"/>
      <c r="EY3" s="303"/>
      <c r="EZ3" s="303"/>
      <c r="FA3" s="303"/>
      <c r="FB3" s="303"/>
      <c r="FC3" s="303"/>
      <c r="FD3" s="303"/>
      <c r="FE3" s="303"/>
      <c r="FF3" s="303"/>
      <c r="FG3" s="303"/>
      <c r="FH3" s="303"/>
      <c r="FI3" s="303"/>
      <c r="FJ3" s="303"/>
      <c r="FK3" s="303"/>
      <c r="FL3" s="303"/>
      <c r="FM3" s="303"/>
      <c r="FN3" s="303"/>
      <c r="FO3" s="303"/>
      <c r="FP3" s="303"/>
      <c r="GB3" s="303" t="s">
        <v>136</v>
      </c>
      <c r="GC3" s="303"/>
      <c r="GD3" s="303"/>
      <c r="GE3" s="303"/>
      <c r="GF3" s="303"/>
      <c r="GG3" s="303"/>
      <c r="GH3" s="303"/>
      <c r="GI3" s="303"/>
      <c r="GJ3" s="303"/>
      <c r="GK3" s="303"/>
      <c r="GL3" s="303"/>
      <c r="GM3" s="303"/>
      <c r="GN3" s="303"/>
      <c r="GO3" s="303"/>
      <c r="GP3" s="303"/>
      <c r="GQ3" s="303"/>
      <c r="GR3" s="303"/>
      <c r="GS3" s="303"/>
      <c r="GT3" s="303"/>
      <c r="GU3" s="303"/>
      <c r="GV3" s="303"/>
      <c r="GW3" s="303"/>
      <c r="GX3" s="303"/>
      <c r="GY3" s="303"/>
      <c r="GZ3" s="303"/>
      <c r="HL3" s="303" t="s">
        <v>65</v>
      </c>
      <c r="HM3" s="303"/>
      <c r="HN3" s="303"/>
      <c r="HO3" s="303"/>
      <c r="HP3" s="303"/>
      <c r="HQ3" s="303"/>
      <c r="HR3" s="303"/>
      <c r="HS3" s="303"/>
      <c r="HT3" s="303"/>
      <c r="HU3" s="303"/>
      <c r="HV3" s="303"/>
      <c r="HW3" s="303"/>
      <c r="HX3" s="303"/>
      <c r="HY3" s="303"/>
      <c r="HZ3" s="303"/>
      <c r="IA3" s="303"/>
      <c r="IB3" s="303"/>
      <c r="IC3" s="303"/>
      <c r="ID3" s="303"/>
      <c r="IE3" s="303"/>
      <c r="IF3" s="303"/>
      <c r="IG3" s="303"/>
      <c r="IH3" s="303"/>
      <c r="II3" s="303"/>
      <c r="IJ3" s="303"/>
      <c r="IV3" s="303" t="s">
        <v>137</v>
      </c>
      <c r="IW3" s="303"/>
      <c r="IX3" s="303"/>
      <c r="IY3" s="303"/>
      <c r="IZ3" s="303"/>
      <c r="JA3" s="303"/>
      <c r="JB3" s="303"/>
      <c r="JC3" s="303"/>
      <c r="JD3" s="303"/>
      <c r="JE3" s="303"/>
      <c r="JF3" s="303"/>
      <c r="JG3" s="303"/>
      <c r="JH3" s="303"/>
      <c r="JI3" s="303"/>
      <c r="JJ3" s="303"/>
      <c r="JK3" s="303"/>
      <c r="JL3" s="303"/>
      <c r="JM3" s="303"/>
      <c r="JN3" s="303"/>
      <c r="JO3" s="303"/>
      <c r="JP3" s="303"/>
      <c r="JQ3" s="303"/>
      <c r="JR3" s="303"/>
      <c r="JS3" s="303"/>
      <c r="JT3" s="303"/>
    </row>
    <row r="4" spans="1:280">
      <c r="B4" s="302" t="s">
        <v>121</v>
      </c>
      <c r="C4" s="302" t="s">
        <v>122</v>
      </c>
      <c r="D4" s="302">
        <v>2000</v>
      </c>
      <c r="E4" s="302">
        <f t="shared" ref="E4:Y4" si="0">1+D4</f>
        <v>2001</v>
      </c>
      <c r="F4" s="302">
        <f t="shared" si="0"/>
        <v>2002</v>
      </c>
      <c r="G4" s="302">
        <f t="shared" si="0"/>
        <v>2003</v>
      </c>
      <c r="H4" s="302">
        <f t="shared" si="0"/>
        <v>2004</v>
      </c>
      <c r="I4" s="302">
        <f t="shared" si="0"/>
        <v>2005</v>
      </c>
      <c r="J4" s="302">
        <f t="shared" si="0"/>
        <v>2006</v>
      </c>
      <c r="K4" s="302">
        <f t="shared" si="0"/>
        <v>2007</v>
      </c>
      <c r="L4" s="302">
        <f t="shared" si="0"/>
        <v>2008</v>
      </c>
      <c r="M4" s="302">
        <f t="shared" si="0"/>
        <v>2009</v>
      </c>
      <c r="N4" s="302">
        <f t="shared" si="0"/>
        <v>2010</v>
      </c>
      <c r="O4" s="302">
        <f t="shared" si="0"/>
        <v>2011</v>
      </c>
      <c r="P4" s="302">
        <f t="shared" si="0"/>
        <v>2012</v>
      </c>
      <c r="Q4" s="302">
        <f t="shared" si="0"/>
        <v>2013</v>
      </c>
      <c r="R4" s="302">
        <f t="shared" si="0"/>
        <v>2014</v>
      </c>
      <c r="S4" s="302">
        <f t="shared" si="0"/>
        <v>2015</v>
      </c>
      <c r="T4" s="302">
        <f t="shared" si="0"/>
        <v>2016</v>
      </c>
      <c r="U4" s="302">
        <f t="shared" si="0"/>
        <v>2017</v>
      </c>
      <c r="V4" s="302">
        <f t="shared" si="0"/>
        <v>2018</v>
      </c>
      <c r="W4" s="302">
        <f t="shared" si="0"/>
        <v>2019</v>
      </c>
      <c r="X4" s="302">
        <f t="shared" si="0"/>
        <v>2020</v>
      </c>
      <c r="Y4" s="302">
        <f t="shared" si="0"/>
        <v>2021</v>
      </c>
      <c r="Z4" s="302">
        <f t="shared" ref="Z4" si="1">1+Y4</f>
        <v>2022</v>
      </c>
      <c r="AA4" s="302">
        <f t="shared" ref="AA4:AB4" si="2">1+Z4</f>
        <v>2023</v>
      </c>
      <c r="AB4" s="302">
        <f t="shared" si="2"/>
        <v>2024</v>
      </c>
      <c r="AN4" s="302">
        <v>2000</v>
      </c>
      <c r="AO4" s="302">
        <f>1+AN4</f>
        <v>2001</v>
      </c>
      <c r="AP4" s="302">
        <f t="shared" ref="AP4:BL4" si="3">1+AO4</f>
        <v>2002</v>
      </c>
      <c r="AQ4" s="302">
        <f t="shared" si="3"/>
        <v>2003</v>
      </c>
      <c r="AR4" s="302">
        <f t="shared" si="3"/>
        <v>2004</v>
      </c>
      <c r="AS4" s="302">
        <f t="shared" si="3"/>
        <v>2005</v>
      </c>
      <c r="AT4" s="302">
        <f t="shared" si="3"/>
        <v>2006</v>
      </c>
      <c r="AU4" s="302">
        <f t="shared" si="3"/>
        <v>2007</v>
      </c>
      <c r="AV4" s="302">
        <f t="shared" si="3"/>
        <v>2008</v>
      </c>
      <c r="AW4" s="302">
        <f t="shared" si="3"/>
        <v>2009</v>
      </c>
      <c r="AX4" s="302">
        <f t="shared" si="3"/>
        <v>2010</v>
      </c>
      <c r="AY4" s="302">
        <f t="shared" si="3"/>
        <v>2011</v>
      </c>
      <c r="AZ4" s="302">
        <f t="shared" si="3"/>
        <v>2012</v>
      </c>
      <c r="BA4" s="302">
        <f t="shared" si="3"/>
        <v>2013</v>
      </c>
      <c r="BB4" s="302">
        <f t="shared" si="3"/>
        <v>2014</v>
      </c>
      <c r="BC4" s="302">
        <f t="shared" si="3"/>
        <v>2015</v>
      </c>
      <c r="BD4" s="302">
        <f t="shared" si="3"/>
        <v>2016</v>
      </c>
      <c r="BE4" s="302">
        <f t="shared" si="3"/>
        <v>2017</v>
      </c>
      <c r="BF4" s="302">
        <f t="shared" si="3"/>
        <v>2018</v>
      </c>
      <c r="BG4" s="302">
        <f t="shared" si="3"/>
        <v>2019</v>
      </c>
      <c r="BH4" s="302">
        <f t="shared" si="3"/>
        <v>2020</v>
      </c>
      <c r="BI4" s="302">
        <f t="shared" si="3"/>
        <v>2021</v>
      </c>
      <c r="BJ4" s="302">
        <f t="shared" si="3"/>
        <v>2022</v>
      </c>
      <c r="BK4" s="302">
        <f t="shared" si="3"/>
        <v>2023</v>
      </c>
      <c r="BL4" s="302">
        <f t="shared" si="3"/>
        <v>2024</v>
      </c>
      <c r="BX4" s="302">
        <v>2000</v>
      </c>
      <c r="BY4" s="302">
        <f>1+BX4</f>
        <v>2001</v>
      </c>
      <c r="BZ4" s="302">
        <f t="shared" ref="BZ4:CS4" si="4">1+BY4</f>
        <v>2002</v>
      </c>
      <c r="CA4" s="302">
        <f t="shared" si="4"/>
        <v>2003</v>
      </c>
      <c r="CB4" s="302">
        <f t="shared" si="4"/>
        <v>2004</v>
      </c>
      <c r="CC4" s="302">
        <f t="shared" si="4"/>
        <v>2005</v>
      </c>
      <c r="CD4" s="302">
        <f t="shared" si="4"/>
        <v>2006</v>
      </c>
      <c r="CE4" s="302">
        <f t="shared" si="4"/>
        <v>2007</v>
      </c>
      <c r="CF4" s="302">
        <f t="shared" si="4"/>
        <v>2008</v>
      </c>
      <c r="CG4" s="302">
        <f t="shared" si="4"/>
        <v>2009</v>
      </c>
      <c r="CH4" s="302">
        <f t="shared" si="4"/>
        <v>2010</v>
      </c>
      <c r="CI4" s="302">
        <f t="shared" si="4"/>
        <v>2011</v>
      </c>
      <c r="CJ4" s="302">
        <f t="shared" si="4"/>
        <v>2012</v>
      </c>
      <c r="CK4" s="302">
        <f t="shared" si="4"/>
        <v>2013</v>
      </c>
      <c r="CL4" s="302">
        <f t="shared" si="4"/>
        <v>2014</v>
      </c>
      <c r="CM4" s="302">
        <f t="shared" si="4"/>
        <v>2015</v>
      </c>
      <c r="CN4" s="302">
        <f t="shared" si="4"/>
        <v>2016</v>
      </c>
      <c r="CO4" s="302">
        <f t="shared" si="4"/>
        <v>2017</v>
      </c>
      <c r="CP4" s="302">
        <f t="shared" si="4"/>
        <v>2018</v>
      </c>
      <c r="CQ4" s="302">
        <f t="shared" si="4"/>
        <v>2019</v>
      </c>
      <c r="CR4" s="302">
        <f t="shared" si="4"/>
        <v>2020</v>
      </c>
      <c r="CS4" s="302">
        <f t="shared" si="4"/>
        <v>2021</v>
      </c>
      <c r="CT4" s="302">
        <f t="shared" ref="CT4" si="5">1+CS4</f>
        <v>2022</v>
      </c>
      <c r="CU4" s="302">
        <f t="shared" ref="CU4:CV4" si="6">1+CT4</f>
        <v>2023</v>
      </c>
      <c r="CV4" s="302">
        <f t="shared" si="6"/>
        <v>2024</v>
      </c>
      <c r="DH4" s="302">
        <v>2000</v>
      </c>
      <c r="DI4" s="302">
        <f>1+DH4</f>
        <v>2001</v>
      </c>
      <c r="DJ4" s="302">
        <f t="shared" ref="DJ4:EC4" si="7">1+DI4</f>
        <v>2002</v>
      </c>
      <c r="DK4" s="302">
        <f t="shared" si="7"/>
        <v>2003</v>
      </c>
      <c r="DL4" s="302">
        <f t="shared" si="7"/>
        <v>2004</v>
      </c>
      <c r="DM4" s="302">
        <f t="shared" si="7"/>
        <v>2005</v>
      </c>
      <c r="DN4" s="302">
        <f t="shared" si="7"/>
        <v>2006</v>
      </c>
      <c r="DO4" s="302">
        <f t="shared" si="7"/>
        <v>2007</v>
      </c>
      <c r="DP4" s="302">
        <f t="shared" si="7"/>
        <v>2008</v>
      </c>
      <c r="DQ4" s="302">
        <f t="shared" si="7"/>
        <v>2009</v>
      </c>
      <c r="DR4" s="302">
        <f t="shared" si="7"/>
        <v>2010</v>
      </c>
      <c r="DS4" s="302">
        <f t="shared" si="7"/>
        <v>2011</v>
      </c>
      <c r="DT4" s="302">
        <f t="shared" si="7"/>
        <v>2012</v>
      </c>
      <c r="DU4" s="302">
        <f t="shared" si="7"/>
        <v>2013</v>
      </c>
      <c r="DV4" s="302">
        <f t="shared" si="7"/>
        <v>2014</v>
      </c>
      <c r="DW4" s="302">
        <f t="shared" si="7"/>
        <v>2015</v>
      </c>
      <c r="DX4" s="302">
        <f t="shared" si="7"/>
        <v>2016</v>
      </c>
      <c r="DY4" s="302">
        <f t="shared" si="7"/>
        <v>2017</v>
      </c>
      <c r="DZ4" s="302">
        <f t="shared" si="7"/>
        <v>2018</v>
      </c>
      <c r="EA4" s="302">
        <f t="shared" si="7"/>
        <v>2019</v>
      </c>
      <c r="EB4" s="302">
        <f t="shared" si="7"/>
        <v>2020</v>
      </c>
      <c r="EC4" s="302">
        <f t="shared" si="7"/>
        <v>2021</v>
      </c>
      <c r="ED4" s="302">
        <f t="shared" ref="ED4" si="8">1+EC4</f>
        <v>2022</v>
      </c>
      <c r="EE4" s="302">
        <f t="shared" ref="EE4:EF4" si="9">1+ED4</f>
        <v>2023</v>
      </c>
      <c r="EF4" s="302">
        <f t="shared" si="9"/>
        <v>2024</v>
      </c>
      <c r="ER4" s="302">
        <v>2000</v>
      </c>
      <c r="ES4" s="302">
        <f>1+ER4</f>
        <v>2001</v>
      </c>
      <c r="ET4" s="302">
        <f t="shared" ref="ET4:FP4" si="10">1+ES4</f>
        <v>2002</v>
      </c>
      <c r="EU4" s="302">
        <f t="shared" si="10"/>
        <v>2003</v>
      </c>
      <c r="EV4" s="302">
        <f t="shared" si="10"/>
        <v>2004</v>
      </c>
      <c r="EW4" s="302">
        <f t="shared" si="10"/>
        <v>2005</v>
      </c>
      <c r="EX4" s="302">
        <f t="shared" si="10"/>
        <v>2006</v>
      </c>
      <c r="EY4" s="302">
        <f t="shared" si="10"/>
        <v>2007</v>
      </c>
      <c r="EZ4" s="302">
        <f t="shared" si="10"/>
        <v>2008</v>
      </c>
      <c r="FA4" s="302">
        <f t="shared" si="10"/>
        <v>2009</v>
      </c>
      <c r="FB4" s="302">
        <f t="shared" si="10"/>
        <v>2010</v>
      </c>
      <c r="FC4" s="302">
        <f t="shared" si="10"/>
        <v>2011</v>
      </c>
      <c r="FD4" s="302">
        <f t="shared" si="10"/>
        <v>2012</v>
      </c>
      <c r="FE4" s="302">
        <f t="shared" si="10"/>
        <v>2013</v>
      </c>
      <c r="FF4" s="302">
        <f t="shared" si="10"/>
        <v>2014</v>
      </c>
      <c r="FG4" s="302">
        <f t="shared" si="10"/>
        <v>2015</v>
      </c>
      <c r="FH4" s="302">
        <f t="shared" si="10"/>
        <v>2016</v>
      </c>
      <c r="FI4" s="302">
        <f t="shared" si="10"/>
        <v>2017</v>
      </c>
      <c r="FJ4" s="302">
        <f t="shared" si="10"/>
        <v>2018</v>
      </c>
      <c r="FK4" s="302">
        <f t="shared" si="10"/>
        <v>2019</v>
      </c>
      <c r="FL4" s="302">
        <f t="shared" si="10"/>
        <v>2020</v>
      </c>
      <c r="FM4" s="302">
        <f t="shared" si="10"/>
        <v>2021</v>
      </c>
      <c r="FN4" s="302">
        <f t="shared" si="10"/>
        <v>2022</v>
      </c>
      <c r="FO4" s="302">
        <f t="shared" si="10"/>
        <v>2023</v>
      </c>
      <c r="FP4" s="302">
        <f t="shared" si="10"/>
        <v>2024</v>
      </c>
      <c r="GB4" s="302">
        <v>2000</v>
      </c>
      <c r="GC4" s="302">
        <f>1+GB4</f>
        <v>2001</v>
      </c>
      <c r="GD4" s="302">
        <f t="shared" ref="GD4:GW4" si="11">1+GC4</f>
        <v>2002</v>
      </c>
      <c r="GE4" s="302">
        <f t="shared" si="11"/>
        <v>2003</v>
      </c>
      <c r="GF4" s="302">
        <f t="shared" si="11"/>
        <v>2004</v>
      </c>
      <c r="GG4" s="302">
        <f t="shared" si="11"/>
        <v>2005</v>
      </c>
      <c r="GH4" s="302">
        <f t="shared" si="11"/>
        <v>2006</v>
      </c>
      <c r="GI4" s="302">
        <f t="shared" si="11"/>
        <v>2007</v>
      </c>
      <c r="GJ4" s="302">
        <f t="shared" si="11"/>
        <v>2008</v>
      </c>
      <c r="GK4" s="302">
        <f t="shared" si="11"/>
        <v>2009</v>
      </c>
      <c r="GL4" s="302">
        <f t="shared" si="11"/>
        <v>2010</v>
      </c>
      <c r="GM4" s="302">
        <f t="shared" si="11"/>
        <v>2011</v>
      </c>
      <c r="GN4" s="302">
        <f t="shared" si="11"/>
        <v>2012</v>
      </c>
      <c r="GO4" s="302">
        <f t="shared" si="11"/>
        <v>2013</v>
      </c>
      <c r="GP4" s="302">
        <f t="shared" si="11"/>
        <v>2014</v>
      </c>
      <c r="GQ4" s="302">
        <f t="shared" si="11"/>
        <v>2015</v>
      </c>
      <c r="GR4" s="302">
        <f t="shared" si="11"/>
        <v>2016</v>
      </c>
      <c r="GS4" s="302">
        <f t="shared" si="11"/>
        <v>2017</v>
      </c>
      <c r="GT4" s="302">
        <f t="shared" si="11"/>
        <v>2018</v>
      </c>
      <c r="GU4" s="302">
        <f t="shared" si="11"/>
        <v>2019</v>
      </c>
      <c r="GV4" s="302">
        <f t="shared" si="11"/>
        <v>2020</v>
      </c>
      <c r="GW4" s="302">
        <f t="shared" si="11"/>
        <v>2021</v>
      </c>
      <c r="GX4" s="302">
        <f t="shared" ref="GX4" si="12">1+GW4</f>
        <v>2022</v>
      </c>
      <c r="GY4" s="302">
        <f t="shared" ref="GY4:GZ4" si="13">1+GX4</f>
        <v>2023</v>
      </c>
      <c r="GZ4" s="302">
        <f t="shared" si="13"/>
        <v>2024</v>
      </c>
      <c r="HL4" s="302">
        <v>2000</v>
      </c>
      <c r="HM4" s="302">
        <f>1+HL4</f>
        <v>2001</v>
      </c>
      <c r="HN4" s="302">
        <f t="shared" ref="HN4:IJ4" si="14">1+HM4</f>
        <v>2002</v>
      </c>
      <c r="HO4" s="302">
        <f t="shared" si="14"/>
        <v>2003</v>
      </c>
      <c r="HP4" s="302">
        <f t="shared" si="14"/>
        <v>2004</v>
      </c>
      <c r="HQ4" s="302">
        <f t="shared" si="14"/>
        <v>2005</v>
      </c>
      <c r="HR4" s="302">
        <f t="shared" si="14"/>
        <v>2006</v>
      </c>
      <c r="HS4" s="302">
        <f t="shared" si="14"/>
        <v>2007</v>
      </c>
      <c r="HT4" s="302">
        <f t="shared" si="14"/>
        <v>2008</v>
      </c>
      <c r="HU4" s="302">
        <f t="shared" si="14"/>
        <v>2009</v>
      </c>
      <c r="HV4" s="302">
        <f t="shared" si="14"/>
        <v>2010</v>
      </c>
      <c r="HW4" s="302">
        <f t="shared" si="14"/>
        <v>2011</v>
      </c>
      <c r="HX4" s="302">
        <f t="shared" si="14"/>
        <v>2012</v>
      </c>
      <c r="HY4" s="302">
        <f t="shared" si="14"/>
        <v>2013</v>
      </c>
      <c r="HZ4" s="302">
        <f t="shared" si="14"/>
        <v>2014</v>
      </c>
      <c r="IA4" s="302">
        <f t="shared" si="14"/>
        <v>2015</v>
      </c>
      <c r="IB4" s="302">
        <f t="shared" si="14"/>
        <v>2016</v>
      </c>
      <c r="IC4" s="302">
        <f t="shared" si="14"/>
        <v>2017</v>
      </c>
      <c r="ID4" s="302">
        <f t="shared" si="14"/>
        <v>2018</v>
      </c>
      <c r="IE4" s="302">
        <f t="shared" si="14"/>
        <v>2019</v>
      </c>
      <c r="IF4" s="302">
        <f t="shared" si="14"/>
        <v>2020</v>
      </c>
      <c r="IG4" s="302">
        <f t="shared" si="14"/>
        <v>2021</v>
      </c>
      <c r="IH4" s="302">
        <f t="shared" si="14"/>
        <v>2022</v>
      </c>
      <c r="II4" s="302">
        <f t="shared" si="14"/>
        <v>2023</v>
      </c>
      <c r="IJ4" s="302">
        <f t="shared" si="14"/>
        <v>2024</v>
      </c>
      <c r="IV4" s="302">
        <v>2000</v>
      </c>
      <c r="IW4" s="302">
        <f>1+IV4</f>
        <v>2001</v>
      </c>
      <c r="IX4" s="302">
        <f t="shared" ref="IX4:JQ4" si="15">1+IW4</f>
        <v>2002</v>
      </c>
      <c r="IY4" s="302">
        <f t="shared" si="15"/>
        <v>2003</v>
      </c>
      <c r="IZ4" s="302">
        <f t="shared" si="15"/>
        <v>2004</v>
      </c>
      <c r="JA4" s="302">
        <f t="shared" si="15"/>
        <v>2005</v>
      </c>
      <c r="JB4" s="302">
        <f t="shared" si="15"/>
        <v>2006</v>
      </c>
      <c r="JC4" s="302">
        <f t="shared" si="15"/>
        <v>2007</v>
      </c>
      <c r="JD4" s="302">
        <f t="shared" si="15"/>
        <v>2008</v>
      </c>
      <c r="JE4" s="302">
        <f t="shared" si="15"/>
        <v>2009</v>
      </c>
      <c r="JF4" s="302">
        <f t="shared" si="15"/>
        <v>2010</v>
      </c>
      <c r="JG4" s="302">
        <f t="shared" si="15"/>
        <v>2011</v>
      </c>
      <c r="JH4" s="302">
        <f t="shared" si="15"/>
        <v>2012</v>
      </c>
      <c r="JI4" s="302">
        <f t="shared" si="15"/>
        <v>2013</v>
      </c>
      <c r="JJ4" s="302">
        <f t="shared" si="15"/>
        <v>2014</v>
      </c>
      <c r="JK4" s="302">
        <f t="shared" si="15"/>
        <v>2015</v>
      </c>
      <c r="JL4" s="302">
        <f t="shared" si="15"/>
        <v>2016</v>
      </c>
      <c r="JM4" s="302">
        <f t="shared" si="15"/>
        <v>2017</v>
      </c>
      <c r="JN4" s="302">
        <f t="shared" si="15"/>
        <v>2018</v>
      </c>
      <c r="JO4" s="302">
        <f t="shared" si="15"/>
        <v>2019</v>
      </c>
      <c r="JP4" s="302">
        <f t="shared" si="15"/>
        <v>2020</v>
      </c>
      <c r="JQ4" s="302">
        <f t="shared" si="15"/>
        <v>2021</v>
      </c>
      <c r="JR4" s="302">
        <f t="shared" ref="JR4" si="16">1+JQ4</f>
        <v>2022</v>
      </c>
      <c r="JS4" s="302">
        <f t="shared" ref="JS4:JT4" si="17">1+JR4</f>
        <v>2023</v>
      </c>
      <c r="JT4" s="302">
        <f t="shared" si="17"/>
        <v>2024</v>
      </c>
    </row>
    <row r="5" spans="1:280" ht="13">
      <c r="A5" s="302" t="s">
        <v>63</v>
      </c>
      <c r="B5" s="304" t="s">
        <v>122</v>
      </c>
      <c r="C5" s="304"/>
      <c r="D5" s="304">
        <f>'[1]4403Exp'!B$21</f>
        <v>5.7770328000000001E-4</v>
      </c>
      <c r="E5" s="304">
        <f>'[1]4403Exp'!C$21</f>
        <v>3.4764044E-4</v>
      </c>
      <c r="F5" s="304">
        <f>'[1]4403Exp'!D$21</f>
        <v>3.5537135199999995E-4</v>
      </c>
      <c r="G5" s="304">
        <f>'[1]4403Exp'!E$21</f>
        <v>5.1564631999999994E-4</v>
      </c>
      <c r="H5" s="304">
        <f>'[1]4403Exp'!F$21</f>
        <v>7.8045295999999991E-4</v>
      </c>
      <c r="I5" s="304">
        <f>'[1]4403Exp'!G$21</f>
        <v>6.9298419999999986E-4</v>
      </c>
      <c r="J5" s="304">
        <f>'[1]4403Exp'!H$21</f>
        <v>3.4310175999999995E-4</v>
      </c>
      <c r="K5" s="304">
        <f>'[1]4403Exp'!I$21</f>
        <v>2.0716891999999999E-4</v>
      </c>
      <c r="L5" s="304">
        <f>'[1]4403Exp'!J$21</f>
        <v>5.5759872000000002E-4</v>
      </c>
      <c r="M5" s="304">
        <f>'[1]4403Exp'!K$21</f>
        <v>3.0174983999999998E-4</v>
      </c>
      <c r="N5" s="304">
        <f>'[1]4403Exp'!L$21</f>
        <v>2.1514629333333333E-4</v>
      </c>
      <c r="O5" s="304">
        <f>'[1]4403Exp'!M$21</f>
        <v>3.1919999999999999E-5</v>
      </c>
      <c r="P5" s="304">
        <f>'[1]4403Exp'!N$21</f>
        <v>1.0059672000000001E-4</v>
      </c>
      <c r="Q5" s="304">
        <f>'[1]4403Exp'!O$21</f>
        <v>1.0117212266666665E-3</v>
      </c>
      <c r="R5" s="304">
        <f>'[1]4403Exp'!P$21</f>
        <v>6.5840471999999996E-4</v>
      </c>
      <c r="S5" s="304">
        <f>'[1]4403Exp'!Q$21</f>
        <v>2.7359399999999994E-4</v>
      </c>
      <c r="T5" s="304">
        <f>'[1]4403Exp'!R$21</f>
        <v>3.2876551999999994E-4</v>
      </c>
      <c r="U5" s="304">
        <f>'[1]4403Exp'!S$21</f>
        <v>8.3999999999999995E-5</v>
      </c>
      <c r="V5" s="304">
        <f>'[1]4403Exp'!T$21</f>
        <v>4.3921919999999992E-5</v>
      </c>
      <c r="W5" s="304">
        <f>'[1]4403Exp'!U$21</f>
        <v>1.4635656E-4</v>
      </c>
      <c r="X5" s="304">
        <f>'[1]4403Exp'!V$21</f>
        <v>2.9903999999999993E-4</v>
      </c>
      <c r="Y5" s="304">
        <f>'[1]4403Exp'!W$21</f>
        <v>1.4951999999999996E-4</v>
      </c>
      <c r="Z5" s="304">
        <f>'[1]4403Exp'!X$21</f>
        <v>1.3608000000000001E-4</v>
      </c>
      <c r="AA5" s="304">
        <f>'[1]4403Exp'!Y$21</f>
        <v>6.3839999999999999E-5</v>
      </c>
      <c r="AB5" s="304">
        <f>'[1]4403Exp'!Z$21</f>
        <v>0</v>
      </c>
      <c r="AN5" s="305">
        <f t="shared" ref="AN5:AW8" si="18">D15-D5</f>
        <v>3.4886501999999999E-3</v>
      </c>
      <c r="AO5" s="305">
        <f t="shared" si="18"/>
        <v>3.9086785919999999E-3</v>
      </c>
      <c r="AP5" s="305">
        <f t="shared" si="18"/>
        <v>2.6239665199999998E-3</v>
      </c>
      <c r="AQ5" s="305">
        <f t="shared" si="18"/>
        <v>3.3829588800000001E-3</v>
      </c>
      <c r="AR5" s="305">
        <f t="shared" si="18"/>
        <v>3.5360245200000001E-3</v>
      </c>
      <c r="AS5" s="305">
        <f t="shared" si="18"/>
        <v>3.1715492000000001E-3</v>
      </c>
      <c r="AT5" s="305">
        <f t="shared" si="18"/>
        <v>5.0572064799999997E-3</v>
      </c>
      <c r="AU5" s="305">
        <f t="shared" si="18"/>
        <v>3.8883818399999995E-3</v>
      </c>
      <c r="AV5" s="305">
        <f t="shared" si="18"/>
        <v>4.0922159599999994E-3</v>
      </c>
      <c r="AW5" s="305">
        <f t="shared" si="18"/>
        <v>2.7371391199999995E-3</v>
      </c>
      <c r="AX5" s="305">
        <f t="shared" ref="AX5:BG8" si="19">N15-N5</f>
        <v>2.1450623466666668E-3</v>
      </c>
      <c r="AY5" s="305">
        <f t="shared" si="19"/>
        <v>1.1129084799999999E-3</v>
      </c>
      <c r="AZ5" s="305">
        <f t="shared" si="19"/>
        <v>1.5435281199999997E-3</v>
      </c>
      <c r="BA5" s="305">
        <f t="shared" si="19"/>
        <v>1.6152943999999999E-3</v>
      </c>
      <c r="BB5" s="305">
        <f t="shared" si="19"/>
        <v>3.6853420399999993E-3</v>
      </c>
      <c r="BC5" s="305">
        <f t="shared" si="19"/>
        <v>2.3426883759999993E-2</v>
      </c>
      <c r="BD5" s="305">
        <f t="shared" si="19"/>
        <v>1.0053592760000001E-2</v>
      </c>
      <c r="BE5" s="305">
        <f t="shared" si="19"/>
        <v>2.4559271999999997E-3</v>
      </c>
      <c r="BF5" s="305">
        <f t="shared" si="19"/>
        <v>2.1606369599999997E-3</v>
      </c>
      <c r="BG5" s="305">
        <f t="shared" si="19"/>
        <v>8.9946121999999965E-3</v>
      </c>
      <c r="BH5" s="305">
        <f t="shared" ref="BH5:BL8" si="20">X15-X5</f>
        <v>1.5785940799999999E-3</v>
      </c>
      <c r="BI5" s="305">
        <f t="shared" si="20"/>
        <v>1.9806511200000003E-3</v>
      </c>
      <c r="BJ5" s="305">
        <f t="shared" si="20"/>
        <v>7.4073103999999996E-4</v>
      </c>
      <c r="BK5" s="305">
        <f t="shared" si="20"/>
        <v>1.4497642200000003E-3</v>
      </c>
      <c r="BL5" s="305">
        <f t="shared" si="20"/>
        <v>5.0351759999999997E-4</v>
      </c>
      <c r="BX5" s="305">
        <f>SUM(BX15,BX25)</f>
        <v>1.96951608E-2</v>
      </c>
      <c r="BY5" s="305">
        <f t="shared" ref="BY5:CS5" si="21">SUM(BY15,BY25)</f>
        <v>2.4946433316000001E-2</v>
      </c>
      <c r="BZ5" s="305">
        <f t="shared" si="21"/>
        <v>4.3279185599999999E-2</v>
      </c>
      <c r="CA5" s="305">
        <f t="shared" si="21"/>
        <v>2.508772E-4</v>
      </c>
      <c r="CB5" s="305">
        <f t="shared" si="21"/>
        <v>9.7426700588000015E-3</v>
      </c>
      <c r="CC5" s="305">
        <f t="shared" si="21"/>
        <v>2.6017501040000002E-2</v>
      </c>
      <c r="CD5" s="305">
        <f t="shared" si="21"/>
        <v>2.5649536559999998E-2</v>
      </c>
      <c r="CE5" s="305">
        <f t="shared" si="21"/>
        <v>5.0736739759999996E-2</v>
      </c>
      <c r="CF5" s="305">
        <f t="shared" si="21"/>
        <v>4.7279089480000001E-2</v>
      </c>
      <c r="CG5" s="305">
        <f t="shared" si="21"/>
        <v>4.0946668344000008E-2</v>
      </c>
      <c r="CH5" s="305">
        <f t="shared" si="21"/>
        <v>5.8636423600000001E-2</v>
      </c>
      <c r="CI5" s="305">
        <f t="shared" si="21"/>
        <v>6.7823010839999989E-2</v>
      </c>
      <c r="CJ5" s="305">
        <f t="shared" si="21"/>
        <v>3.721833376E-2</v>
      </c>
      <c r="CK5" s="305">
        <f t="shared" si="21"/>
        <v>5.1757229876923071E-2</v>
      </c>
      <c r="CL5" s="305">
        <f t="shared" si="21"/>
        <v>0.10229313816941174</v>
      </c>
      <c r="CM5" s="305">
        <f t="shared" si="21"/>
        <v>6.9785671654736842E-2</v>
      </c>
      <c r="CN5" s="305">
        <f t="shared" si="21"/>
        <v>5.8582701439999996E-2</v>
      </c>
      <c r="CO5" s="305">
        <f t="shared" si="21"/>
        <v>0.14438039743999997</v>
      </c>
      <c r="CP5" s="305">
        <f t="shared" si="21"/>
        <v>0.11429950747999998</v>
      </c>
      <c r="CQ5" s="305">
        <f t="shared" si="21"/>
        <v>6.0161487759999993E-2</v>
      </c>
      <c r="CR5" s="305">
        <f t="shared" si="21"/>
        <v>4.9937798959999995E-2</v>
      </c>
      <c r="CS5" s="305">
        <f t="shared" si="21"/>
        <v>4.286908692E-2</v>
      </c>
      <c r="CT5" s="305">
        <f t="shared" ref="CT5:CU5" si="22">SUM(CT15,CT25)</f>
        <v>4.7281520327999996E-2</v>
      </c>
      <c r="CU5" s="305">
        <f t="shared" si="22"/>
        <v>1.3771917599999999E-2</v>
      </c>
      <c r="CV5" s="305">
        <f t="shared" ref="CV5" si="23">SUM(CV15,CV25)</f>
        <v>2.4499244199999999E-2</v>
      </c>
      <c r="DH5" s="304">
        <f>'[1]4403Exp'!B$264</f>
        <v>6.2686251599999993E-3</v>
      </c>
      <c r="DI5" s="304">
        <f>'[1]4403Exp'!C$264</f>
        <v>2.3940120399999999E-3</v>
      </c>
      <c r="DJ5" s="304">
        <f>'[1]4403Exp'!D$264</f>
        <v>2.6806057600000004E-3</v>
      </c>
      <c r="DK5" s="304">
        <f>'[1]4403Exp'!E$264</f>
        <v>2.8754017599999992E-3</v>
      </c>
      <c r="DL5" s="304">
        <f>'[1]4403Exp'!F$264</f>
        <v>7.3606251600000002E-3</v>
      </c>
      <c r="DM5" s="304">
        <f>'[1]4403Exp'!G$264</f>
        <v>2.8130282399999999E-3</v>
      </c>
      <c r="DN5" s="304">
        <f>'[1]4403Exp'!H$264</f>
        <v>1.9722586400000002E-3</v>
      </c>
      <c r="DO5" s="304">
        <f>'[1]4403Exp'!I$264</f>
        <v>3.4212866799999998E-3</v>
      </c>
      <c r="DP5" s="304">
        <f>'[1]4403Exp'!J$264</f>
        <v>2.8056263199999999E-3</v>
      </c>
      <c r="DQ5" s="304">
        <f>'[1]4403Exp'!K$264</f>
        <v>1.7993167199999997E-3</v>
      </c>
      <c r="DR5" s="304">
        <f>'[1]4403Exp'!L$264</f>
        <v>7.6736087999999987E-4</v>
      </c>
      <c r="DS5" s="304">
        <f>'[1]4403Exp'!M$264</f>
        <v>1.1005789199999999E-3</v>
      </c>
      <c r="DT5" s="304">
        <f>'[1]4403Exp'!N$264</f>
        <v>1.05306472E-3</v>
      </c>
      <c r="DU5" s="304">
        <f>'[1]4403Exp'!O$264</f>
        <v>1.2422275199999999E-3</v>
      </c>
      <c r="DV5" s="304">
        <f>'[1]4403Exp'!P$264</f>
        <v>6.5861695999999996E-4</v>
      </c>
      <c r="DW5" s="304">
        <f>'[1]4403Exp'!Q$264</f>
        <v>1.1491241599999999E-3</v>
      </c>
      <c r="DX5" s="304">
        <f>'[1]4403Exp'!R$264</f>
        <v>9.5123847999999979E-4</v>
      </c>
      <c r="DY5" s="304">
        <f>'[1]4403Exp'!S$264</f>
        <v>9.3561719999999977E-4</v>
      </c>
      <c r="DZ5" s="304">
        <f>'[1]4403Exp'!T$264</f>
        <v>8.7687263999999994E-4</v>
      </c>
      <c r="EA5" s="304">
        <f>'[1]4403Exp'!U$264</f>
        <v>1.7781408799999998E-3</v>
      </c>
      <c r="EB5" s="304">
        <f>'[1]4403Exp'!V$264</f>
        <v>1.19771344E-3</v>
      </c>
      <c r="EC5" s="304">
        <f>'[1]4403Exp'!W$264</f>
        <v>4.1831999999999997E-4</v>
      </c>
      <c r="ED5" s="304">
        <f>'[1]4403Exp'!X$264</f>
        <v>9.721319999999999E-4</v>
      </c>
      <c r="EE5" s="304">
        <f>'[1]4403Exp'!Y$264</f>
        <v>1.3693847999999998E-3</v>
      </c>
      <c r="EF5" s="304">
        <f>'[1]4403Exp'!Z$264</f>
        <v>1.1571923999999999E-3</v>
      </c>
      <c r="ER5" s="304">
        <f>'[1]4403Exp'!B$108</f>
        <v>1.9538625455999999E-2</v>
      </c>
      <c r="ES5" s="304">
        <f>'[1]4403Exp'!C$108</f>
        <v>2.5336701543999997E-2</v>
      </c>
      <c r="ET5" s="304">
        <f>'[1]4403Exp'!D$108</f>
        <v>1.9393510079999999E-2</v>
      </c>
      <c r="EU5" s="304">
        <f>'[1]4403Exp'!E$108</f>
        <v>3.5035899079999995E-2</v>
      </c>
      <c r="EV5" s="304">
        <f>'[1]4403Exp'!F$108</f>
        <v>1.7027435319999996E-2</v>
      </c>
      <c r="EW5" s="304">
        <f>'[1]4403Exp'!G$108</f>
        <v>2.9160925840000001E-2</v>
      </c>
      <c r="EX5" s="304">
        <f>'[1]4403Exp'!H$108</f>
        <v>3.0282161999999994E-3</v>
      </c>
      <c r="EY5" s="304">
        <f>'[1]4403Exp'!I$108</f>
        <v>7.2916412800000004E-3</v>
      </c>
      <c r="EZ5" s="304">
        <f>'[1]4403Exp'!J$108</f>
        <v>1.3813283959999999E-2</v>
      </c>
      <c r="FA5" s="304">
        <f>'[1]4403Exp'!K$108</f>
        <v>1.3857574399999998E-2</v>
      </c>
      <c r="FB5" s="304">
        <f>'[1]4403Exp'!L$108</f>
        <v>5.1771619999999999E-3</v>
      </c>
      <c r="FC5" s="304">
        <f>'[1]4403Exp'!M$108</f>
        <v>5.3718714400000003E-3</v>
      </c>
      <c r="FD5" s="304">
        <f>'[1]4403Exp'!N$108</f>
        <v>1.0761194319999999E-2</v>
      </c>
      <c r="FE5" s="304">
        <f>'[1]4403Exp'!O$108</f>
        <v>4.9039569599999989E-3</v>
      </c>
      <c r="FF5" s="304">
        <f>'[1]4403Exp'!P$108</f>
        <v>8.9536010000000003E-3</v>
      </c>
      <c r="FG5" s="304">
        <f>'[1]4403Exp'!Q$108</f>
        <v>8.8443080000000004E-3</v>
      </c>
      <c r="FH5" s="304">
        <f>'[1]4403Exp'!R$108</f>
        <v>2.1570740519999999E-2</v>
      </c>
      <c r="FI5" s="304">
        <f>'[1]4403Exp'!S$108</f>
        <v>5.2648702799999994E-3</v>
      </c>
      <c r="FJ5" s="304">
        <f>'[1]4403Exp'!T$108</f>
        <v>3.0100352799999996E-3</v>
      </c>
      <c r="FK5" s="304">
        <f>'[1]4403Exp'!U$108</f>
        <v>9.9263817600000002E-3</v>
      </c>
      <c r="FL5" s="304">
        <f>'[1]4403Exp'!V$108</f>
        <v>1.7471306159999998E-2</v>
      </c>
      <c r="FM5" s="304">
        <f>'[1]4403Exp'!W$108</f>
        <v>2.8265453999999999E-3</v>
      </c>
      <c r="FN5" s="304">
        <f>'[1]4403Exp'!X$108</f>
        <v>1.1983999999999999E-3</v>
      </c>
      <c r="FO5" s="304">
        <f>'[1]4403Exp'!Y$108</f>
        <v>7.4580100000000002E-3</v>
      </c>
      <c r="FP5" s="304">
        <f>'[1]4403Exp'!Z$108</f>
        <v>3.0891139999999991E-3</v>
      </c>
      <c r="GB5" s="305">
        <f>SUM(GB15,GB25)</f>
        <v>1.4993770679999997E-2</v>
      </c>
      <c r="GC5" s="305">
        <f t="shared" ref="GC5:GW5" si="24">SUM(GC15,GC25)</f>
        <v>2.8056819839999999E-3</v>
      </c>
      <c r="GD5" s="305">
        <f t="shared" si="24"/>
        <v>2.5057899999999996E-4</v>
      </c>
      <c r="GE5" s="305">
        <f t="shared" si="24"/>
        <v>3.4074600000000002E-3</v>
      </c>
      <c r="GF5" s="305">
        <f t="shared" si="24"/>
        <v>1.687874986E-2</v>
      </c>
      <c r="GG5" s="305">
        <f t="shared" si="24"/>
        <v>1.144666896E-2</v>
      </c>
      <c r="GH5" s="305">
        <f t="shared" si="24"/>
        <v>4.1365584800000001E-3</v>
      </c>
      <c r="GI5" s="305">
        <f t="shared" si="24"/>
        <v>4.3682334080000003E-2</v>
      </c>
      <c r="GJ5" s="305">
        <f t="shared" si="24"/>
        <v>1.9599591200000002E-2</v>
      </c>
      <c r="GK5" s="305">
        <f t="shared" si="24"/>
        <v>1.049571472E-2</v>
      </c>
      <c r="GL5" s="305">
        <f t="shared" si="24"/>
        <v>2.0510490999999999E-2</v>
      </c>
      <c r="GM5" s="305">
        <f t="shared" si="24"/>
        <v>6.5160554239999988E-2</v>
      </c>
      <c r="GN5" s="305">
        <f t="shared" si="24"/>
        <v>9.0094876799999991E-3</v>
      </c>
      <c r="GO5" s="305">
        <f t="shared" si="24"/>
        <v>1.3964659119999997E-2</v>
      </c>
      <c r="GP5" s="305">
        <f t="shared" si="24"/>
        <v>1.1414235200000001E-2</v>
      </c>
      <c r="GQ5" s="305">
        <f t="shared" si="24"/>
        <v>1.6636019599999999E-2</v>
      </c>
      <c r="GR5" s="305">
        <f t="shared" si="24"/>
        <v>2.7000209839999997E-2</v>
      </c>
      <c r="GS5" s="305">
        <f t="shared" si="24"/>
        <v>8.6568906399999996E-3</v>
      </c>
      <c r="GT5" s="305">
        <f t="shared" si="24"/>
        <v>2.0944499759999999E-2</v>
      </c>
      <c r="GU5" s="305">
        <f t="shared" si="24"/>
        <v>5.904032E-3</v>
      </c>
      <c r="GV5" s="305">
        <f t="shared" si="24"/>
        <v>1.0777200000000001E-3</v>
      </c>
      <c r="GW5" s="305">
        <f t="shared" si="24"/>
        <v>0</v>
      </c>
      <c r="GX5" s="305">
        <f t="shared" ref="GX5:GY5" si="25">SUM(GX15,GX25)</f>
        <v>4.0067999999999994E-4</v>
      </c>
      <c r="GY5" s="305">
        <f t="shared" si="25"/>
        <v>0</v>
      </c>
      <c r="GZ5" s="305">
        <f t="shared" ref="GZ5" si="26">SUM(GZ15,GZ25)</f>
        <v>0</v>
      </c>
      <c r="HL5" s="304">
        <f>'[1]4403Exp'!B$247</f>
        <v>2.2333681999999995E-3</v>
      </c>
      <c r="HM5" s="304">
        <f>'[1]4403Exp'!C$247</f>
        <v>2.89902424E-3</v>
      </c>
      <c r="HN5" s="304">
        <f>'[1]4403Exp'!D$247</f>
        <v>2.5673689999999999E-3</v>
      </c>
      <c r="HO5" s="304">
        <f>'[1]4403Exp'!E$247</f>
        <v>4.1229131999999998E-3</v>
      </c>
      <c r="HP5" s="304">
        <f>'[1]4403Exp'!F$247</f>
        <v>6.7911219599999994E-3</v>
      </c>
      <c r="HQ5" s="304">
        <f>'[1]4403Exp'!G$247</f>
        <v>5.1196498399999997E-3</v>
      </c>
      <c r="HR5" s="304">
        <f>'[1]4403Exp'!H$247</f>
        <v>5.7399472799999993E-3</v>
      </c>
      <c r="HS5" s="304">
        <f>'[1]4403Exp'!I$247</f>
        <v>1.6143617938E-2</v>
      </c>
      <c r="HT5" s="304">
        <f>'[1]4403Exp'!J$247</f>
        <v>7.6656476399999986E-3</v>
      </c>
      <c r="HU5" s="304">
        <f>'[1]4403Exp'!K$247</f>
        <v>3.8751852799999999E-3</v>
      </c>
      <c r="HV5" s="304">
        <f>'[1]4403Exp'!L$247</f>
        <v>4.366529039999999E-3</v>
      </c>
      <c r="HW5" s="304">
        <f>'[1]4403Exp'!M$247</f>
        <v>2.5270524799999999E-3</v>
      </c>
      <c r="HX5" s="304">
        <f>'[1]4403Exp'!N$247</f>
        <v>1.1543234799999998E-2</v>
      </c>
      <c r="HY5" s="304">
        <f>'[1]4403Exp'!O$247</f>
        <v>7.8132066399999988E-3</v>
      </c>
      <c r="HZ5" s="304">
        <f>'[1]4403Exp'!P$247</f>
        <v>5.2931400400000007E-3</v>
      </c>
      <c r="IA5" s="304">
        <f>'[1]4403Exp'!Q$247</f>
        <v>1.14152944E-3</v>
      </c>
      <c r="IB5" s="304">
        <f>'[1]4403Exp'!R$247</f>
        <v>4.9707579199999982E-3</v>
      </c>
      <c r="IC5" s="304">
        <f>'[1]4403Exp'!S$247</f>
        <v>5.3610258800000001E-3</v>
      </c>
      <c r="ID5" s="304">
        <f>'[1]4403Exp'!T$247</f>
        <v>4.938174479999999E-3</v>
      </c>
      <c r="IE5" s="304">
        <f>'[1]4403Exp'!U$247</f>
        <v>5.5283046000000006E-3</v>
      </c>
      <c r="IF5" s="304">
        <f>'[1]4403Exp'!V$247</f>
        <v>4.3387931999999997E-3</v>
      </c>
      <c r="IG5" s="304">
        <f>'[1]4403Exp'!W$247</f>
        <v>1.0379963999999999E-3</v>
      </c>
      <c r="IH5" s="304">
        <f>'[1]4403Exp'!X$247</f>
        <v>4.5104404799999999E-3</v>
      </c>
      <c r="II5" s="304">
        <f>'[1]4403Exp'!Y$247</f>
        <v>4.1990205599999999E-3</v>
      </c>
      <c r="IJ5" s="304">
        <f>'[1]4403Exp'!Z$247</f>
        <v>8.929079834639999E-3</v>
      </c>
      <c r="IV5" s="305">
        <f t="shared" ref="IV5:JE8" si="27">IV15-SUM(D5,AN5,BX5,DH5,ER5,GB5,HL5)</f>
        <v>1.3597026379999988E-2</v>
      </c>
      <c r="IW5" s="305">
        <f t="shared" si="27"/>
        <v>2.0557549958400007E-3</v>
      </c>
      <c r="IX5" s="305">
        <f t="shared" si="27"/>
        <v>9.8466250960000112E-3</v>
      </c>
      <c r="IY5" s="305">
        <f t="shared" si="27"/>
        <v>3.9975336799999983E-3</v>
      </c>
      <c r="IZ5" s="305">
        <f t="shared" si="27"/>
        <v>2.8759766363999996E-2</v>
      </c>
      <c r="JA5" s="305">
        <f t="shared" si="27"/>
        <v>2.2410956959999992E-2</v>
      </c>
      <c r="JB5" s="305">
        <f t="shared" si="27"/>
        <v>8.7887264000002102E-4</v>
      </c>
      <c r="JC5" s="305">
        <f t="shared" si="27"/>
        <v>3.1454263792000114E-3</v>
      </c>
      <c r="JD5" s="305">
        <f t="shared" si="27"/>
        <v>3.2225387600000183E-3</v>
      </c>
      <c r="JE5" s="305">
        <f t="shared" si="27"/>
        <v>1.8150606400000047E-3</v>
      </c>
      <c r="JF5" s="305">
        <f t="shared" ref="JF5:JO8" si="28">JF15-SUM(N5,AX5,CH5,DR5,FB5,GL5,HV5)</f>
        <v>5.149600559999995E-3</v>
      </c>
      <c r="JG5" s="305">
        <f t="shared" si="28"/>
        <v>7.9744347999999299E-4</v>
      </c>
      <c r="JH5" s="305">
        <f t="shared" si="28"/>
        <v>4.9892058400000244E-3</v>
      </c>
      <c r="JI5" s="305">
        <f t="shared" si="28"/>
        <v>2.0473522399999944E-3</v>
      </c>
      <c r="JJ5" s="305">
        <f t="shared" si="28"/>
        <v>3.1886688599999935E-3</v>
      </c>
      <c r="JK5" s="305">
        <f t="shared" si="28"/>
        <v>5.462202986666706E-3</v>
      </c>
      <c r="JL5" s="305">
        <f t="shared" si="28"/>
        <v>1.7725381600000312E-3</v>
      </c>
      <c r="JM5" s="305">
        <f t="shared" si="28"/>
        <v>3.9090503199999682E-3</v>
      </c>
      <c r="JN5" s="305">
        <f t="shared" si="28"/>
        <v>1.5748417600000009E-3</v>
      </c>
      <c r="JO5" s="305">
        <f t="shared" si="28"/>
        <v>9.1584510400000152E-3</v>
      </c>
      <c r="JP5" s="305">
        <f t="shared" ref="JP5:JY8" si="29">JP15-SUM(X5,BH5,CR5,EB5,FL5,GV5,IF5)</f>
        <v>1.9079230799999847E-3</v>
      </c>
      <c r="JQ5" s="305">
        <f t="shared" si="29"/>
        <v>2.8391904799999965E-3</v>
      </c>
      <c r="JR5" s="305">
        <f t="shared" ref="JR5:JT5" si="30">JR15-SUM(Z5,BJ5,CT5,ED5,FN5,GX5,IH5)</f>
        <v>8.4537599999999977E-3</v>
      </c>
      <c r="JS5" s="305">
        <f t="shared" si="30"/>
        <v>7.5683999999999821E-4</v>
      </c>
      <c r="JT5" s="305">
        <f t="shared" si="30"/>
        <v>7.6598256000000309E-4</v>
      </c>
    </row>
    <row r="6" spans="1:280" ht="13">
      <c r="A6" s="302" t="s">
        <v>133</v>
      </c>
      <c r="B6" s="304" t="s">
        <v>122</v>
      </c>
      <c r="C6" s="304"/>
      <c r="D6" s="304">
        <f>'[1]4407Exp'!B$21</f>
        <v>1.003171337168E-2</v>
      </c>
      <c r="E6" s="304">
        <f>'[1]4407Exp'!C$21</f>
        <v>5.646313982400001E-2</v>
      </c>
      <c r="F6" s="304">
        <f>'[1]4407Exp'!D$21</f>
        <v>3.1807448501920001E-2</v>
      </c>
      <c r="G6" s="304">
        <f>'[1]4407Exp'!E$21</f>
        <v>2.3527164388E-2</v>
      </c>
      <c r="H6" s="304">
        <f>'[1]4407Exp'!F$21</f>
        <v>4.2066279892000014E-2</v>
      </c>
      <c r="I6" s="304">
        <f>'[1]4407Exp'!G$21</f>
        <v>4.096166620000001E-2</v>
      </c>
      <c r="J6" s="304">
        <f>'[1]4407Exp'!H$21</f>
        <v>7.9841598200000002E-2</v>
      </c>
      <c r="K6" s="304">
        <f>'[1]4407Exp'!I$21</f>
        <v>2.7770427521200004E-2</v>
      </c>
      <c r="L6" s="304">
        <f>'[1]4407Exp'!J$21</f>
        <v>2.1994217518000004E-2</v>
      </c>
      <c r="M6" s="304">
        <f>'[1]4407Exp'!K$21</f>
        <v>1.0547731376E-2</v>
      </c>
      <c r="N6" s="304">
        <f>'[1]4407Exp'!L$21</f>
        <v>8.0026856E-3</v>
      </c>
      <c r="O6" s="304">
        <f>'[1]4407Exp'!M$21</f>
        <v>7.0174786499999997E-3</v>
      </c>
      <c r="P6" s="304">
        <f>'[1]4407Exp'!N$21</f>
        <v>2.5869935000000003E-3</v>
      </c>
      <c r="Q6" s="304">
        <f>'[1]4407Exp'!O$21</f>
        <v>2.7492486839999996E-3</v>
      </c>
      <c r="R6" s="304">
        <f>'[1]4407Exp'!P$21</f>
        <v>2.2267457333333329E-3</v>
      </c>
      <c r="S6" s="304">
        <f>'[1]4407Exp'!Q$21</f>
        <v>1.1946225199999999E-3</v>
      </c>
      <c r="T6" s="304">
        <f>'[1]4407Exp'!R$21</f>
        <v>1.1517027340000002E-3</v>
      </c>
      <c r="U6" s="304">
        <f>'[1]4407Exp'!S$21</f>
        <v>7.0251999999999999E-4</v>
      </c>
      <c r="V6" s="304">
        <f>'[1]4407Exp'!T$21</f>
        <v>5.8968000000000009E-4</v>
      </c>
      <c r="W6" s="304">
        <f>'[1]4407Exp'!U$21</f>
        <v>7.3370169599999994E-4</v>
      </c>
      <c r="X6" s="304">
        <f>'[1]4407Exp'!V$21</f>
        <v>1.0243698919999999E-3</v>
      </c>
      <c r="Y6" s="304">
        <f>'[1]4407Exp'!W$21</f>
        <v>7.14144704E-4</v>
      </c>
      <c r="Z6" s="304">
        <f>'[1]4407Exp'!X$21</f>
        <v>8.9485127004000002E-4</v>
      </c>
      <c r="AA6" s="304">
        <f>'[1]4407Exp'!Y$21</f>
        <v>5.2865904000000007E-4</v>
      </c>
      <c r="AB6" s="304">
        <f>'[1]4407Exp'!Z$21</f>
        <v>6.9696718000000009E-4</v>
      </c>
      <c r="AN6" s="305">
        <f t="shared" si="18"/>
        <v>2.7241050210192009E-2</v>
      </c>
      <c r="AO6" s="305">
        <f t="shared" si="18"/>
        <v>1.8941189241520016E-2</v>
      </c>
      <c r="AP6" s="305">
        <f t="shared" si="18"/>
        <v>1.5236905363680005E-2</v>
      </c>
      <c r="AQ6" s="305">
        <f t="shared" si="18"/>
        <v>2.9620051475559999E-2</v>
      </c>
      <c r="AR6" s="305">
        <f t="shared" si="18"/>
        <v>3.8396110498200006E-2</v>
      </c>
      <c r="AS6" s="305">
        <f t="shared" si="18"/>
        <v>3.0780246952000004E-2</v>
      </c>
      <c r="AT6" s="305">
        <f t="shared" si="18"/>
        <v>3.3809230000000023E-2</v>
      </c>
      <c r="AU6" s="305">
        <f t="shared" si="18"/>
        <v>2.3642565091599992E-2</v>
      </c>
      <c r="AV6" s="305">
        <f t="shared" si="18"/>
        <v>2.1491147532400005E-2</v>
      </c>
      <c r="AW6" s="305">
        <f t="shared" si="18"/>
        <v>1.4208404573999998E-2</v>
      </c>
      <c r="AX6" s="305">
        <f t="shared" si="19"/>
        <v>1.9303702599999997E-2</v>
      </c>
      <c r="AY6" s="305">
        <f t="shared" si="19"/>
        <v>1.2533448382000004E-2</v>
      </c>
      <c r="AZ6" s="305">
        <f t="shared" si="19"/>
        <v>8.141877744000001E-3</v>
      </c>
      <c r="BA6" s="305">
        <f t="shared" si="19"/>
        <v>8.3672619940000012E-3</v>
      </c>
      <c r="BB6" s="305">
        <f t="shared" si="19"/>
        <v>8.7751346713333331E-3</v>
      </c>
      <c r="BC6" s="305">
        <f t="shared" si="19"/>
        <v>8.1295205333333335E-3</v>
      </c>
      <c r="BD6" s="305">
        <f t="shared" si="19"/>
        <v>1.0257939146000001E-2</v>
      </c>
      <c r="BE6" s="305">
        <f t="shared" si="19"/>
        <v>1.2146646512E-2</v>
      </c>
      <c r="BF6" s="305">
        <f t="shared" si="19"/>
        <v>3.4567293124000004E-2</v>
      </c>
      <c r="BG6" s="305">
        <f t="shared" si="19"/>
        <v>5.8121383319999992E-3</v>
      </c>
      <c r="BH6" s="305">
        <f t="shared" si="20"/>
        <v>5.2216677240000007E-3</v>
      </c>
      <c r="BI6" s="305">
        <f t="shared" si="20"/>
        <v>2.9178644039999997E-3</v>
      </c>
      <c r="BJ6" s="305">
        <f t="shared" si="20"/>
        <v>9.2684781654920004E-3</v>
      </c>
      <c r="BK6" s="305">
        <f t="shared" si="20"/>
        <v>6.9762351713600016E-3</v>
      </c>
      <c r="BL6" s="305">
        <f t="shared" si="20"/>
        <v>6.7352740000000003E-3</v>
      </c>
      <c r="BX6" s="305">
        <f t="shared" ref="BX6:CS6" si="31">SUM(BX16,BX26)</f>
        <v>7.1879436720000004E-3</v>
      </c>
      <c r="BY6" s="305">
        <f t="shared" si="31"/>
        <v>2.0504520400000002E-3</v>
      </c>
      <c r="BZ6" s="305">
        <f t="shared" si="31"/>
        <v>2.7532159199999999E-4</v>
      </c>
      <c r="CA6" s="305">
        <f t="shared" si="31"/>
        <v>2.5075632400000004E-4</v>
      </c>
      <c r="CB6" s="305">
        <f t="shared" si="31"/>
        <v>2.5300034760000001E-3</v>
      </c>
      <c r="CC6" s="305">
        <f t="shared" si="31"/>
        <v>7.5051340000000018E-3</v>
      </c>
      <c r="CD6" s="305">
        <f t="shared" si="31"/>
        <v>3.2023351541999992E-2</v>
      </c>
      <c r="CE6" s="305">
        <f t="shared" si="31"/>
        <v>2.6885247479999999E-2</v>
      </c>
      <c r="CF6" s="305">
        <f t="shared" si="31"/>
        <v>4.0958713978000001E-2</v>
      </c>
      <c r="CG6" s="305">
        <f t="shared" si="31"/>
        <v>2.8535008319999999E-2</v>
      </c>
      <c r="CH6" s="305">
        <f t="shared" si="31"/>
        <v>4.0205619999999997E-2</v>
      </c>
      <c r="CI6" s="305">
        <f t="shared" si="31"/>
        <v>1.7091327162E-2</v>
      </c>
      <c r="CJ6" s="305">
        <f t="shared" si="31"/>
        <v>8.0577223999999999E-3</v>
      </c>
      <c r="CK6" s="305">
        <f t="shared" si="31"/>
        <v>6.3599126500000006E-3</v>
      </c>
      <c r="CL6" s="305">
        <f t="shared" si="31"/>
        <v>1.2140681522666666E-2</v>
      </c>
      <c r="CM6" s="305">
        <f t="shared" si="31"/>
        <v>1.1381788599999998E-2</v>
      </c>
      <c r="CN6" s="305">
        <f t="shared" si="31"/>
        <v>2.5680199999999999E-3</v>
      </c>
      <c r="CO6" s="305">
        <f t="shared" si="31"/>
        <v>5.005102648E-3</v>
      </c>
      <c r="CP6" s="305">
        <f t="shared" si="31"/>
        <v>6.6125757880000002E-3</v>
      </c>
      <c r="CQ6" s="305">
        <f t="shared" si="31"/>
        <v>2.3123099999999997E-3</v>
      </c>
      <c r="CR6" s="305">
        <f t="shared" si="31"/>
        <v>1.1521036799999999E-3</v>
      </c>
      <c r="CS6" s="305">
        <f t="shared" si="31"/>
        <v>7.8132660666666662E-3</v>
      </c>
      <c r="CT6" s="305">
        <f t="shared" ref="CT6:CU6" si="32">SUM(CT16,CT26)</f>
        <v>3.32514E-2</v>
      </c>
      <c r="CU6" s="305">
        <f t="shared" si="32"/>
        <v>7.2668959999999993E-3</v>
      </c>
      <c r="CV6" s="305">
        <f t="shared" ref="CV6" si="33">SUM(CV16,CV26)</f>
        <v>3.7069104799999997E-3</v>
      </c>
      <c r="DH6" s="304">
        <f>'[1]4407Exp'!B$264</f>
        <v>5.9219790448000013E-3</v>
      </c>
      <c r="DI6" s="304">
        <f>'[1]4407Exp'!C$264</f>
        <v>1.1695544835520001E-2</v>
      </c>
      <c r="DJ6" s="304">
        <f>'[1]4407Exp'!D$264</f>
        <v>1.4947795626400001E-2</v>
      </c>
      <c r="DK6" s="304">
        <f>'[1]4407Exp'!E$264</f>
        <v>1.2861942184E-2</v>
      </c>
      <c r="DL6" s="304">
        <f>'[1]4407Exp'!F$264</f>
        <v>2.7603380225876006E-2</v>
      </c>
      <c r="DM6" s="304">
        <f>'[1]4407Exp'!G$264</f>
        <v>1.2621518000000002E-2</v>
      </c>
      <c r="DN6" s="304">
        <f>'[1]4407Exp'!H$264</f>
        <v>2.5382812000000005E-2</v>
      </c>
      <c r="DO6" s="304">
        <f>'[1]4407Exp'!I$264</f>
        <v>1.4429992263960002E-2</v>
      </c>
      <c r="DP6" s="304">
        <f>'[1]4407Exp'!J$264</f>
        <v>1.1753641172E-2</v>
      </c>
      <c r="DQ6" s="304">
        <f>'[1]4407Exp'!K$264</f>
        <v>9.1906723999999988E-3</v>
      </c>
      <c r="DR6" s="304">
        <f>'[1]4407Exp'!L$264</f>
        <v>1.7562567750000001E-2</v>
      </c>
      <c r="DS6" s="304">
        <f>'[1]4407Exp'!M$264</f>
        <v>1.1164172292000001E-2</v>
      </c>
      <c r="DT6" s="304">
        <f>'[1]4407Exp'!N$264</f>
        <v>3.9995819500000009E-3</v>
      </c>
      <c r="DU6" s="304">
        <f>'[1]4407Exp'!O$264</f>
        <v>4.3989399999999996E-3</v>
      </c>
      <c r="DV6" s="304">
        <f>'[1]4407Exp'!P$264</f>
        <v>1.3597864644E-2</v>
      </c>
      <c r="DW6" s="304">
        <f>'[1]4407Exp'!Q$264</f>
        <v>6.7887059240000006E-3</v>
      </c>
      <c r="DX6" s="304">
        <f>'[1]4407Exp'!R$264</f>
        <v>6.0229119860000001E-3</v>
      </c>
      <c r="DY6" s="304">
        <f>'[1]4407Exp'!S$264</f>
        <v>7.8631028839999985E-3</v>
      </c>
      <c r="DZ6" s="304">
        <f>'[1]4407Exp'!T$264</f>
        <v>7.8718417959999995E-3</v>
      </c>
      <c r="EA6" s="304">
        <f>'[1]4407Exp'!U$264</f>
        <v>1.0412353588E-2</v>
      </c>
      <c r="EB6" s="304">
        <f>'[1]4407Exp'!V$264</f>
        <v>1.5884804571999998E-2</v>
      </c>
      <c r="EC6" s="304">
        <f>'[1]4407Exp'!W$264</f>
        <v>1.1093380844E-2</v>
      </c>
      <c r="ED6" s="304">
        <f>'[1]4407Exp'!X$264</f>
        <v>1.2004181644E-2</v>
      </c>
      <c r="EE6" s="304">
        <f>'[1]4407Exp'!Y$264</f>
        <v>6.258862791999999E-3</v>
      </c>
      <c r="EF6" s="304">
        <f>'[1]4407Exp'!Z$264</f>
        <v>3.3687453799999996E-3</v>
      </c>
      <c r="ER6" s="304">
        <f>'[1]4407Exp'!B$108</f>
        <v>8.0246510198400006E-4</v>
      </c>
      <c r="ES6" s="304">
        <f>'[1]4407Exp'!C$108</f>
        <v>0</v>
      </c>
      <c r="ET6" s="304">
        <f>'[1]4407Exp'!D$108</f>
        <v>0</v>
      </c>
      <c r="EU6" s="304">
        <f>'[1]4407Exp'!E$108</f>
        <v>9.2906450000000012E-4</v>
      </c>
      <c r="EV6" s="304">
        <f>'[1]4407Exp'!F$108</f>
        <v>1.5504248760000001E-3</v>
      </c>
      <c r="EW6" s="304">
        <f>'[1]4407Exp'!G$108</f>
        <v>1.6926000000000003E-3</v>
      </c>
      <c r="EX6" s="304">
        <f>'[1]4407Exp'!H$108</f>
        <v>3.5667632000000012E-2</v>
      </c>
      <c r="EY6" s="304">
        <f>'[1]4407Exp'!I$108</f>
        <v>1.9481695615199999E-2</v>
      </c>
      <c r="EZ6" s="304">
        <f>'[1]4407Exp'!J$108</f>
        <v>4.0948834108000008E-2</v>
      </c>
      <c r="FA6" s="304">
        <f>'[1]4407Exp'!K$108</f>
        <v>1.4234220000000001E-2</v>
      </c>
      <c r="FB6" s="304">
        <f>'[1]4407Exp'!L$108</f>
        <v>9.1637000000000003E-3</v>
      </c>
      <c r="FC6" s="304">
        <f>'[1]4407Exp'!M$108</f>
        <v>1.3992846504000001E-2</v>
      </c>
      <c r="FD6" s="304">
        <f>'[1]4407Exp'!N$108</f>
        <v>2.4946739999999999E-4</v>
      </c>
      <c r="FE6" s="304">
        <f>'[1]4407Exp'!O$108</f>
        <v>1.706796E-2</v>
      </c>
      <c r="FF6" s="304">
        <f>'[1]4407Exp'!P$108</f>
        <v>5.0645686000000004E-3</v>
      </c>
      <c r="FG6" s="304">
        <f>'[1]4407Exp'!Q$108</f>
        <v>5.3344199999999994E-3</v>
      </c>
      <c r="FH6" s="304">
        <f>'[1]4407Exp'!R$108</f>
        <v>2.1530600000000005E-3</v>
      </c>
      <c r="FI6" s="304">
        <f>'[1]4407Exp'!S$108</f>
        <v>7.3892000000000001E-4</v>
      </c>
      <c r="FJ6" s="304">
        <f>'[1]4407Exp'!T$108</f>
        <v>7.1708000000000004E-4</v>
      </c>
      <c r="FK6" s="304">
        <f>'[1]4407Exp'!U$108</f>
        <v>7.5638144400000005E-4</v>
      </c>
      <c r="FL6" s="304">
        <f>'[1]4407Exp'!V$108</f>
        <v>0</v>
      </c>
      <c r="FM6" s="304">
        <f>'[1]4407Exp'!W$108</f>
        <v>0</v>
      </c>
      <c r="FN6" s="304">
        <f>'[1]4407Exp'!X$108</f>
        <v>2.5480000000000001E-4</v>
      </c>
      <c r="FO6" s="304">
        <f>'[1]4407Exp'!Y$108</f>
        <v>4.4644600000000003E-5</v>
      </c>
      <c r="FP6" s="304">
        <f>'[1]4407Exp'!Z$108</f>
        <v>2.6908699999999999E-4</v>
      </c>
      <c r="GB6" s="305">
        <f t="shared" ref="GB6:GW6" si="34">SUM(GB16,GB26)</f>
        <v>8.2312681360000007E-4</v>
      </c>
      <c r="GC6" s="305">
        <f t="shared" si="34"/>
        <v>0</v>
      </c>
      <c r="GD6" s="305">
        <f t="shared" si="34"/>
        <v>1.17266604E-4</v>
      </c>
      <c r="GE6" s="305">
        <f t="shared" si="34"/>
        <v>1.2675280800000002E-4</v>
      </c>
      <c r="GF6" s="305">
        <f t="shared" si="34"/>
        <v>9.2683500000000009E-4</v>
      </c>
      <c r="GG6" s="305">
        <f t="shared" si="34"/>
        <v>3.8038000000000004E-4</v>
      </c>
      <c r="GH6" s="305">
        <f t="shared" si="34"/>
        <v>1.77086E-3</v>
      </c>
      <c r="GI6" s="305">
        <f t="shared" si="34"/>
        <v>3.8642773587600009E-2</v>
      </c>
      <c r="GJ6" s="305">
        <f t="shared" si="34"/>
        <v>1.5706509000000001E-3</v>
      </c>
      <c r="GK6" s="305">
        <f t="shared" si="34"/>
        <v>2.0367619999999999E-2</v>
      </c>
      <c r="GL6" s="305">
        <f t="shared" si="34"/>
        <v>2.7737100299999998E-2</v>
      </c>
      <c r="GM6" s="305">
        <f t="shared" si="34"/>
        <v>2.6589735900000001E-2</v>
      </c>
      <c r="GN6" s="305">
        <f t="shared" si="34"/>
        <v>2.3960800500000004E-2</v>
      </c>
      <c r="GO6" s="305">
        <f t="shared" si="34"/>
        <v>1.4050399999999999E-2</v>
      </c>
      <c r="GP6" s="305">
        <f t="shared" si="34"/>
        <v>2.0983083333333333E-3</v>
      </c>
      <c r="GQ6" s="305">
        <f t="shared" si="34"/>
        <v>5.5280134000000002E-3</v>
      </c>
      <c r="GR6" s="305">
        <f t="shared" si="34"/>
        <v>5.6110599999999993E-3</v>
      </c>
      <c r="GS6" s="305">
        <f t="shared" si="34"/>
        <v>4.7521958120000001E-3</v>
      </c>
      <c r="GT6" s="305">
        <f t="shared" si="34"/>
        <v>3.1613399999999999E-3</v>
      </c>
      <c r="GU6" s="305">
        <f t="shared" si="34"/>
        <v>9.6823999999999999E-4</v>
      </c>
      <c r="GV6" s="305">
        <f t="shared" si="34"/>
        <v>1.5287999999999999E-3</v>
      </c>
      <c r="GW6" s="305">
        <f t="shared" si="34"/>
        <v>0</v>
      </c>
      <c r="GX6" s="305">
        <f t="shared" ref="GX6:GY6" si="35">SUM(GX16,GX26)</f>
        <v>0</v>
      </c>
      <c r="GY6" s="305">
        <f t="shared" si="35"/>
        <v>0</v>
      </c>
      <c r="GZ6" s="305">
        <f t="shared" ref="GZ6" si="36">SUM(GZ16,GZ26)</f>
        <v>0</v>
      </c>
      <c r="HL6" s="304">
        <f>'[1]4407Exp'!B$247</f>
        <v>7.4495184982400001E-3</v>
      </c>
      <c r="HM6" s="304">
        <f>'[1]4407Exp'!C$247</f>
        <v>1.4954532283600001E-2</v>
      </c>
      <c r="HN6" s="304">
        <f>'[1]4407Exp'!D$247</f>
        <v>2.5214062182400006E-3</v>
      </c>
      <c r="HO6" s="304">
        <f>'[1]4407Exp'!E$247</f>
        <v>3.5256930800000004E-3</v>
      </c>
      <c r="HP6" s="304">
        <f>'[1]4407Exp'!F$247</f>
        <v>8.1253299400000003E-3</v>
      </c>
      <c r="HQ6" s="304">
        <f>'[1]4407Exp'!G$247</f>
        <v>7.3655800400000008E-3</v>
      </c>
      <c r="HR6" s="304">
        <f>'[1]4407Exp'!H$247</f>
        <v>7.1967350000000001E-3</v>
      </c>
      <c r="HS6" s="304">
        <f>'[1]4407Exp'!I$247</f>
        <v>8.4953114391600019E-3</v>
      </c>
      <c r="HT6" s="304">
        <f>'[1]4407Exp'!J$247</f>
        <v>7.710407796000001E-3</v>
      </c>
      <c r="HU6" s="304">
        <f>'[1]4407Exp'!K$247</f>
        <v>5.0482049800000001E-3</v>
      </c>
      <c r="HV6" s="304">
        <f>'[1]4407Exp'!L$247</f>
        <v>1.0843314299999999E-2</v>
      </c>
      <c r="HW6" s="304">
        <f>'[1]4407Exp'!M$247</f>
        <v>1.041194336E-2</v>
      </c>
      <c r="HX6" s="304">
        <f>'[1]4407Exp'!N$247</f>
        <v>1.0474486204000001E-2</v>
      </c>
      <c r="HY6" s="304">
        <f>'[1]4407Exp'!O$247</f>
        <v>6.220245668E-3</v>
      </c>
      <c r="HZ6" s="304">
        <f>'[1]4407Exp'!P$247</f>
        <v>1.1599333200000001E-2</v>
      </c>
      <c r="IA6" s="304">
        <f>'[1]4407Exp'!Q$247</f>
        <v>6.4738033359999997E-3</v>
      </c>
      <c r="IB6" s="304">
        <f>'[1]4407Exp'!R$247</f>
        <v>1.0957304175999999E-2</v>
      </c>
      <c r="IC6" s="304">
        <f>'[1]4407Exp'!S$247</f>
        <v>5.7136861599999993E-3</v>
      </c>
      <c r="ID6" s="304">
        <f>'[1]4407Exp'!T$247</f>
        <v>6.8324110399999999E-3</v>
      </c>
      <c r="IE6" s="304">
        <f>'[1]4407Exp'!U$247</f>
        <v>8.2253618719999987E-3</v>
      </c>
      <c r="IF6" s="304">
        <f>'[1]4407Exp'!V$247</f>
        <v>6.5757611919999995E-3</v>
      </c>
      <c r="IG6" s="304">
        <f>'[1]4407Exp'!W$247</f>
        <v>4.5757864879999999E-3</v>
      </c>
      <c r="IH6" s="304">
        <f>'[1]4407Exp'!X$247</f>
        <v>7.0724122559999991E-3</v>
      </c>
      <c r="II6" s="304">
        <f>'[1]4407Exp'!Y$247</f>
        <v>5.6369072759999998E-3</v>
      </c>
      <c r="IJ6" s="304">
        <f>'[1]4407Exp'!Z$247</f>
        <v>3.8354679999999999E-3</v>
      </c>
      <c r="IV6" s="305">
        <f t="shared" si="27"/>
        <v>2.3828768599999939E-3</v>
      </c>
      <c r="IW6" s="305">
        <f t="shared" si="27"/>
        <v>1.8687108439999905E-3</v>
      </c>
      <c r="IX6" s="305">
        <f t="shared" si="27"/>
        <v>2.1631067640000001E-3</v>
      </c>
      <c r="IY6" s="305">
        <f t="shared" si="27"/>
        <v>2.0822555135200094E-3</v>
      </c>
      <c r="IZ6" s="305">
        <f t="shared" si="27"/>
        <v>5.3735997587999462E-3</v>
      </c>
      <c r="JA6" s="305">
        <f t="shared" si="27"/>
        <v>4.1879128200000004E-3</v>
      </c>
      <c r="JB6" s="305">
        <f t="shared" si="27"/>
        <v>1.3778375519999941E-2</v>
      </c>
      <c r="JC6" s="305">
        <f t="shared" si="27"/>
        <v>9.5340065183999734E-3</v>
      </c>
      <c r="JD6" s="305">
        <f t="shared" si="27"/>
        <v>1.1799653975200025E-2</v>
      </c>
      <c r="JE6" s="305">
        <f t="shared" si="27"/>
        <v>1.0443648669999986E-2</v>
      </c>
      <c r="JF6" s="305">
        <f t="shared" si="28"/>
        <v>4.7220537000000062E-3</v>
      </c>
      <c r="JG6" s="305">
        <f t="shared" si="28"/>
        <v>3.4093508540000012E-3</v>
      </c>
      <c r="JH6" s="305">
        <f t="shared" si="28"/>
        <v>4.0649254100000032E-3</v>
      </c>
      <c r="JI6" s="305">
        <f t="shared" si="28"/>
        <v>7.8126047999999768E-3</v>
      </c>
      <c r="JJ6" s="305">
        <f t="shared" si="28"/>
        <v>6.2806968466666557E-3</v>
      </c>
      <c r="JK6" s="305">
        <f t="shared" si="28"/>
        <v>7.7696284120000111E-3</v>
      </c>
      <c r="JL6" s="305">
        <f t="shared" si="28"/>
        <v>5.5584574499999845E-3</v>
      </c>
      <c r="JM6" s="305">
        <f t="shared" si="28"/>
        <v>2.7315895880000163E-3</v>
      </c>
      <c r="JN6" s="305">
        <f t="shared" si="28"/>
        <v>5.3908399999999801E-3</v>
      </c>
      <c r="JO6" s="305">
        <f t="shared" si="28"/>
        <v>5.8512322960000002E-3</v>
      </c>
      <c r="JP6" s="305">
        <f t="shared" si="29"/>
        <v>4.4244545800000007E-3</v>
      </c>
      <c r="JQ6" s="305">
        <f t="shared" si="29"/>
        <v>7.7071438080000033E-3</v>
      </c>
      <c r="JR6" s="305">
        <f t="shared" ref="JR6:JT6" si="37">JR16-SUM(Z6,BJ6,CT6,ED6,FN6,GX6,IH6)</f>
        <v>8.6543613610999826E-3</v>
      </c>
      <c r="JS6" s="305">
        <f t="shared" si="37"/>
        <v>4.5888755639999952E-3</v>
      </c>
      <c r="JT6" s="305">
        <f t="shared" si="37"/>
        <v>3.0590942199999957E-3</v>
      </c>
    </row>
    <row r="7" spans="1:280" ht="13">
      <c r="A7" s="302" t="s">
        <v>1</v>
      </c>
      <c r="B7" s="304" t="s">
        <v>122</v>
      </c>
      <c r="C7" s="304"/>
      <c r="D7" s="304">
        <f>'[1]4412Exp'!B$21</f>
        <v>7.7068123999999997E-4</v>
      </c>
      <c r="E7" s="304">
        <f>'[1]4412Exp'!C$21</f>
        <v>2.2239477399999996E-3</v>
      </c>
      <c r="F7" s="304">
        <f>'[1]4412Exp'!D$21</f>
        <v>6.741392000000001E-5</v>
      </c>
      <c r="G7" s="304">
        <f>'[1]4412Exp'!E$21</f>
        <v>1.00099174E-3</v>
      </c>
      <c r="H7" s="304">
        <f>'[1]4412Exp'!F$21</f>
        <v>3.9043466000000001E-4</v>
      </c>
      <c r="I7" s="304">
        <f>'[1]4412Exp'!G$21</f>
        <v>2.4948100000000002E-4</v>
      </c>
      <c r="J7" s="304">
        <f>'[1]4412Exp'!H$21</f>
        <v>2.1779712E-3</v>
      </c>
      <c r="K7" s="304">
        <f>'[1]4412Exp'!I$21</f>
        <v>2.2479142000000001E-4</v>
      </c>
      <c r="L7" s="304">
        <f>'[1]4412Exp'!J$21</f>
        <v>6.9767740000000009E-5</v>
      </c>
      <c r="M7" s="304">
        <f>'[1]4412Exp'!K$21</f>
        <v>2.1058799999999996E-5</v>
      </c>
      <c r="N7" s="304">
        <f>'[1]4412Exp'!L$21</f>
        <v>0</v>
      </c>
      <c r="O7" s="304">
        <f>'[1]4412Exp'!M$21</f>
        <v>4.0208599999999993E-5</v>
      </c>
      <c r="P7" s="304">
        <f>'[1]4412Exp'!N$21</f>
        <v>0</v>
      </c>
      <c r="Q7" s="304">
        <f>'[1]4412Exp'!O$21</f>
        <v>4.1963499999999992E-5</v>
      </c>
      <c r="R7" s="304">
        <f>'[1]4412Exp'!P$21</f>
        <v>0</v>
      </c>
      <c r="S7" s="304">
        <f>'[1]4412Exp'!Q$21</f>
        <v>0</v>
      </c>
      <c r="T7" s="304">
        <f>'[1]4412Exp'!R$21</f>
        <v>0</v>
      </c>
      <c r="U7" s="304">
        <f>'[1]4412Exp'!S$21</f>
        <v>0</v>
      </c>
      <c r="V7" s="304">
        <f>'[1]4412Exp'!T$21</f>
        <v>0</v>
      </c>
      <c r="W7" s="304">
        <f>'[1]4412Exp'!U$21</f>
        <v>0</v>
      </c>
      <c r="X7" s="304">
        <f>'[1]4412Exp'!V$21</f>
        <v>0</v>
      </c>
      <c r="Y7" s="304">
        <f>'[1]4412Exp'!W$21</f>
        <v>0</v>
      </c>
      <c r="Z7" s="304">
        <f>'[1]4412Exp'!X$21</f>
        <v>0</v>
      </c>
      <c r="AA7" s="304">
        <f>'[1]4412Exp'!Y$21</f>
        <v>0</v>
      </c>
      <c r="AB7" s="304">
        <f>'[1]4412Exp'!Z$21</f>
        <v>0</v>
      </c>
      <c r="AN7" s="305">
        <f t="shared" si="18"/>
        <v>3.5358485119999998E-2</v>
      </c>
      <c r="AO7" s="305">
        <f t="shared" si="18"/>
        <v>1.5197897680000003E-2</v>
      </c>
      <c r="AP7" s="305">
        <f t="shared" si="18"/>
        <v>8.3923407399999986E-3</v>
      </c>
      <c r="AQ7" s="305">
        <f t="shared" si="18"/>
        <v>9.2624072799999992E-3</v>
      </c>
      <c r="AR7" s="305">
        <f t="shared" si="18"/>
        <v>1.5463695800000002E-2</v>
      </c>
      <c r="AS7" s="305">
        <f t="shared" si="18"/>
        <v>1.2107054180000002E-2</v>
      </c>
      <c r="AT7" s="305">
        <f t="shared" si="18"/>
        <v>8.5766999999999996E-3</v>
      </c>
      <c r="AU7" s="305">
        <f t="shared" si="18"/>
        <v>5.5742321599999995E-3</v>
      </c>
      <c r="AV7" s="305">
        <f t="shared" si="18"/>
        <v>3.1077121600000001E-3</v>
      </c>
      <c r="AW7" s="305">
        <f t="shared" si="18"/>
        <v>2.4936875999999998E-3</v>
      </c>
      <c r="AX7" s="305">
        <f t="shared" si="19"/>
        <v>3.0762083699999994E-3</v>
      </c>
      <c r="AY7" s="305">
        <f t="shared" si="19"/>
        <v>1.6490434199999998E-3</v>
      </c>
      <c r="AZ7" s="305">
        <f t="shared" si="19"/>
        <v>3.1212471999999998E-3</v>
      </c>
      <c r="BA7" s="305">
        <f t="shared" si="19"/>
        <v>2.8252155800000001E-3</v>
      </c>
      <c r="BB7" s="305">
        <f t="shared" si="19"/>
        <v>4.2871999999999997E-3</v>
      </c>
      <c r="BC7" s="305">
        <f t="shared" si="19"/>
        <v>3.7944645599999999E-3</v>
      </c>
      <c r="BD7" s="305">
        <f t="shared" si="19"/>
        <v>2.5335636200000001E-3</v>
      </c>
      <c r="BE7" s="305">
        <f t="shared" si="19"/>
        <v>1.4142336599999997E-3</v>
      </c>
      <c r="BF7" s="305">
        <f t="shared" si="19"/>
        <v>1.9202042199999998E-3</v>
      </c>
      <c r="BG7" s="305">
        <f t="shared" si="19"/>
        <v>5.6387995999999994E-4</v>
      </c>
      <c r="BH7" s="305">
        <f t="shared" si="20"/>
        <v>1.6755499999999998E-3</v>
      </c>
      <c r="BI7" s="305">
        <f t="shared" si="20"/>
        <v>3.2659999999999997E-4</v>
      </c>
      <c r="BJ7" s="305">
        <f t="shared" si="20"/>
        <v>8.2155999999999991E-5</v>
      </c>
      <c r="BK7" s="305">
        <f t="shared" si="20"/>
        <v>1.6099999999999998E-6</v>
      </c>
      <c r="BL7" s="305">
        <f t="shared" si="20"/>
        <v>3.9415099999999997E-4</v>
      </c>
      <c r="BX7" s="305">
        <f t="shared" ref="BX7:CS7" si="38">SUM(BX17,BX27)</f>
        <v>0</v>
      </c>
      <c r="BY7" s="305">
        <f t="shared" si="38"/>
        <v>0</v>
      </c>
      <c r="BZ7" s="305">
        <f t="shared" si="38"/>
        <v>0</v>
      </c>
      <c r="CA7" s="305">
        <f t="shared" si="38"/>
        <v>0</v>
      </c>
      <c r="CB7" s="305">
        <f t="shared" si="38"/>
        <v>0</v>
      </c>
      <c r="CC7" s="305">
        <f t="shared" si="38"/>
        <v>9.6600000000000003E-5</v>
      </c>
      <c r="CD7" s="305">
        <f t="shared" si="38"/>
        <v>0</v>
      </c>
      <c r="CE7" s="305">
        <f t="shared" si="38"/>
        <v>0</v>
      </c>
      <c r="CF7" s="305">
        <f t="shared" si="38"/>
        <v>0</v>
      </c>
      <c r="CG7" s="305">
        <f t="shared" si="38"/>
        <v>0</v>
      </c>
      <c r="CH7" s="305">
        <f t="shared" si="38"/>
        <v>0</v>
      </c>
      <c r="CI7" s="305">
        <f t="shared" si="38"/>
        <v>8.2799999999999993E-5</v>
      </c>
      <c r="CJ7" s="305">
        <f t="shared" si="38"/>
        <v>0</v>
      </c>
      <c r="CK7" s="305">
        <f t="shared" si="38"/>
        <v>0</v>
      </c>
      <c r="CL7" s="305">
        <f t="shared" si="38"/>
        <v>0</v>
      </c>
      <c r="CM7" s="305">
        <f t="shared" si="38"/>
        <v>0</v>
      </c>
      <c r="CN7" s="305">
        <f t="shared" si="38"/>
        <v>9.4716299999999986E-5</v>
      </c>
      <c r="CO7" s="305">
        <f t="shared" si="38"/>
        <v>1.8353723999999999E-4</v>
      </c>
      <c r="CP7" s="305">
        <f t="shared" si="38"/>
        <v>0</v>
      </c>
      <c r="CQ7" s="305">
        <f t="shared" si="38"/>
        <v>0</v>
      </c>
      <c r="CR7" s="305">
        <f t="shared" si="38"/>
        <v>0</v>
      </c>
      <c r="CS7" s="305">
        <f t="shared" si="38"/>
        <v>0</v>
      </c>
      <c r="CT7" s="305">
        <f t="shared" ref="CT7:CU7" si="39">SUM(CT17,CT27)</f>
        <v>0</v>
      </c>
      <c r="CU7" s="305">
        <f t="shared" si="39"/>
        <v>0</v>
      </c>
      <c r="CV7" s="305">
        <f t="shared" ref="CV7" si="40">SUM(CV17,CV27)</f>
        <v>0</v>
      </c>
      <c r="DH7" s="304">
        <f>'[1]4412Exp'!B$264</f>
        <v>1.7996689480000001E-2</v>
      </c>
      <c r="DI7" s="304">
        <f>'[1]4412Exp'!C$264</f>
        <v>1.226839964E-2</v>
      </c>
      <c r="DJ7" s="304">
        <f>'[1]4412Exp'!D$264</f>
        <v>9.7503306600000006E-3</v>
      </c>
      <c r="DK7" s="304">
        <f>'[1]4412Exp'!E$264</f>
        <v>1.2478926460000001E-2</v>
      </c>
      <c r="DL7" s="304">
        <f>'[1]4412Exp'!F$264</f>
        <v>1.26181335E-2</v>
      </c>
      <c r="DM7" s="304">
        <f>'[1]4412Exp'!G$264</f>
        <v>1.3674175740000001E-2</v>
      </c>
      <c r="DN7" s="304">
        <f>'[1]4412Exp'!H$264</f>
        <v>1.7152917E-2</v>
      </c>
      <c r="DO7" s="304">
        <f>'[1]4412Exp'!I$264</f>
        <v>1.224367004E-2</v>
      </c>
      <c r="DP7" s="304">
        <f>'[1]4412Exp'!J$264</f>
        <v>5.0031909199999992E-3</v>
      </c>
      <c r="DQ7" s="304">
        <f>'[1]4412Exp'!K$264</f>
        <v>8.7083519999999988E-4</v>
      </c>
      <c r="DR7" s="304">
        <f>'[1]4412Exp'!L$264</f>
        <v>1.3546714799999998E-3</v>
      </c>
      <c r="DS7" s="304">
        <f>'[1]4412Exp'!M$264</f>
        <v>0</v>
      </c>
      <c r="DT7" s="304">
        <f>'[1]4412Exp'!N$264</f>
        <v>1.03918646E-3</v>
      </c>
      <c r="DU7" s="304">
        <f>'[1]4412Exp'!O$264</f>
        <v>1.6857159999999997E-4</v>
      </c>
      <c r="DV7" s="304">
        <f>'[1]4412Exp'!P$264</f>
        <v>6.5642919999999989E-5</v>
      </c>
      <c r="DW7" s="304">
        <f>'[1]4412Exp'!Q$264</f>
        <v>9.2E-5</v>
      </c>
      <c r="DX7" s="304">
        <f>'[1]4412Exp'!R$264</f>
        <v>0</v>
      </c>
      <c r="DY7" s="304">
        <f>'[1]4412Exp'!S$264</f>
        <v>8.2161381999999977E-4</v>
      </c>
      <c r="DZ7" s="304">
        <f>'[1]4412Exp'!T$264</f>
        <v>2.1962102E-4</v>
      </c>
      <c r="EA7" s="304">
        <f>'[1]4412Exp'!U$264</f>
        <v>0</v>
      </c>
      <c r="EB7" s="304">
        <f>'[1]4412Exp'!V$264</f>
        <v>0</v>
      </c>
      <c r="EC7" s="304">
        <f>'[1]4412Exp'!W$264</f>
        <v>0</v>
      </c>
      <c r="ED7" s="304">
        <f>'[1]4412Exp'!X$264</f>
        <v>0</v>
      </c>
      <c r="EE7" s="304">
        <f>'[1]4412Exp'!Y$264</f>
        <v>0</v>
      </c>
      <c r="EF7" s="304">
        <f>'[1]4412Exp'!Z$264</f>
        <v>0</v>
      </c>
      <c r="ER7" s="304">
        <f>'[1]4412Exp'!B$108</f>
        <v>0</v>
      </c>
      <c r="ES7" s="304">
        <f>'[1]4412Exp'!C$108</f>
        <v>0</v>
      </c>
      <c r="ET7" s="304">
        <f>'[1]4412Exp'!D$108</f>
        <v>0</v>
      </c>
      <c r="EU7" s="304">
        <f>'[1]4412Exp'!E$108</f>
        <v>0</v>
      </c>
      <c r="EV7" s="304">
        <f>'[1]4412Exp'!F$108</f>
        <v>0</v>
      </c>
      <c r="EW7" s="304">
        <f>'[1]4412Exp'!G$108</f>
        <v>0</v>
      </c>
      <c r="EX7" s="304">
        <f>'[1]4412Exp'!H$108</f>
        <v>0</v>
      </c>
      <c r="EY7" s="304">
        <f>'[1]4412Exp'!I$108</f>
        <v>0</v>
      </c>
      <c r="EZ7" s="304">
        <f>'[1]4412Exp'!J$108</f>
        <v>0</v>
      </c>
      <c r="FA7" s="304">
        <f>'[1]4412Exp'!K$108</f>
        <v>0</v>
      </c>
      <c r="FB7" s="304">
        <f>'[1]4412Exp'!L$108</f>
        <v>0</v>
      </c>
      <c r="FC7" s="304">
        <f>'[1]4412Exp'!M$108</f>
        <v>0</v>
      </c>
      <c r="FD7" s="304">
        <f>'[1]4412Exp'!N$108</f>
        <v>0</v>
      </c>
      <c r="FE7" s="304">
        <f>'[1]4412Exp'!O$108</f>
        <v>0</v>
      </c>
      <c r="FF7" s="304">
        <f>'[1]4412Exp'!P$108</f>
        <v>0</v>
      </c>
      <c r="FG7" s="304">
        <f>'[1]4412Exp'!Q$108</f>
        <v>0</v>
      </c>
      <c r="FH7" s="304">
        <f>'[1]4412Exp'!R$108</f>
        <v>0</v>
      </c>
      <c r="FI7" s="304">
        <f>'[1]4412Exp'!S$108</f>
        <v>0</v>
      </c>
      <c r="FJ7" s="304">
        <f>'[1]4412Exp'!T$108</f>
        <v>0</v>
      </c>
      <c r="FK7" s="304">
        <f>'[1]4412Exp'!U$108</f>
        <v>0</v>
      </c>
      <c r="FL7" s="304">
        <f>'[1]4412Exp'!V$108</f>
        <v>0</v>
      </c>
      <c r="FM7" s="304">
        <f>'[1]4412Exp'!W$108</f>
        <v>0</v>
      </c>
      <c r="FN7" s="304">
        <f>'[1]4412Exp'!X$108</f>
        <v>0</v>
      </c>
      <c r="FO7" s="304">
        <f>'[1]4412Exp'!Y$108</f>
        <v>0</v>
      </c>
      <c r="FP7" s="304">
        <f>'[1]4412Exp'!Z$108</f>
        <v>0</v>
      </c>
      <c r="GB7" s="305">
        <f t="shared" ref="GB7:GW7" si="41">SUM(GB17,GB27)</f>
        <v>0</v>
      </c>
      <c r="GC7" s="305">
        <f t="shared" si="41"/>
        <v>0</v>
      </c>
      <c r="GD7" s="305">
        <f t="shared" si="41"/>
        <v>1.2725118E-4</v>
      </c>
      <c r="GE7" s="305">
        <f t="shared" si="41"/>
        <v>8.0499999999999992E-7</v>
      </c>
      <c r="GF7" s="305">
        <f t="shared" si="41"/>
        <v>0</v>
      </c>
      <c r="GG7" s="305">
        <f t="shared" si="41"/>
        <v>0</v>
      </c>
      <c r="GH7" s="305">
        <f t="shared" si="41"/>
        <v>0</v>
      </c>
      <c r="GI7" s="305">
        <f t="shared" si="41"/>
        <v>0</v>
      </c>
      <c r="GJ7" s="305">
        <f t="shared" si="41"/>
        <v>0</v>
      </c>
      <c r="GK7" s="305">
        <f t="shared" si="41"/>
        <v>0</v>
      </c>
      <c r="GL7" s="305">
        <f t="shared" si="41"/>
        <v>0</v>
      </c>
      <c r="GM7" s="305">
        <f t="shared" si="41"/>
        <v>0</v>
      </c>
      <c r="GN7" s="305">
        <f t="shared" si="41"/>
        <v>0</v>
      </c>
      <c r="GO7" s="305">
        <f t="shared" si="41"/>
        <v>0</v>
      </c>
      <c r="GP7" s="305">
        <f t="shared" si="41"/>
        <v>0</v>
      </c>
      <c r="GQ7" s="305">
        <f t="shared" si="41"/>
        <v>0</v>
      </c>
      <c r="GR7" s="305">
        <f t="shared" si="41"/>
        <v>0</v>
      </c>
      <c r="GS7" s="305">
        <f t="shared" si="41"/>
        <v>0</v>
      </c>
      <c r="GT7" s="305">
        <f t="shared" si="41"/>
        <v>0</v>
      </c>
      <c r="GU7" s="305">
        <f t="shared" si="41"/>
        <v>0</v>
      </c>
      <c r="GV7" s="305">
        <f t="shared" si="41"/>
        <v>0</v>
      </c>
      <c r="GW7" s="305">
        <f t="shared" si="41"/>
        <v>0</v>
      </c>
      <c r="GX7" s="305">
        <f t="shared" ref="GX7:GY7" si="42">SUM(GX17,GX27)</f>
        <v>0</v>
      </c>
      <c r="GY7" s="305">
        <f t="shared" si="42"/>
        <v>0</v>
      </c>
      <c r="GZ7" s="305">
        <f t="shared" ref="GZ7" si="43">SUM(GZ17,GZ27)</f>
        <v>0</v>
      </c>
      <c r="HL7" s="304">
        <f>'[1]4412Exp'!B$247</f>
        <v>8.0753481620000012E-2</v>
      </c>
      <c r="HM7" s="304">
        <f>'[1]4412Exp'!C$247</f>
        <v>7.2283526000000001E-2</v>
      </c>
      <c r="HN7" s="304">
        <f>'[1]4412Exp'!D$247</f>
        <v>4.8243962340000002E-2</v>
      </c>
      <c r="HO7" s="304">
        <f>'[1]4412Exp'!E$247</f>
        <v>4.1911719639999997E-2</v>
      </c>
      <c r="HP7" s="304">
        <f>'[1]4412Exp'!F$247</f>
        <v>4.8259473080000004E-2</v>
      </c>
      <c r="HQ7" s="304">
        <f>'[1]4412Exp'!G$247</f>
        <v>4.8463300000000001E-2</v>
      </c>
      <c r="HR7" s="304">
        <f>'[1]4412Exp'!H$247</f>
        <v>2.1557899999999998E-2</v>
      </c>
      <c r="HS7" s="304">
        <f>'[1]4412Exp'!I$247</f>
        <v>2.4749586539999997E-2</v>
      </c>
      <c r="HT7" s="304">
        <f>'[1]4412Exp'!J$247</f>
        <v>1.5285829439999999E-2</v>
      </c>
      <c r="HU7" s="304">
        <f>'[1]4412Exp'!K$247</f>
        <v>1.0493346579999998E-2</v>
      </c>
      <c r="HV7" s="304">
        <f>'[1]4412Exp'!L$247</f>
        <v>9.5179101399999987E-3</v>
      </c>
      <c r="HW7" s="304">
        <f>'[1]4412Exp'!M$247</f>
        <v>0</v>
      </c>
      <c r="HX7" s="304">
        <f>'[1]4412Exp'!N$247</f>
        <v>0</v>
      </c>
      <c r="HY7" s="304">
        <f>'[1]4412Exp'!O$247</f>
        <v>8.0697799999999978E-5</v>
      </c>
      <c r="HZ7" s="304">
        <f>'[1]4412Exp'!P$247</f>
        <v>8.9751519999999984E-5</v>
      </c>
      <c r="IA7" s="304">
        <f>'[1]4412Exp'!Q$247</f>
        <v>3.9099999999999995E-5</v>
      </c>
      <c r="IB7" s="304">
        <f>'[1]4412Exp'!R$247</f>
        <v>6.5027899999999981E-5</v>
      </c>
      <c r="IC7" s="304">
        <f>'[1]4412Exp'!S$247</f>
        <v>0</v>
      </c>
      <c r="ID7" s="304">
        <f>'[1]4412Exp'!T$247</f>
        <v>0</v>
      </c>
      <c r="IE7" s="304">
        <f>'[1]4412Exp'!U$247</f>
        <v>0</v>
      </c>
      <c r="IF7" s="304">
        <f>'[1]4412Exp'!V$247</f>
        <v>0</v>
      </c>
      <c r="IG7" s="304">
        <f>'[1]4412Exp'!W$247</f>
        <v>0</v>
      </c>
      <c r="IH7" s="304">
        <f>'[1]4412Exp'!X$247</f>
        <v>0</v>
      </c>
      <c r="II7" s="304">
        <f>'[1]4412Exp'!Y$247</f>
        <v>0</v>
      </c>
      <c r="IJ7" s="304">
        <f>'[1]4412Exp'!Z$247</f>
        <v>0</v>
      </c>
      <c r="IV7" s="305">
        <f t="shared" si="27"/>
        <v>2.0877220979999972E-2</v>
      </c>
      <c r="IW7" s="305">
        <f t="shared" si="27"/>
        <v>2.5283543039999995E-2</v>
      </c>
      <c r="IX7" s="305">
        <f t="shared" si="27"/>
        <v>1.9603118499999989E-2</v>
      </c>
      <c r="IY7" s="305">
        <f t="shared" si="27"/>
        <v>1.546251727999999E-2</v>
      </c>
      <c r="IZ7" s="305">
        <f t="shared" si="27"/>
        <v>1.3338141600000006E-2</v>
      </c>
      <c r="JA7" s="305">
        <f t="shared" si="27"/>
        <v>7.0123964000000094E-3</v>
      </c>
      <c r="JB7" s="305">
        <f t="shared" si="27"/>
        <v>8.1593079600000076E-3</v>
      </c>
      <c r="JC7" s="305">
        <f t="shared" si="27"/>
        <v>9.2510406800000028E-3</v>
      </c>
      <c r="JD7" s="305">
        <f t="shared" si="27"/>
        <v>5.7342082000000003E-3</v>
      </c>
      <c r="JE7" s="305">
        <f t="shared" si="27"/>
        <v>6.3691227399999984E-3</v>
      </c>
      <c r="JF7" s="305">
        <f t="shared" si="28"/>
        <v>4.0148466499999973E-3</v>
      </c>
      <c r="JG7" s="305">
        <f t="shared" si="28"/>
        <v>2.0585386399999996E-3</v>
      </c>
      <c r="JH7" s="305">
        <f t="shared" si="28"/>
        <v>5.5530256233333334E-3</v>
      </c>
      <c r="JI7" s="305">
        <f t="shared" si="28"/>
        <v>5.8444228199999986E-3</v>
      </c>
      <c r="JJ7" s="305">
        <f t="shared" si="28"/>
        <v>8.0745168499999995E-3</v>
      </c>
      <c r="JK7" s="305">
        <f t="shared" si="28"/>
        <v>4.7882485600000005E-3</v>
      </c>
      <c r="JL7" s="305">
        <f t="shared" si="28"/>
        <v>3.2586726600000006E-3</v>
      </c>
      <c r="JM7" s="305">
        <f t="shared" si="28"/>
        <v>3.323201459999999E-3</v>
      </c>
      <c r="JN7" s="305">
        <f t="shared" si="28"/>
        <v>5.3033915199999981E-3</v>
      </c>
      <c r="JO7" s="305">
        <f t="shared" si="28"/>
        <v>2.3089911599999996E-3</v>
      </c>
      <c r="JP7" s="305">
        <f t="shared" si="29"/>
        <v>1.6360948799999996E-3</v>
      </c>
      <c r="JQ7" s="305">
        <f t="shared" si="29"/>
        <v>2.6334953999999997E-3</v>
      </c>
      <c r="JR7" s="305">
        <f t="shared" ref="JR7:JT7" si="44">JR17-SUM(Z7,BJ7,CT7,ED7,FN7,GX7,IH7)</f>
        <v>0</v>
      </c>
      <c r="JS7" s="305">
        <f t="shared" si="44"/>
        <v>0</v>
      </c>
      <c r="JT7" s="305">
        <f t="shared" si="44"/>
        <v>0</v>
      </c>
    </row>
    <row r="8" spans="1:280" ht="13">
      <c r="A8" s="302" t="s">
        <v>134</v>
      </c>
      <c r="B8" s="305" t="s">
        <v>122</v>
      </c>
      <c r="C8" s="305"/>
      <c r="D8" s="305">
        <f t="shared" ref="D8:Y8" si="45">D9-SUM(D5:D7)</f>
        <v>4.4185877400000073E-3</v>
      </c>
      <c r="E8" s="305">
        <f t="shared" si="45"/>
        <v>3.0588643399999949E-3</v>
      </c>
      <c r="F8" s="305">
        <f t="shared" si="45"/>
        <v>2.0202494200000018E-3</v>
      </c>
      <c r="G8" s="305">
        <f t="shared" si="45"/>
        <v>3.0115301930000032E-3</v>
      </c>
      <c r="H8" s="305">
        <f t="shared" si="45"/>
        <v>2.8166958400000011E-3</v>
      </c>
      <c r="I8" s="305">
        <f t="shared" si="45"/>
        <v>3.6957264400000051E-3</v>
      </c>
      <c r="J8" s="305">
        <f t="shared" si="45"/>
        <v>5.7620817399999802E-3</v>
      </c>
      <c r="K8" s="305">
        <f t="shared" si="45"/>
        <v>7.1941682399999929E-3</v>
      </c>
      <c r="L8" s="305">
        <f t="shared" si="45"/>
        <v>7.4820450600000012E-3</v>
      </c>
      <c r="M8" s="305">
        <f t="shared" si="45"/>
        <v>9.4776991399999917E-3</v>
      </c>
      <c r="N8" s="305">
        <f t="shared" si="45"/>
        <v>8.8957678742857156E-3</v>
      </c>
      <c r="O8" s="305">
        <f t="shared" si="45"/>
        <v>4.6713102799999994E-3</v>
      </c>
      <c r="P8" s="305">
        <f t="shared" si="45"/>
        <v>5.8270216199999983E-3</v>
      </c>
      <c r="Q8" s="305">
        <f t="shared" si="45"/>
        <v>3.7313978800000008E-3</v>
      </c>
      <c r="R8" s="305">
        <f t="shared" si="45"/>
        <v>3.377572379999999E-3</v>
      </c>
      <c r="S8" s="305">
        <f t="shared" si="45"/>
        <v>3.6149065400000002E-3</v>
      </c>
      <c r="T8" s="305">
        <f t="shared" si="45"/>
        <v>3.6157182599999994E-3</v>
      </c>
      <c r="U8" s="305">
        <f t="shared" si="45"/>
        <v>3.4572535200000001E-3</v>
      </c>
      <c r="V8" s="305">
        <f t="shared" si="45"/>
        <v>2.6598675600000002E-3</v>
      </c>
      <c r="W8" s="305">
        <f t="shared" si="45"/>
        <v>2.2761786600000002E-3</v>
      </c>
      <c r="X8" s="305">
        <f t="shared" si="45"/>
        <v>2.4686921000000002E-3</v>
      </c>
      <c r="Y8" s="305">
        <f t="shared" si="45"/>
        <v>3.7067519999999996E-4</v>
      </c>
      <c r="Z8" s="305">
        <f t="shared" ref="Z8:AA8" si="46">Z9-SUM(Z5:Z7)</f>
        <v>4.2170799999999981E-4</v>
      </c>
      <c r="AA8" s="305">
        <f t="shared" si="46"/>
        <v>1.7774229249999996E-3</v>
      </c>
      <c r="AB8" s="305">
        <f t="shared" ref="AB8" si="47">AB9-SUM(AB5:AB7)</f>
        <v>2.6668079599999998E-3</v>
      </c>
      <c r="AN8" s="305">
        <f t="shared" si="18"/>
        <v>4.1499261720000097E-3</v>
      </c>
      <c r="AO8" s="305">
        <f t="shared" si="18"/>
        <v>9.6055354569999918E-3</v>
      </c>
      <c r="AP8" s="305">
        <f t="shared" si="18"/>
        <v>1.2751883417000003E-2</v>
      </c>
      <c r="AQ8" s="305">
        <f t="shared" si="18"/>
        <v>1.197689997000001E-2</v>
      </c>
      <c r="AR8" s="305">
        <f t="shared" si="18"/>
        <v>1.01696838124E-2</v>
      </c>
      <c r="AS8" s="305">
        <f t="shared" si="18"/>
        <v>1.0757905560000017E-2</v>
      </c>
      <c r="AT8" s="305">
        <f t="shared" si="18"/>
        <v>1.8226512060000005E-2</v>
      </c>
      <c r="AU8" s="305">
        <f t="shared" si="18"/>
        <v>1.3881498715000017E-2</v>
      </c>
      <c r="AV8" s="305">
        <f t="shared" si="18"/>
        <v>1.7485060739999985E-2</v>
      </c>
      <c r="AW8" s="305">
        <f t="shared" si="18"/>
        <v>1.094514892E-2</v>
      </c>
      <c r="AX8" s="305">
        <f t="shared" si="19"/>
        <v>6.5936838400000065E-3</v>
      </c>
      <c r="AY8" s="305">
        <f t="shared" si="19"/>
        <v>6.8200829200000023E-3</v>
      </c>
      <c r="AZ8" s="305">
        <f t="shared" si="19"/>
        <v>8.7517765799999953E-3</v>
      </c>
      <c r="BA8" s="305">
        <f t="shared" si="19"/>
        <v>7.5146599800000012E-3</v>
      </c>
      <c r="BB8" s="305">
        <f t="shared" si="19"/>
        <v>9.0584098200000122E-3</v>
      </c>
      <c r="BC8" s="305">
        <f t="shared" si="19"/>
        <v>8.0409196000000051E-3</v>
      </c>
      <c r="BD8" s="305">
        <f t="shared" si="19"/>
        <v>1.0185431340000007E-2</v>
      </c>
      <c r="BE8" s="305">
        <f t="shared" si="19"/>
        <v>8.8426639000000005E-3</v>
      </c>
      <c r="BF8" s="305">
        <f t="shared" si="19"/>
        <v>2.0525440619999981E-2</v>
      </c>
      <c r="BG8" s="305">
        <f t="shared" si="19"/>
        <v>2.6292302120000003E-2</v>
      </c>
      <c r="BH8" s="305">
        <f t="shared" si="20"/>
        <v>4.6006336399999981E-3</v>
      </c>
      <c r="BI8" s="305">
        <f t="shared" si="20"/>
        <v>5.0546764799999991E-3</v>
      </c>
      <c r="BJ8" s="305">
        <f t="shared" si="20"/>
        <v>7.7511528639999973E-3</v>
      </c>
      <c r="BK8" s="305">
        <f t="shared" si="20"/>
        <v>9.7338890319999972E-3</v>
      </c>
      <c r="BL8" s="305">
        <f t="shared" si="20"/>
        <v>1.1359364344999999E-2</v>
      </c>
      <c r="BX8" s="305">
        <f t="shared" ref="BX8:CS8" si="48">SUM(BX18,BX28)</f>
        <v>0</v>
      </c>
      <c r="BY8" s="305">
        <f t="shared" si="48"/>
        <v>3.0947424199999976E-3</v>
      </c>
      <c r="BZ8" s="305">
        <f t="shared" si="48"/>
        <v>5.017382439999999E-3</v>
      </c>
      <c r="CA8" s="305">
        <f t="shared" si="48"/>
        <v>1.7171949199999998E-3</v>
      </c>
      <c r="CB8" s="305">
        <f t="shared" si="48"/>
        <v>9.0834113999999772E-4</v>
      </c>
      <c r="CC8" s="305">
        <f t="shared" si="48"/>
        <v>8.1130000000000091E-4</v>
      </c>
      <c r="CD8" s="305">
        <f t="shared" si="48"/>
        <v>1.8516791999999976E-3</v>
      </c>
      <c r="CE8" s="305">
        <f t="shared" si="48"/>
        <v>6.4977575599999976E-3</v>
      </c>
      <c r="CF8" s="305">
        <f t="shared" si="48"/>
        <v>3.3295661000000039E-3</v>
      </c>
      <c r="CG8" s="305">
        <f t="shared" si="48"/>
        <v>1.3506752000000117E-4</v>
      </c>
      <c r="CH8" s="305">
        <f t="shared" si="48"/>
        <v>1.2106386599999956E-3</v>
      </c>
      <c r="CI8" s="305">
        <f t="shared" si="48"/>
        <v>1.8596376666666636E-3</v>
      </c>
      <c r="CJ8" s="305">
        <f t="shared" si="48"/>
        <v>1.4576134999999932E-3</v>
      </c>
      <c r="CK8" s="305">
        <f t="shared" si="48"/>
        <v>5.5999999999999626E-5</v>
      </c>
      <c r="CL8" s="305">
        <f t="shared" si="48"/>
        <v>1.8334942666666694E-2</v>
      </c>
      <c r="CM8" s="305">
        <f t="shared" si="48"/>
        <v>6.1604697500000083E-3</v>
      </c>
      <c r="CN8" s="305">
        <f t="shared" si="48"/>
        <v>1.3971290900000009E-2</v>
      </c>
      <c r="CO8" s="305">
        <f t="shared" si="48"/>
        <v>1.5225629860000022E-2</v>
      </c>
      <c r="CP8" s="305">
        <f t="shared" si="48"/>
        <v>1.7189701060000003E-2</v>
      </c>
      <c r="CQ8" s="305">
        <f t="shared" si="48"/>
        <v>8.9282155200000046E-3</v>
      </c>
      <c r="CR8" s="305">
        <f t="shared" si="48"/>
        <v>1.687885444E-2</v>
      </c>
      <c r="CS8" s="305">
        <f t="shared" si="48"/>
        <v>1.0930421333333322E-2</v>
      </c>
      <c r="CT8" s="305">
        <f t="shared" ref="CT8:CU8" si="49">SUM(CT18,CT28)</f>
        <v>1.4613508000000011E-2</v>
      </c>
      <c r="CU8" s="305">
        <f t="shared" si="49"/>
        <v>5.1298099999999985E-3</v>
      </c>
      <c r="CV8" s="305">
        <f t="shared" ref="CV8" si="50">SUM(CV18,CV28)</f>
        <v>1.8830140000000002E-2</v>
      </c>
      <c r="DH8" s="305">
        <f>DH9-SUM(DH5:DH7)</f>
        <v>3.0365924399999959E-3</v>
      </c>
      <c r="DI8" s="305">
        <f t="shared" ref="DI8" si="51">DI9-SUM(DI5:DI7)</f>
        <v>3.3215823199999987E-3</v>
      </c>
      <c r="DJ8" s="305">
        <f t="shared" ref="DJ8" si="52">DJ9-SUM(DJ5:DJ7)</f>
        <v>3.6248562000000019E-3</v>
      </c>
      <c r="DK8" s="305">
        <f t="shared" ref="DK8" si="53">DK9-SUM(DK5:DK7)</f>
        <v>4.1093447779999986E-3</v>
      </c>
      <c r="DL8" s="305">
        <f t="shared" ref="DL8" si="54">DL9-SUM(DL5:DL7)</f>
        <v>5.7769739999999903E-3</v>
      </c>
      <c r="DM8" s="305">
        <f t="shared" ref="DM8" si="55">DM9-SUM(DM5:DM7)</f>
        <v>8.056751779999996E-3</v>
      </c>
      <c r="DN8" s="305">
        <f t="shared" ref="DN8" si="56">DN9-SUM(DN5:DN7)</f>
        <v>1.5167358359999994E-2</v>
      </c>
      <c r="DO8" s="305">
        <f t="shared" ref="DO8" si="57">DO9-SUM(DO5:DO7)</f>
        <v>1.4838616659999998E-2</v>
      </c>
      <c r="DP8" s="305">
        <f t="shared" ref="DP8" si="58">DP9-SUM(DP5:DP7)</f>
        <v>2.0635536739999995E-2</v>
      </c>
      <c r="DQ8" s="305">
        <f t="shared" ref="DQ8" si="59">DQ9-SUM(DQ5:DQ7)</f>
        <v>1.055042632E-2</v>
      </c>
      <c r="DR8" s="305">
        <f t="shared" ref="DR8" si="60">DR9-SUM(DR5:DR7)</f>
        <v>2.617438712000001E-2</v>
      </c>
      <c r="DS8" s="305">
        <f t="shared" ref="DS8" si="61">DS9-SUM(DS5:DS7)</f>
        <v>2.0353032951428575E-2</v>
      </c>
      <c r="DT8" s="305">
        <f t="shared" ref="DT8" si="62">DT9-SUM(DT5:DT7)</f>
        <v>7.6405172199999977E-3</v>
      </c>
      <c r="DU8" s="305">
        <f t="shared" ref="DU8" si="63">DU9-SUM(DU5:DU7)</f>
        <v>6.2583317600000002E-3</v>
      </c>
      <c r="DV8" s="305">
        <f t="shared" ref="DV8" si="64">DV9-SUM(DV5:DV7)</f>
        <v>5.94896036E-3</v>
      </c>
      <c r="DW8" s="305">
        <f t="shared" ref="DW8" si="65">DW9-SUM(DW5:DW7)</f>
        <v>2.1592145199999992E-3</v>
      </c>
      <c r="DX8" s="305">
        <f t="shared" ref="DX8" si="66">DX9-SUM(DX5:DX7)</f>
        <v>7.1095467142857135E-4</v>
      </c>
      <c r="DY8" s="305">
        <f t="shared" ref="DY8" si="67">DY9-SUM(DY5:DY7)</f>
        <v>7.7842128000000198E-4</v>
      </c>
      <c r="DZ8" s="305">
        <f t="shared" ref="DZ8" si="68">DZ9-SUM(DZ5:DZ7)</f>
        <v>1.5703259600000005E-3</v>
      </c>
      <c r="EA8" s="305">
        <f t="shared" ref="EA8" si="69">EA9-SUM(EA5:EA7)</f>
        <v>1.3100451199999988E-3</v>
      </c>
      <c r="EB8" s="305">
        <f t="shared" ref="EB8" si="70">EB9-SUM(EB5:EB7)</f>
        <v>6.8162976E-4</v>
      </c>
      <c r="EC8" s="305">
        <f t="shared" ref="EC8:EE8" si="71">EC9-SUM(EC5:EC7)</f>
        <v>2.1239052799999995E-3</v>
      </c>
      <c r="ED8" s="305">
        <f t="shared" si="71"/>
        <v>2.1277920999999995E-3</v>
      </c>
      <c r="EE8" s="305">
        <f t="shared" si="71"/>
        <v>3.4742640800000009E-3</v>
      </c>
      <c r="EF8" s="305">
        <f t="shared" ref="EF8" si="72">EF9-SUM(EF5:EF7)</f>
        <v>1.6984046450000002E-3</v>
      </c>
      <c r="ER8" s="305">
        <f>ER9-SUM(ER5:ER7)</f>
        <v>2.6984024199999991E-3</v>
      </c>
      <c r="ES8" s="305">
        <f t="shared" ref="ES8" si="73">ES9-SUM(ES5:ES7)</f>
        <v>1.2485375000000007E-3</v>
      </c>
      <c r="ET8" s="305">
        <f t="shared" ref="ET8" si="74">ET9-SUM(ET5:ET7)</f>
        <v>6.2953959320000141E-4</v>
      </c>
      <c r="EU8" s="305">
        <f t="shared" ref="EU8" si="75">EU9-SUM(EU5:EU7)</f>
        <v>4.1847595999999765E-4</v>
      </c>
      <c r="EV8" s="305">
        <f t="shared" ref="EV8" si="76">EV9-SUM(EV5:EV7)</f>
        <v>1.1703999999999881E-4</v>
      </c>
      <c r="EW8" s="305">
        <f t="shared" ref="EW8" si="77">EW9-SUM(EW5:EW7)</f>
        <v>3.4581225000000007E-3</v>
      </c>
      <c r="EX8" s="305">
        <f t="shared" ref="EX8" si="78">EX9-SUM(EX5:EX7)</f>
        <v>5.1917879999999889E-4</v>
      </c>
      <c r="EY8" s="305">
        <f t="shared" ref="EY8" si="79">EY9-SUM(EY5:EY7)</f>
        <v>7.8629866000000034E-4</v>
      </c>
      <c r="EZ8" s="305">
        <f t="shared" ref="EZ8" si="80">EZ9-SUM(EZ5:EZ7)</f>
        <v>1.7131038400000007E-3</v>
      </c>
      <c r="FA8" s="305">
        <f t="shared" ref="FA8" si="81">FA9-SUM(FA5:FA7)</f>
        <v>1.2320000000000039E-4</v>
      </c>
      <c r="FB8" s="305">
        <f t="shared" ref="FB8" si="82">FB9-SUM(FB5:FB7)</f>
        <v>0</v>
      </c>
      <c r="FC8" s="305">
        <f t="shared" ref="FC8" si="83">FC9-SUM(FC5:FC7)</f>
        <v>5.3200000000003245E-5</v>
      </c>
      <c r="FD8" s="305">
        <f t="shared" ref="FD8" si="84">FD9-SUM(FD5:FD7)</f>
        <v>1.3353891600000004E-3</v>
      </c>
      <c r="FE8" s="305">
        <f t="shared" ref="FE8" si="85">FE9-SUM(FE5:FE7)</f>
        <v>0</v>
      </c>
      <c r="FF8" s="305">
        <f t="shared" ref="FF8" si="86">FF9-SUM(FF5:FF7)</f>
        <v>4.6969999999996875E-5</v>
      </c>
      <c r="FG8" s="305">
        <f t="shared" ref="FG8" si="87">FG9-SUM(FG5:FG7)</f>
        <v>6.9929199999999893E-4</v>
      </c>
      <c r="FH8" s="305">
        <f t="shared" ref="FH8" si="88">FH9-SUM(FH5:FH7)</f>
        <v>5.1225900000000102E-4</v>
      </c>
      <c r="FI8" s="305">
        <f t="shared" ref="FI8" si="89">FI9-SUM(FI5:FI7)</f>
        <v>1.4097999999999975E-4</v>
      </c>
      <c r="FJ8" s="305">
        <f t="shared" ref="FJ8" si="90">FJ9-SUM(FJ5:FJ7)</f>
        <v>2.839416999999996E-4</v>
      </c>
      <c r="FK8" s="305">
        <f t="shared" ref="FK8" si="91">FK9-SUM(FK5:FK7)</f>
        <v>1.7192936599999993E-3</v>
      </c>
      <c r="FL8" s="305">
        <f t="shared" ref="FL8" si="92">FL9-SUM(FL5:FL7)</f>
        <v>1.2608399999999957E-3</v>
      </c>
      <c r="FM8" s="305">
        <f t="shared" ref="FM8:FN8" si="93">FM9-SUM(FM5:FM7)</f>
        <v>1.435449999999997E-4</v>
      </c>
      <c r="FN8" s="305">
        <f t="shared" si="93"/>
        <v>2.0136199999999994E-3</v>
      </c>
      <c r="FO8" s="305">
        <f t="shared" ref="FO8:FP8" si="94">FO9-SUM(FO5:FO7)</f>
        <v>2.3141999999999972E-3</v>
      </c>
      <c r="FP8" s="305">
        <f t="shared" si="94"/>
        <v>1.0214400000000002E-3</v>
      </c>
      <c r="GB8" s="305">
        <f t="shared" ref="GB8:GW8" si="95">SUM(GB18,GB28)</f>
        <v>1.064000000000002E-5</v>
      </c>
      <c r="GC8" s="305">
        <f t="shared" si="95"/>
        <v>0</v>
      </c>
      <c r="GD8" s="305">
        <f t="shared" si="95"/>
        <v>0</v>
      </c>
      <c r="GE8" s="305">
        <f t="shared" si="95"/>
        <v>1.7693761400000003E-3</v>
      </c>
      <c r="GF8" s="305">
        <f t="shared" si="95"/>
        <v>1.4034824999999982E-3</v>
      </c>
      <c r="GG8" s="305">
        <f t="shared" si="95"/>
        <v>0</v>
      </c>
      <c r="GH8" s="305">
        <f t="shared" si="95"/>
        <v>6.1062959999999989E-4</v>
      </c>
      <c r="GI8" s="305">
        <f t="shared" si="95"/>
        <v>9.4422285999998939E-4</v>
      </c>
      <c r="GJ8" s="305">
        <f t="shared" si="95"/>
        <v>2.127999999999991E-4</v>
      </c>
      <c r="GK8" s="305">
        <f t="shared" si="95"/>
        <v>0</v>
      </c>
      <c r="GL8" s="305">
        <f t="shared" si="95"/>
        <v>8.3757016000000212E-4</v>
      </c>
      <c r="GM8" s="305">
        <f t="shared" si="95"/>
        <v>0</v>
      </c>
      <c r="GN8" s="305">
        <f t="shared" si="95"/>
        <v>4.1900319999999686E-5</v>
      </c>
      <c r="GO8" s="305">
        <f t="shared" si="95"/>
        <v>0</v>
      </c>
      <c r="GP8" s="305">
        <f t="shared" si="95"/>
        <v>1.12575E-3</v>
      </c>
      <c r="GQ8" s="305">
        <f t="shared" si="95"/>
        <v>1.615389140000001E-3</v>
      </c>
      <c r="GR8" s="305">
        <f t="shared" si="95"/>
        <v>1.3581162000000002E-3</v>
      </c>
      <c r="GS8" s="305">
        <f t="shared" si="95"/>
        <v>1.2098265199999994E-3</v>
      </c>
      <c r="GT8" s="305">
        <f t="shared" si="95"/>
        <v>3.4350526200000011E-3</v>
      </c>
      <c r="GU8" s="305">
        <f t="shared" si="95"/>
        <v>4.0322886799999975E-3</v>
      </c>
      <c r="GV8" s="305">
        <f t="shared" si="95"/>
        <v>2.6599999999999996E-4</v>
      </c>
      <c r="GW8" s="305">
        <f t="shared" si="95"/>
        <v>0</v>
      </c>
      <c r="GX8" s="305">
        <f t="shared" ref="GX8:GY8" si="96">SUM(GX18,GX28)</f>
        <v>0</v>
      </c>
      <c r="GY8" s="305">
        <f t="shared" si="96"/>
        <v>0</v>
      </c>
      <c r="GZ8" s="305">
        <f t="shared" ref="GZ8" si="97">SUM(GZ18,GZ28)</f>
        <v>0</v>
      </c>
      <c r="HL8" s="305">
        <f>HL9-SUM(HL5:HL7)</f>
        <v>6.4246654359999822E-3</v>
      </c>
      <c r="HM8" s="305">
        <f t="shared" ref="HM8" si="98">HM9-SUM(HM5:HM7)</f>
        <v>5.5392853039999829E-3</v>
      </c>
      <c r="HN8" s="305">
        <f t="shared" ref="HN8" si="99">HN9-SUM(HN5:HN7)</f>
        <v>4.8172853484000008E-3</v>
      </c>
      <c r="HO8" s="305">
        <f t="shared" ref="HO8" si="100">HO9-SUM(HO5:HO7)</f>
        <v>5.9056782399999966E-3</v>
      </c>
      <c r="HP8" s="305">
        <f t="shared" ref="HP8" si="101">HP9-SUM(HP5:HP7)</f>
        <v>1.0005580619999982E-2</v>
      </c>
      <c r="HQ8" s="305">
        <f t="shared" ref="HQ8" si="102">HQ9-SUM(HQ5:HQ7)</f>
        <v>1.0463817579999993E-2</v>
      </c>
      <c r="HR8" s="305">
        <f t="shared" ref="HR8" si="103">HR9-SUM(HR5:HR7)</f>
        <v>1.0935896020000002E-2</v>
      </c>
      <c r="HS8" s="305">
        <f t="shared" ref="HS8" si="104">HS9-SUM(HS5:HS7)</f>
        <v>2.4635419199999925E-3</v>
      </c>
      <c r="HT8" s="305">
        <f t="shared" ref="HT8" si="105">HT9-SUM(HT5:HT7)</f>
        <v>2.6209282399999971E-3</v>
      </c>
      <c r="HU8" s="305">
        <f t="shared" ref="HU8" si="106">HU9-SUM(HU5:HU7)</f>
        <v>2.6908086400000038E-3</v>
      </c>
      <c r="HV8" s="305">
        <f t="shared" ref="HV8" si="107">HV9-SUM(HV5:HV7)</f>
        <v>2.7158207628571428E-3</v>
      </c>
      <c r="HW8" s="305">
        <f t="shared" ref="HW8" si="108">HW9-SUM(HW5:HW7)</f>
        <v>5.1966699399999938E-3</v>
      </c>
      <c r="HX8" s="305">
        <f t="shared" ref="HX8" si="109">HX9-SUM(HX5:HX7)</f>
        <v>4.8204952600000017E-3</v>
      </c>
      <c r="HY8" s="305">
        <f t="shared" ref="HY8" si="110">HY9-SUM(HY5:HY7)</f>
        <v>5.2948645400000011E-3</v>
      </c>
      <c r="HZ8" s="305">
        <f t="shared" ref="HZ8" si="111">HZ9-SUM(HZ5:HZ7)</f>
        <v>6.1738815599999969E-3</v>
      </c>
      <c r="IA8" s="305">
        <f t="shared" ref="IA8" si="112">IA9-SUM(IA5:IA7)</f>
        <v>7.0140900199999971E-3</v>
      </c>
      <c r="IB8" s="305">
        <f t="shared" ref="IB8" si="113">IB9-SUM(IB5:IB7)</f>
        <v>5.8944844000000073E-3</v>
      </c>
      <c r="IC8" s="305">
        <f t="shared" ref="IC8" si="114">IC9-SUM(IC5:IC7)</f>
        <v>6.9125544599999977E-3</v>
      </c>
      <c r="ID8" s="305">
        <f t="shared" ref="ID8" si="115">ID9-SUM(ID5:ID7)</f>
        <v>1.0641033720000002E-2</v>
      </c>
      <c r="IE8" s="305">
        <f t="shared" ref="IE8" si="116">IE9-SUM(IE5:IE7)</f>
        <v>6.9274556400000034E-3</v>
      </c>
      <c r="IF8" s="305">
        <f t="shared" ref="IF8:II8" si="117">IF9-SUM(IF5:IF7)</f>
        <v>6.039771779999998E-3</v>
      </c>
      <c r="IG8" s="305">
        <f t="shared" si="117"/>
        <v>2.1699472899999996E-2</v>
      </c>
      <c r="IH8" s="305">
        <f t="shared" si="117"/>
        <v>1.5621289460000003E-2</v>
      </c>
      <c r="II8" s="305">
        <f t="shared" si="117"/>
        <v>8.8100799450000038E-3</v>
      </c>
      <c r="IJ8" s="305">
        <f t="shared" ref="IJ8" si="118">IJ9-SUM(IJ5:IJ7)</f>
        <v>8.8072465699999981E-3</v>
      </c>
      <c r="IV8" s="305">
        <f t="shared" si="27"/>
        <v>2.2101179799999329E-3</v>
      </c>
      <c r="IW8" s="305">
        <f t="shared" si="27"/>
        <v>1.0236954279999634E-3</v>
      </c>
      <c r="IX8" s="305">
        <f t="shared" si="27"/>
        <v>3.6104084618000104E-3</v>
      </c>
      <c r="IY8" s="305">
        <f t="shared" si="27"/>
        <v>6.1435231200000703E-3</v>
      </c>
      <c r="IZ8" s="305">
        <f t="shared" si="27"/>
        <v>5.6464114000009252E-4</v>
      </c>
      <c r="JA8" s="305">
        <f t="shared" si="27"/>
        <v>1.2570409200000701E-3</v>
      </c>
      <c r="JB8" s="305">
        <f t="shared" si="27"/>
        <v>4.3700327999998678E-4</v>
      </c>
      <c r="JC8" s="305">
        <f t="shared" si="27"/>
        <v>1.9766625199999985E-3</v>
      </c>
      <c r="JD8" s="305">
        <f t="shared" si="27"/>
        <v>3.2079126800000357E-3</v>
      </c>
      <c r="JE8" s="305">
        <f t="shared" si="27"/>
        <v>1.8855842600000033E-3</v>
      </c>
      <c r="JF8" s="305">
        <f t="shared" si="28"/>
        <v>1.8052597399999398E-3</v>
      </c>
      <c r="JG8" s="305">
        <f t="shared" si="28"/>
        <v>1.9534333000000986E-3</v>
      </c>
      <c r="JH8" s="305">
        <f t="shared" si="28"/>
        <v>6.7423361799999575E-3</v>
      </c>
      <c r="JI8" s="305">
        <f t="shared" si="28"/>
        <v>2.886769900000058E-3</v>
      </c>
      <c r="JJ8" s="305">
        <f t="shared" si="28"/>
        <v>2.1103832800000097E-3</v>
      </c>
      <c r="JK8" s="305">
        <f t="shared" si="28"/>
        <v>1.2938288399999831E-3</v>
      </c>
      <c r="JL8" s="305">
        <f t="shared" si="28"/>
        <v>1.9629525971427975E-3</v>
      </c>
      <c r="JM8" s="305">
        <f t="shared" si="28"/>
        <v>7.3803938599999522E-3</v>
      </c>
      <c r="JN8" s="305">
        <f t="shared" si="28"/>
        <v>1.9198442200000776E-3</v>
      </c>
      <c r="JO8" s="305">
        <f t="shared" si="28"/>
        <v>4.2777627899999796E-3</v>
      </c>
      <c r="JP8" s="305">
        <f t="shared" si="29"/>
        <v>7.7529003999998736E-4</v>
      </c>
      <c r="JQ8" s="305">
        <f t="shared" si="29"/>
        <v>4.637227100000002E-3</v>
      </c>
      <c r="JR8" s="305">
        <f t="shared" ref="JR8:JT8" si="119">JR18-SUM(Z8,BJ8,CT8,ED8,FN8,GX8,IH8)</f>
        <v>8.2482650599999957E-3</v>
      </c>
      <c r="JS8" s="305">
        <f t="shared" si="119"/>
        <v>3.8269368550000078E-3</v>
      </c>
      <c r="JT8" s="305">
        <f t="shared" si="119"/>
        <v>4.1029195550000147E-3</v>
      </c>
    </row>
    <row r="9" spans="1:280">
      <c r="B9" s="304" t="s">
        <v>138</v>
      </c>
      <c r="C9" s="304"/>
      <c r="D9" s="304">
        <f>'[1]44Exp'!B$21</f>
        <v>1.5798685631680007E-2</v>
      </c>
      <c r="E9" s="304">
        <f>'[1]44Exp'!C$21</f>
        <v>6.2093592344000005E-2</v>
      </c>
      <c r="F9" s="304">
        <f>'[1]44Exp'!D$21</f>
        <v>3.4250483193920003E-2</v>
      </c>
      <c r="G9" s="304">
        <f>'[1]44Exp'!E$21</f>
        <v>2.8055332641000002E-2</v>
      </c>
      <c r="H9" s="304">
        <f>'[1]44Exp'!F$21</f>
        <v>4.6053863352000013E-2</v>
      </c>
      <c r="I9" s="304">
        <f>'[1]44Exp'!G$21</f>
        <v>4.5599857840000015E-2</v>
      </c>
      <c r="J9" s="304">
        <f>'[1]44Exp'!H$21</f>
        <v>8.8124752899999992E-2</v>
      </c>
      <c r="K9" s="304">
        <f>'[1]44Exp'!I$21</f>
        <v>3.5396556101199995E-2</v>
      </c>
      <c r="L9" s="304">
        <f>'[1]44Exp'!J$21</f>
        <v>3.0103629038000006E-2</v>
      </c>
      <c r="M9" s="304">
        <f>'[1]44Exp'!K$21</f>
        <v>2.0348239155999991E-2</v>
      </c>
      <c r="N9" s="304">
        <f>'[1]44Exp'!L$21</f>
        <v>1.7113599767619048E-2</v>
      </c>
      <c r="O9" s="304">
        <f>'[1]44Exp'!M$21</f>
        <v>1.176091753E-2</v>
      </c>
      <c r="P9" s="304">
        <f>'[1]44Exp'!N$21</f>
        <v>8.5146118399999984E-3</v>
      </c>
      <c r="Q9" s="304">
        <f>'[1]44Exp'!O$21</f>
        <v>7.534331290666667E-3</v>
      </c>
      <c r="R9" s="304">
        <f>'[1]44Exp'!P$21</f>
        <v>6.2627228333333321E-3</v>
      </c>
      <c r="S9" s="304">
        <f>'[1]44Exp'!Q$21</f>
        <v>5.0831230599999999E-3</v>
      </c>
      <c r="T9" s="304">
        <f>'[1]44Exp'!R$21</f>
        <v>5.0961865139999996E-3</v>
      </c>
      <c r="U9" s="304">
        <f>'[1]44Exp'!S$21</f>
        <v>4.2437735199999998E-3</v>
      </c>
      <c r="V9" s="304">
        <f>'[1]44Exp'!T$21</f>
        <v>3.2934694800000001E-3</v>
      </c>
      <c r="W9" s="304">
        <f>'[1]44Exp'!U$21</f>
        <v>3.156236916E-3</v>
      </c>
      <c r="X9" s="304">
        <f>'[1]44Exp'!V$21</f>
        <v>3.7921019919999999E-3</v>
      </c>
      <c r="Y9" s="304">
        <f>'[1]44Exp'!W$21</f>
        <v>1.234339904E-3</v>
      </c>
      <c r="Z9" s="304">
        <f>'[1]44Exp'!X$21</f>
        <v>1.4526392700399998E-3</v>
      </c>
      <c r="AA9" s="304">
        <f>'[1]44Exp'!Y$21</f>
        <v>2.3699219649999997E-3</v>
      </c>
      <c r="AB9" s="304">
        <f>'[1]44Exp'!Z$21</f>
        <v>3.3637751400000001E-3</v>
      </c>
      <c r="AN9" s="304"/>
      <c r="AO9" s="304"/>
      <c r="AP9" s="304"/>
      <c r="AQ9" s="304"/>
      <c r="AR9" s="304"/>
      <c r="AS9" s="304"/>
      <c r="AT9" s="304"/>
      <c r="AU9" s="304"/>
      <c r="AV9" s="304"/>
      <c r="AW9" s="304"/>
      <c r="AX9" s="304"/>
      <c r="AY9" s="304"/>
      <c r="AZ9" s="304"/>
      <c r="BA9" s="304"/>
      <c r="BB9" s="304"/>
      <c r="BC9" s="304"/>
      <c r="BD9" s="304"/>
      <c r="BE9" s="304"/>
      <c r="BF9" s="304"/>
      <c r="BG9" s="304"/>
      <c r="BH9" s="304"/>
      <c r="BI9" s="304"/>
      <c r="BJ9" s="304"/>
      <c r="BK9" s="304"/>
      <c r="BL9" s="304"/>
      <c r="BX9" s="304"/>
      <c r="BY9" s="304"/>
      <c r="BZ9" s="304"/>
      <c r="CA9" s="304"/>
      <c r="CB9" s="304"/>
      <c r="CC9" s="304"/>
      <c r="CD9" s="304"/>
      <c r="CE9" s="304"/>
      <c r="CF9" s="304"/>
      <c r="CG9" s="304"/>
      <c r="CH9" s="304"/>
      <c r="CI9" s="304"/>
      <c r="CJ9" s="304"/>
      <c r="CK9" s="304"/>
      <c r="CL9" s="304"/>
      <c r="CM9" s="304"/>
      <c r="CN9" s="304"/>
      <c r="CO9" s="304"/>
      <c r="CP9" s="304"/>
      <c r="CQ9" s="304"/>
      <c r="CR9" s="304"/>
      <c r="CS9" s="304"/>
      <c r="CT9" s="304"/>
      <c r="CU9" s="304"/>
      <c r="CV9" s="304"/>
      <c r="DH9" s="304">
        <f>'[1]44Exp'!B$264</f>
        <v>3.3223886124799998E-2</v>
      </c>
      <c r="DI9" s="304">
        <f>'[1]44Exp'!C$264</f>
        <v>2.9679538835519999E-2</v>
      </c>
      <c r="DJ9" s="304">
        <f>'[1]44Exp'!D$264</f>
        <v>3.1003588246400003E-2</v>
      </c>
      <c r="DK9" s="304">
        <f>'[1]44Exp'!E$264</f>
        <v>3.2325615182E-2</v>
      </c>
      <c r="DL9" s="304">
        <f>'[1]44Exp'!F$264</f>
        <v>5.3359112885875998E-2</v>
      </c>
      <c r="DM9" s="304">
        <f>'[1]44Exp'!G$264</f>
        <v>3.7165473759999998E-2</v>
      </c>
      <c r="DN9" s="304">
        <f>'[1]44Exp'!H$264</f>
        <v>5.9675346000000004E-2</v>
      </c>
      <c r="DO9" s="304">
        <f>'[1]44Exp'!I$264</f>
        <v>4.4933565643959998E-2</v>
      </c>
      <c r="DP9" s="304">
        <f>'[1]44Exp'!J$264</f>
        <v>4.0197995151999996E-2</v>
      </c>
      <c r="DQ9" s="304">
        <f>'[1]44Exp'!K$264</f>
        <v>2.2411250639999998E-2</v>
      </c>
      <c r="DR9" s="304">
        <f>'[1]44Exp'!L$264</f>
        <v>4.5858987230000009E-2</v>
      </c>
      <c r="DS9" s="304">
        <f>'[1]44Exp'!M$264</f>
        <v>3.2617784163428573E-2</v>
      </c>
      <c r="DT9" s="304">
        <f>'[1]44Exp'!N$264</f>
        <v>1.3732350349999999E-2</v>
      </c>
      <c r="DU9" s="304">
        <f>'[1]44Exp'!O$264</f>
        <v>1.206807088E-2</v>
      </c>
      <c r="DV9" s="304">
        <f>'[1]44Exp'!P$264</f>
        <v>2.0271084884E-2</v>
      </c>
      <c r="DW9" s="304">
        <f>'[1]44Exp'!Q$264</f>
        <v>1.0189044604000001E-2</v>
      </c>
      <c r="DX9" s="304">
        <f>'[1]44Exp'!R$264</f>
        <v>7.6851051374285714E-3</v>
      </c>
      <c r="DY9" s="304">
        <f>'[1]44Exp'!S$264</f>
        <v>1.0398755183999998E-2</v>
      </c>
      <c r="DZ9" s="304">
        <f>'[1]44Exp'!T$264</f>
        <v>1.0538661416E-2</v>
      </c>
      <c r="EA9" s="304">
        <f>'[1]44Exp'!U$264</f>
        <v>1.3500539587999998E-2</v>
      </c>
      <c r="EB9" s="304">
        <f>'[1]44Exp'!V$264</f>
        <v>1.7764147772E-2</v>
      </c>
      <c r="EC9" s="304">
        <f>'[1]44Exp'!W$264</f>
        <v>1.3635606123999999E-2</v>
      </c>
      <c r="ED9" s="304">
        <f>'[1]44Exp'!X$264</f>
        <v>1.5104105744E-2</v>
      </c>
      <c r="EE9" s="304">
        <f>'[1]44Exp'!Y$264</f>
        <v>1.1102511672E-2</v>
      </c>
      <c r="EF9" s="304">
        <f>'[1]44Exp'!Z$264</f>
        <v>6.2243424249999995E-3</v>
      </c>
      <c r="ER9" s="304">
        <f>'[1]44Exp'!B$108</f>
        <v>2.3039492977983998E-2</v>
      </c>
      <c r="ES9" s="304">
        <f>'[1]44Exp'!C$108</f>
        <v>2.6585239043999998E-2</v>
      </c>
      <c r="ET9" s="304">
        <f>'[1]44Exp'!D$108</f>
        <v>2.00230496732E-2</v>
      </c>
      <c r="EU9" s="304">
        <f>'[1]44Exp'!E$108</f>
        <v>3.6383439539999993E-2</v>
      </c>
      <c r="EV9" s="304">
        <f>'[1]44Exp'!F$108</f>
        <v>1.8694900195999994E-2</v>
      </c>
      <c r="EW9" s="304">
        <f>'[1]44Exp'!G$108</f>
        <v>3.4311648340000001E-2</v>
      </c>
      <c r="EX9" s="304">
        <f>'[1]44Exp'!H$108</f>
        <v>3.9215027000000006E-2</v>
      </c>
      <c r="EY9" s="304">
        <f>'[1]44Exp'!I$108</f>
        <v>2.75596355552E-2</v>
      </c>
      <c r="EZ9" s="304">
        <f>'[1]44Exp'!J$108</f>
        <v>5.6475221908000008E-2</v>
      </c>
      <c r="FA9" s="304">
        <f>'[1]44Exp'!K$108</f>
        <v>2.8214994399999999E-2</v>
      </c>
      <c r="FB9" s="304">
        <f>'[1]44Exp'!L$108</f>
        <v>1.4340862000000001E-2</v>
      </c>
      <c r="FC9" s="304">
        <f>'[1]44Exp'!M$108</f>
        <v>1.9417917944000003E-2</v>
      </c>
      <c r="FD9" s="304">
        <f>'[1]44Exp'!N$108</f>
        <v>1.2346050879999999E-2</v>
      </c>
      <c r="FE9" s="304">
        <f>'[1]44Exp'!O$108</f>
        <v>2.1971916959999997E-2</v>
      </c>
      <c r="FF9" s="304">
        <f>'[1]44Exp'!P$108</f>
        <v>1.4065139599999998E-2</v>
      </c>
      <c r="FG9" s="304">
        <f>'[1]44Exp'!Q$108</f>
        <v>1.4878019999999999E-2</v>
      </c>
      <c r="FH9" s="304">
        <f>'[1]44Exp'!R$108</f>
        <v>2.4236059520000002E-2</v>
      </c>
      <c r="FI9" s="304">
        <f>'[1]44Exp'!S$108</f>
        <v>6.1447702799999988E-3</v>
      </c>
      <c r="FJ9" s="304">
        <f>'[1]44Exp'!T$108</f>
        <v>4.0110569799999994E-3</v>
      </c>
      <c r="FK9" s="304">
        <f>'[1]44Exp'!U$108</f>
        <v>1.2402056864E-2</v>
      </c>
      <c r="FL9" s="304">
        <f>'[1]44Exp'!V$108</f>
        <v>1.8732146159999994E-2</v>
      </c>
      <c r="FM9" s="304">
        <f>'[1]44Exp'!W$108</f>
        <v>2.9700903999999996E-3</v>
      </c>
      <c r="FN9" s="304">
        <f>'[1]44Exp'!X$108</f>
        <v>3.4668199999999994E-3</v>
      </c>
      <c r="FO9" s="304">
        <f>'[1]44Exp'!Y$108</f>
        <v>9.8168545999999975E-3</v>
      </c>
      <c r="FP9" s="304">
        <f>'[1]44Exp'!Z$108</f>
        <v>4.3796409999999992E-3</v>
      </c>
      <c r="GB9" s="304"/>
      <c r="GC9" s="304"/>
      <c r="GD9" s="304"/>
      <c r="GE9" s="304"/>
      <c r="GF9" s="304"/>
      <c r="GG9" s="304"/>
      <c r="GH9" s="304"/>
      <c r="GI9" s="304"/>
      <c r="GJ9" s="304"/>
      <c r="GK9" s="304"/>
      <c r="GL9" s="304"/>
      <c r="GM9" s="304"/>
      <c r="GN9" s="304"/>
      <c r="GO9" s="304"/>
      <c r="GP9" s="304"/>
      <c r="GQ9" s="304"/>
      <c r="GR9" s="304"/>
      <c r="GS9" s="304"/>
      <c r="GT9" s="304"/>
      <c r="GU9" s="304"/>
      <c r="GV9" s="304"/>
      <c r="GW9" s="304"/>
      <c r="GX9" s="304"/>
      <c r="GY9" s="304"/>
      <c r="GZ9" s="304"/>
      <c r="HL9" s="304">
        <f>'[1]44Exp'!B$247</f>
        <v>9.6861033754239989E-2</v>
      </c>
      <c r="HM9" s="304">
        <f>'[1]44Exp'!C$247</f>
        <v>9.5676367827599987E-2</v>
      </c>
      <c r="HN9" s="304">
        <f>'[1]44Exp'!D$247</f>
        <v>5.8150022906640002E-2</v>
      </c>
      <c r="HO9" s="304">
        <f>'[1]44Exp'!E$247</f>
        <v>5.5466004159999992E-2</v>
      </c>
      <c r="HP9" s="304">
        <f>'[1]44Exp'!F$247</f>
        <v>7.3181505599999988E-2</v>
      </c>
      <c r="HQ9" s="304">
        <f>'[1]44Exp'!G$247</f>
        <v>7.1412347459999997E-2</v>
      </c>
      <c r="HR9" s="304">
        <f>'[1]44Exp'!H$247</f>
        <v>4.54304783E-2</v>
      </c>
      <c r="HS9" s="304">
        <f>'[1]44Exp'!I$247</f>
        <v>5.1852057837159987E-2</v>
      </c>
      <c r="HT9" s="304">
        <f>'[1]44Exp'!J$247</f>
        <v>3.3282813115999996E-2</v>
      </c>
      <c r="HU9" s="304">
        <f>'[1]44Exp'!K$247</f>
        <v>2.2107545480000001E-2</v>
      </c>
      <c r="HV9" s="304">
        <f>'[1]44Exp'!L$247</f>
        <v>2.7443574242857139E-2</v>
      </c>
      <c r="HW9" s="304">
        <f>'[1]44Exp'!M$247</f>
        <v>1.8135665779999994E-2</v>
      </c>
      <c r="HX9" s="304">
        <f>'[1]44Exp'!N$247</f>
        <v>2.6838216264E-2</v>
      </c>
      <c r="HY9" s="304">
        <f>'[1]44Exp'!O$247</f>
        <v>1.9409014648E-2</v>
      </c>
      <c r="HZ9" s="304">
        <f>'[1]44Exp'!P$247</f>
        <v>2.3156106319999998E-2</v>
      </c>
      <c r="IA9" s="304">
        <f>'[1]44Exp'!Q$247</f>
        <v>1.4668522795999997E-2</v>
      </c>
      <c r="IB9" s="304">
        <f>'[1]44Exp'!R$247</f>
        <v>2.1887574396000004E-2</v>
      </c>
      <c r="IC9" s="304">
        <f>'[1]44Exp'!S$247</f>
        <v>1.7987266499999998E-2</v>
      </c>
      <c r="ID9" s="304">
        <f>'[1]44Exp'!T$247</f>
        <v>2.241161924E-2</v>
      </c>
      <c r="IE9" s="304">
        <f>'[1]44Exp'!U$247</f>
        <v>2.0681122112000003E-2</v>
      </c>
      <c r="IF9" s="304">
        <f>'[1]44Exp'!V$247</f>
        <v>1.6954326171999996E-2</v>
      </c>
      <c r="IG9" s="304">
        <f>'[1]44Exp'!W$247</f>
        <v>2.7313255787999997E-2</v>
      </c>
      <c r="IH9" s="304">
        <f>'[1]44Exp'!X$247</f>
        <v>2.7204142196000002E-2</v>
      </c>
      <c r="II9" s="304">
        <f>'[1]44Exp'!Y$247</f>
        <v>1.8646007781000003E-2</v>
      </c>
      <c r="IJ9" s="304">
        <f>'[1]44Exp'!Z$247</f>
        <v>2.1571794404639997E-2</v>
      </c>
    </row>
    <row r="15" spans="1:280">
      <c r="A15" s="302" t="str">
        <f>$A$5</f>
        <v>Logs</v>
      </c>
      <c r="B15" s="304"/>
      <c r="C15" s="304"/>
      <c r="D15" s="304">
        <f>'[1]4403Exp'!B$272</f>
        <v>4.0663534799999998E-3</v>
      </c>
      <c r="E15" s="304">
        <f>'[1]4403Exp'!C$272</f>
        <v>4.2563190319999996E-3</v>
      </c>
      <c r="F15" s="304">
        <f>'[1]4403Exp'!D$272</f>
        <v>2.9793378719999999E-3</v>
      </c>
      <c r="G15" s="304">
        <f>'[1]4403Exp'!E$272</f>
        <v>3.8986051999999999E-3</v>
      </c>
      <c r="H15" s="304">
        <f>'[1]4403Exp'!F$272</f>
        <v>4.3164774799999998E-3</v>
      </c>
      <c r="I15" s="304">
        <f>'[1]4403Exp'!G$272</f>
        <v>3.8645334E-3</v>
      </c>
      <c r="J15" s="304">
        <f>'[1]4403Exp'!H$272</f>
        <v>5.4003082399999994E-3</v>
      </c>
      <c r="K15" s="304">
        <f>'[1]4403Exp'!I$272</f>
        <v>4.0955507599999995E-3</v>
      </c>
      <c r="L15" s="304">
        <f>'[1]4403Exp'!J$272</f>
        <v>4.6498146799999994E-3</v>
      </c>
      <c r="M15" s="304">
        <f>'[1]4403Exp'!K$272</f>
        <v>3.0388889599999996E-3</v>
      </c>
      <c r="N15" s="304">
        <f>'[1]4403Exp'!L$272</f>
        <v>2.36020864E-3</v>
      </c>
      <c r="O15" s="304">
        <f>'[1]4403Exp'!M$272</f>
        <v>1.1448284799999999E-3</v>
      </c>
      <c r="P15" s="304">
        <f>'[1]4403Exp'!N$272</f>
        <v>1.6441248399999997E-3</v>
      </c>
      <c r="Q15" s="304">
        <f>'[1]4403Exp'!O$272</f>
        <v>2.6270156266666664E-3</v>
      </c>
      <c r="R15" s="304">
        <f>'[1]4403Exp'!P$272</f>
        <v>4.3437467599999995E-3</v>
      </c>
      <c r="S15" s="304">
        <f>'[1]4403Exp'!Q$272</f>
        <v>2.3700477759999991E-2</v>
      </c>
      <c r="T15" s="304">
        <f>'[1]4403Exp'!R$272</f>
        <v>1.038235828E-2</v>
      </c>
      <c r="U15" s="304">
        <f>'[1]4403Exp'!S$272</f>
        <v>2.5399271999999996E-3</v>
      </c>
      <c r="V15" s="304">
        <f>'[1]4403Exp'!T$272</f>
        <v>2.2045588799999996E-3</v>
      </c>
      <c r="W15" s="304">
        <f>'[1]4403Exp'!U$272</f>
        <v>9.1409687599999963E-3</v>
      </c>
      <c r="X15" s="304">
        <f>'[1]4403Exp'!V$272</f>
        <v>1.8776340799999999E-3</v>
      </c>
      <c r="Y15" s="304">
        <f>'[1]4403Exp'!W$272</f>
        <v>2.1301711200000001E-3</v>
      </c>
      <c r="Z15" s="304">
        <f>'[1]4403Exp'!X$272</f>
        <v>8.7681103999999997E-4</v>
      </c>
      <c r="AA15" s="304">
        <f>'[1]4403Exp'!Y$272</f>
        <v>1.5136042200000002E-3</v>
      </c>
      <c r="AB15" s="304">
        <f>'[1]4403Exp'!Z$272</f>
        <v>5.0351759999999997E-4</v>
      </c>
      <c r="BX15" s="304">
        <f>'[1]4403Exp'!B$47</f>
        <v>1.9678360799999999E-2</v>
      </c>
      <c r="BY15" s="304">
        <f>'[1]4403Exp'!C$47</f>
        <v>1.05994084E-2</v>
      </c>
      <c r="BZ15" s="304">
        <f>'[1]4403Exp'!D$47</f>
        <v>1.4755235039999998E-2</v>
      </c>
      <c r="CA15" s="304">
        <f>'[1]4403Exp'!E$47</f>
        <v>2.508772E-4</v>
      </c>
      <c r="CB15" s="304">
        <f>'[1]4403Exp'!F$47</f>
        <v>9.6726378588000012E-3</v>
      </c>
      <c r="CC15" s="304">
        <f>'[1]4403Exp'!G$47</f>
        <v>2.5697501040000001E-2</v>
      </c>
      <c r="CD15" s="304">
        <f>'[1]4403Exp'!H$47</f>
        <v>2.5649536559999998E-2</v>
      </c>
      <c r="CE15" s="304">
        <f>'[1]4403Exp'!I$47</f>
        <v>4.7776314319999999E-2</v>
      </c>
      <c r="CF15" s="304">
        <f>'[1]4403Exp'!J$47</f>
        <v>4.6881677080000003E-2</v>
      </c>
      <c r="CG15" s="304">
        <f>'[1]4403Exp'!K$47</f>
        <v>3.9915468344000005E-2</v>
      </c>
      <c r="CH15" s="304">
        <f>'[1]4403Exp'!L$47</f>
        <v>5.8414423600000001E-2</v>
      </c>
      <c r="CI15" s="304">
        <f>'[1]4403Exp'!M$47</f>
        <v>6.6747142839999996E-2</v>
      </c>
      <c r="CJ15" s="304">
        <f>'[1]4403Exp'!N$47</f>
        <v>3.5224293199999999E-2</v>
      </c>
      <c r="CK15" s="304">
        <f>'[1]4403Exp'!O$47</f>
        <v>4.9966482916923072E-2</v>
      </c>
      <c r="CL15" s="304">
        <f>'[1]4403Exp'!P$47</f>
        <v>0.10122038640470586</v>
      </c>
      <c r="CM15" s="304">
        <f>'[1]4403Exp'!Q$47</f>
        <v>6.8397897894736839E-2</v>
      </c>
      <c r="CN15" s="304">
        <f>'[1]4403Exp'!R$47</f>
        <v>5.7834896799999994E-2</v>
      </c>
      <c r="CO15" s="304">
        <f>'[1]4403Exp'!S$47</f>
        <v>0.14309472215999997</v>
      </c>
      <c r="CP15" s="304">
        <f>'[1]4403Exp'!T$47</f>
        <v>0.11346970827999998</v>
      </c>
      <c r="CQ15" s="304">
        <f>'[1]4403Exp'!U$47</f>
        <v>6.0115062639999994E-2</v>
      </c>
      <c r="CR15" s="304">
        <f>'[1]4403Exp'!V$47</f>
        <v>4.9937798959999995E-2</v>
      </c>
      <c r="CS15" s="304">
        <f>'[1]4403Exp'!W$47</f>
        <v>4.2415486920000002E-2</v>
      </c>
      <c r="CT15" s="304">
        <f>'[1]4403Exp'!X$47</f>
        <v>4.7281520327999996E-2</v>
      </c>
      <c r="CU15" s="304">
        <f>'[1]4403Exp'!Y$47</f>
        <v>1.3771917599999999E-2</v>
      </c>
      <c r="CV15" s="304">
        <f>'[1]4403Exp'!Z$47</f>
        <v>2.4499244199999999E-2</v>
      </c>
      <c r="GB15" s="304">
        <f>'[1]4403Exp'!B$206</f>
        <v>0</v>
      </c>
      <c r="GC15" s="304">
        <f>'[1]4403Exp'!C$206</f>
        <v>6.0479999999999997E-5</v>
      </c>
      <c r="GD15" s="304">
        <f>'[1]4403Exp'!D$206</f>
        <v>0</v>
      </c>
      <c r="GE15" s="304">
        <f>'[1]4403Exp'!E$206</f>
        <v>1.32741E-3</v>
      </c>
      <c r="GF15" s="304">
        <f>'[1]4403Exp'!F$206</f>
        <v>0</v>
      </c>
      <c r="GG15" s="304">
        <f>'[1]4403Exp'!G$206</f>
        <v>0</v>
      </c>
      <c r="GH15" s="304">
        <f>'[1]4403Exp'!H$206</f>
        <v>0</v>
      </c>
      <c r="GI15" s="304">
        <f>'[1]4403Exp'!I$206</f>
        <v>9.9778534799999999E-3</v>
      </c>
      <c r="GJ15" s="304">
        <f>'[1]4403Exp'!J$206</f>
        <v>1.518182736E-2</v>
      </c>
      <c r="GK15" s="304">
        <f>'[1]4403Exp'!K$206</f>
        <v>6.2416899199999997E-3</v>
      </c>
      <c r="GL15" s="304">
        <f>'[1]4403Exp'!L$206</f>
        <v>9.7789189999999988E-3</v>
      </c>
      <c r="GM15" s="304">
        <f>'[1]4403Exp'!M$206</f>
        <v>3.7511290399999996E-3</v>
      </c>
      <c r="GN15" s="304">
        <f>'[1]4403Exp'!N$206</f>
        <v>4.3007635199999996E-3</v>
      </c>
      <c r="GO15" s="304">
        <f>'[1]4403Exp'!O$206</f>
        <v>1.1363417679999998E-2</v>
      </c>
      <c r="GP15" s="304">
        <f>'[1]4403Exp'!P$206</f>
        <v>8.0877376000000004E-3</v>
      </c>
      <c r="GQ15" s="304">
        <f>'[1]4403Exp'!Q$206</f>
        <v>1.5714623599999998E-2</v>
      </c>
      <c r="GR15" s="304">
        <f>'[1]4403Exp'!R$206</f>
        <v>2.5710983999999999E-2</v>
      </c>
      <c r="GS15" s="304">
        <f>'[1]4403Exp'!S$206</f>
        <v>8.5388906399999995E-3</v>
      </c>
      <c r="GT15" s="304">
        <f>'[1]4403Exp'!T$206</f>
        <v>1.9301657599999997E-2</v>
      </c>
      <c r="GU15" s="304">
        <f>'[1]4403Exp'!U$206</f>
        <v>5.904032E-3</v>
      </c>
      <c r="GV15" s="304">
        <f>'[1]4403Exp'!V$206</f>
        <v>8.3999999999999995E-5</v>
      </c>
      <c r="GW15" s="304">
        <f>'[1]4403Exp'!W$206</f>
        <v>0</v>
      </c>
      <c r="GX15" s="304">
        <f>'[1]4403Exp'!X$206</f>
        <v>0</v>
      </c>
      <c r="GY15" s="304">
        <f>'[1]4403Exp'!Y$206</f>
        <v>0</v>
      </c>
      <c r="GZ15" s="304">
        <f>'[1]4403Exp'!Z$206</f>
        <v>0</v>
      </c>
      <c r="IV15" s="304">
        <f>'[1]4403Exp'!B$263</f>
        <v>8.0392930155999992E-2</v>
      </c>
      <c r="IW15" s="304">
        <f>'[1]4403Exp'!C$263</f>
        <v>6.4693927151839997E-2</v>
      </c>
      <c r="IX15" s="304">
        <f>'[1]4403Exp'!D$263</f>
        <v>8.0997212408000008E-2</v>
      </c>
      <c r="IY15" s="304">
        <f>'[1]4403Exp'!E$263</f>
        <v>5.3588690119999997E-2</v>
      </c>
      <c r="IZ15" s="304">
        <f>'[1]4403Exp'!F$263</f>
        <v>9.0876846202799996E-2</v>
      </c>
      <c r="JA15" s="304">
        <f>'[1]4403Exp'!G$263</f>
        <v>0.10083326428</v>
      </c>
      <c r="JB15" s="304">
        <f>'[1]4403Exp'!H$263</f>
        <v>4.680569804000001E-2</v>
      </c>
      <c r="JC15" s="304">
        <f>'[1]4403Exp'!I$263</f>
        <v>0.12851659687720002</v>
      </c>
      <c r="JD15" s="304">
        <f>'[1]4403Exp'!J$263</f>
        <v>9.9035592040000009E-2</v>
      </c>
      <c r="JE15" s="304">
        <f>'[1]4403Exp'!K$263</f>
        <v>7.5828409064000013E-2</v>
      </c>
      <c r="JF15" s="304">
        <f>'[1]4403Exp'!L$263</f>
        <v>9.6967775719999996E-2</v>
      </c>
      <c r="JG15" s="304">
        <f>'[1]4403Exp'!M$263</f>
        <v>0.14392533987999995</v>
      </c>
      <c r="JH15" s="304">
        <f>'[1]4403Exp'!N$263</f>
        <v>7.6218645960000012E-2</v>
      </c>
      <c r="JI15" s="304">
        <f>'[1]4403Exp'!O$263</f>
        <v>8.4355647983589729E-2</v>
      </c>
      <c r="JJ15" s="304">
        <f>'[1]4403Exp'!P$263</f>
        <v>0.13614514698941174</v>
      </c>
      <c r="JK15" s="304">
        <f>'[1]4403Exp'!Q$263</f>
        <v>0.12671933360140353</v>
      </c>
      <c r="JL15" s="304">
        <f>'[1]4403Exp'!R$263</f>
        <v>0.12523054464000002</v>
      </c>
      <c r="JM15" s="304">
        <f>'[1]4403Exp'!S$263</f>
        <v>0.17104777895999992</v>
      </c>
      <c r="JN15" s="304">
        <f>'[1]4403Exp'!T$263</f>
        <v>0.14784849027999997</v>
      </c>
      <c r="JO15" s="304">
        <f>'[1]4403Exp'!U$263</f>
        <v>0.10159776680000002</v>
      </c>
      <c r="JP15" s="304">
        <f>'[1]4403Exp'!V$263</f>
        <v>7.7808888919999986E-2</v>
      </c>
      <c r="JQ15" s="304">
        <f>'[1]4403Exp'!W$263</f>
        <v>5.2121310319999996E-2</v>
      </c>
      <c r="JR15" s="304">
        <f>'[1]4403Exp'!X$263</f>
        <v>6.3693743848000001E-2</v>
      </c>
      <c r="JS15" s="304">
        <f>'[1]4403Exp'!Y$263</f>
        <v>2.9068777179999998E-2</v>
      </c>
      <c r="JT15" s="304">
        <f>'[1]4403Exp'!Z$263</f>
        <v>3.8944130594639997E-2</v>
      </c>
    </row>
    <row r="16" spans="1:280">
      <c r="A16" s="302" t="str">
        <f>$A$6</f>
        <v>Sawnwood</v>
      </c>
      <c r="B16" s="304"/>
      <c r="C16" s="304"/>
      <c r="D16" s="304">
        <f>'[1]4407Exp'!B$272</f>
        <v>3.7272763581872009E-2</v>
      </c>
      <c r="E16" s="304">
        <f>'[1]4407Exp'!C$272</f>
        <v>7.5404329065520026E-2</v>
      </c>
      <c r="F16" s="304">
        <f>'[1]4407Exp'!D$272</f>
        <v>4.7044353865600005E-2</v>
      </c>
      <c r="G16" s="304">
        <f>'[1]4407Exp'!E$272</f>
        <v>5.3147215863559999E-2</v>
      </c>
      <c r="H16" s="304">
        <f>'[1]4407Exp'!F$272</f>
        <v>8.046239039020002E-2</v>
      </c>
      <c r="I16" s="304">
        <f>'[1]4407Exp'!G$272</f>
        <v>7.1741913152000014E-2</v>
      </c>
      <c r="J16" s="304">
        <f>'[1]4407Exp'!H$272</f>
        <v>0.11365082820000003</v>
      </c>
      <c r="K16" s="304">
        <f>'[1]4407Exp'!I$272</f>
        <v>5.1412992612799996E-2</v>
      </c>
      <c r="L16" s="304">
        <f>'[1]4407Exp'!J$272</f>
        <v>4.3485365050400009E-2</v>
      </c>
      <c r="M16" s="304">
        <f>'[1]4407Exp'!K$272</f>
        <v>2.4756135949999997E-2</v>
      </c>
      <c r="N16" s="304">
        <f>'[1]4407Exp'!L$272</f>
        <v>2.7306388199999997E-2</v>
      </c>
      <c r="O16" s="304">
        <f>'[1]4407Exp'!M$272</f>
        <v>1.9550927032000003E-2</v>
      </c>
      <c r="P16" s="304">
        <f>'[1]4407Exp'!N$272</f>
        <v>1.0728871244000002E-2</v>
      </c>
      <c r="Q16" s="304">
        <f>'[1]4407Exp'!O$272</f>
        <v>1.1116510678000001E-2</v>
      </c>
      <c r="R16" s="304">
        <f>'[1]4407Exp'!P$272</f>
        <v>1.1001880404666665E-2</v>
      </c>
      <c r="S16" s="304">
        <f>'[1]4407Exp'!Q$272</f>
        <v>9.3241430533333326E-3</v>
      </c>
      <c r="T16" s="304">
        <f>'[1]4407Exp'!R$272</f>
        <v>1.1409641880000002E-2</v>
      </c>
      <c r="U16" s="304">
        <f>'[1]4407Exp'!S$272</f>
        <v>1.2849166512E-2</v>
      </c>
      <c r="V16" s="304">
        <f>'[1]4407Exp'!T$272</f>
        <v>3.5156973124000006E-2</v>
      </c>
      <c r="W16" s="304">
        <f>'[1]4407Exp'!U$272</f>
        <v>6.5458400279999988E-3</v>
      </c>
      <c r="X16" s="304">
        <f>'[1]4407Exp'!V$272</f>
        <v>6.2460376160000004E-3</v>
      </c>
      <c r="Y16" s="304">
        <f>'[1]4407Exp'!W$272</f>
        <v>3.6320091079999998E-3</v>
      </c>
      <c r="Z16" s="304">
        <f>'[1]4407Exp'!X$272</f>
        <v>1.0163329435532E-2</v>
      </c>
      <c r="AA16" s="304">
        <f>'[1]4407Exp'!Y$272</f>
        <v>7.5048942113600014E-3</v>
      </c>
      <c r="AB16" s="304">
        <f>'[1]4407Exp'!Z$272</f>
        <v>7.4322411800000002E-3</v>
      </c>
      <c r="BX16" s="304">
        <f>'[1]4407Exp'!B$47</f>
        <v>6.0621965040000003E-3</v>
      </c>
      <c r="BY16" s="304">
        <f>'[1]4407Exp'!C$47</f>
        <v>8.8729004000000005E-4</v>
      </c>
      <c r="BZ16" s="304">
        <f>'[1]4407Exp'!D$47</f>
        <v>2.2983724400000002E-4</v>
      </c>
      <c r="CA16" s="304">
        <f>'[1]4407Exp'!E$47</f>
        <v>2.5075632400000004E-4</v>
      </c>
      <c r="CB16" s="304">
        <f>'[1]4407Exp'!F$47</f>
        <v>1.765284976E-3</v>
      </c>
      <c r="CC16" s="304">
        <f>'[1]4407Exp'!G$47</f>
        <v>7.5051340000000018E-3</v>
      </c>
      <c r="CD16" s="304">
        <f>'[1]4407Exp'!H$47</f>
        <v>3.2023351541999992E-2</v>
      </c>
      <c r="CE16" s="304">
        <f>'[1]4407Exp'!I$47</f>
        <v>1.7112755295999999E-2</v>
      </c>
      <c r="CF16" s="304">
        <f>'[1]4407Exp'!J$47</f>
        <v>2.5490213658000003E-2</v>
      </c>
      <c r="CG16" s="304">
        <f>'[1]4407Exp'!K$47</f>
        <v>2.8442188319999999E-2</v>
      </c>
      <c r="CH16" s="304">
        <f>'[1]4407Exp'!L$47</f>
        <v>2.1301280000000002E-2</v>
      </c>
      <c r="CI16" s="304">
        <f>'[1]4407Exp'!M$47</f>
        <v>1.2595927162E-2</v>
      </c>
      <c r="CJ16" s="304">
        <f>'[1]4407Exp'!N$47</f>
        <v>7.6428533999999999E-3</v>
      </c>
      <c r="CK16" s="304">
        <f>'[1]4407Exp'!O$47</f>
        <v>5.6992526500000001E-3</v>
      </c>
      <c r="CL16" s="304">
        <f>'[1]4407Exp'!P$47</f>
        <v>1.1504294255999999E-2</v>
      </c>
      <c r="CM16" s="304">
        <f>'[1]4407Exp'!Q$47</f>
        <v>1.1363588599999998E-2</v>
      </c>
      <c r="CN16" s="304">
        <f>'[1]4407Exp'!R$47</f>
        <v>2.5680199999999999E-3</v>
      </c>
      <c r="CO16" s="304">
        <f>'[1]4407Exp'!S$47</f>
        <v>5.005102648E-3</v>
      </c>
      <c r="CP16" s="304">
        <f>'[1]4407Exp'!T$47</f>
        <v>6.6125757880000002E-3</v>
      </c>
      <c r="CQ16" s="304">
        <f>'[1]4407Exp'!U$47</f>
        <v>2.3123099999999997E-3</v>
      </c>
      <c r="CR16" s="304">
        <f>'[1]4407Exp'!V$47</f>
        <v>1.1521036799999999E-3</v>
      </c>
      <c r="CS16" s="304">
        <f>'[1]4407Exp'!W$47</f>
        <v>7.8132660666666662E-3</v>
      </c>
      <c r="CT16" s="304">
        <f>'[1]4407Exp'!X$47</f>
        <v>3.32514E-2</v>
      </c>
      <c r="CU16" s="304">
        <f>'[1]4407Exp'!Y$47</f>
        <v>7.2668959999999993E-3</v>
      </c>
      <c r="CV16" s="304">
        <f>'[1]4407Exp'!Z$47</f>
        <v>3.7069104799999997E-3</v>
      </c>
      <c r="GB16" s="304">
        <f>'[1]4407Exp'!B$206</f>
        <v>4.5715451600000003E-4</v>
      </c>
      <c r="GC16" s="304">
        <f>'[1]4407Exp'!C$206</f>
        <v>0</v>
      </c>
      <c r="GD16" s="304">
        <f>'[1]4407Exp'!D$206</f>
        <v>0</v>
      </c>
      <c r="GE16" s="304">
        <f>'[1]4407Exp'!E$206</f>
        <v>0</v>
      </c>
      <c r="GF16" s="304">
        <f>'[1]4407Exp'!F$206</f>
        <v>0</v>
      </c>
      <c r="GG16" s="304">
        <f>'[1]4407Exp'!G$206</f>
        <v>0</v>
      </c>
      <c r="GH16" s="304">
        <f>'[1]4407Exp'!H$206</f>
        <v>0</v>
      </c>
      <c r="GI16" s="304">
        <f>'[1]4407Exp'!I$206</f>
        <v>3.7524704817600008E-2</v>
      </c>
      <c r="GJ16" s="304">
        <f>'[1]4407Exp'!J$206</f>
        <v>1.3484398200000001E-3</v>
      </c>
      <c r="GK16" s="304">
        <f>'[1]4407Exp'!K$206</f>
        <v>2.0132839999999999E-2</v>
      </c>
      <c r="GL16" s="304">
        <f>'[1]4407Exp'!L$206</f>
        <v>2.63721003E-2</v>
      </c>
      <c r="GM16" s="304">
        <f>'[1]4407Exp'!M$206</f>
        <v>2.6433215900000001E-2</v>
      </c>
      <c r="GN16" s="304">
        <f>'[1]4407Exp'!N$206</f>
        <v>2.3743142150000004E-2</v>
      </c>
      <c r="GO16" s="304">
        <f>'[1]4407Exp'!O$206</f>
        <v>1.4050399999999999E-2</v>
      </c>
      <c r="GP16" s="304">
        <f>'[1]4407Exp'!P$206</f>
        <v>1.5003897999999998E-3</v>
      </c>
      <c r="GQ16" s="304">
        <f>'[1]4407Exp'!Q$206</f>
        <v>5.3441933999999998E-3</v>
      </c>
      <c r="GR16" s="304">
        <f>'[1]4407Exp'!R$206</f>
        <v>5.4490799999999994E-3</v>
      </c>
      <c r="GS16" s="304">
        <f>'[1]4407Exp'!S$206</f>
        <v>4.7521958120000001E-3</v>
      </c>
      <c r="GT16" s="304">
        <f>'[1]4407Exp'!T$206</f>
        <v>3.094E-3</v>
      </c>
      <c r="GU16" s="304">
        <f>'[1]4407Exp'!U$206</f>
        <v>9.6823999999999999E-4</v>
      </c>
      <c r="GV16" s="304">
        <f>'[1]4407Exp'!V$206</f>
        <v>1.5287999999999999E-3</v>
      </c>
      <c r="GW16" s="304">
        <f>'[1]4407Exp'!W$206</f>
        <v>0</v>
      </c>
      <c r="GX16" s="304">
        <f>'[1]4407Exp'!X$206</f>
        <v>0</v>
      </c>
      <c r="GY16" s="304">
        <f>'[1]4407Exp'!Y$206</f>
        <v>0</v>
      </c>
      <c r="GZ16" s="304">
        <f>'[1]4407Exp'!Z$206</f>
        <v>0</v>
      </c>
      <c r="IV16" s="304">
        <f>'[1]4407Exp'!B$263</f>
        <v>6.1840673572496008E-2</v>
      </c>
      <c r="IW16" s="304">
        <f>'[1]4407Exp'!C$263</f>
        <v>0.10597356906864001</v>
      </c>
      <c r="IX16" s="304">
        <f>'[1]4407Exp'!D$263</f>
        <v>6.7069250670240013E-2</v>
      </c>
      <c r="IY16" s="304">
        <f>'[1]4407Exp'!E$263</f>
        <v>7.2923680273080008E-2</v>
      </c>
      <c r="IZ16" s="304">
        <f>'[1]4407Exp'!F$263</f>
        <v>0.12657196366687598</v>
      </c>
      <c r="JA16" s="304">
        <f>'[1]4407Exp'!G$263</f>
        <v>0.10549503801200001</v>
      </c>
      <c r="JB16" s="304">
        <f>'[1]4407Exp'!H$263</f>
        <v>0.229470594262</v>
      </c>
      <c r="JC16" s="304">
        <f>'[1]4407Exp'!I$263</f>
        <v>0.16888201951711998</v>
      </c>
      <c r="JD16" s="304">
        <f>'[1]4407Exp'!J$263</f>
        <v>0.15822726697960005</v>
      </c>
      <c r="JE16" s="304">
        <f>'[1]4407Exp'!K$263</f>
        <v>0.11257551031999999</v>
      </c>
      <c r="JF16" s="304">
        <f>'[1]4407Exp'!L$263</f>
        <v>0.13754074425000001</v>
      </c>
      <c r="JG16" s="304">
        <f>'[1]4407Exp'!M$263</f>
        <v>0.10221030310400001</v>
      </c>
      <c r="JH16" s="304">
        <f>'[1]4407Exp'!N$263</f>
        <v>6.1535855108000012E-2</v>
      </c>
      <c r="JI16" s="304">
        <f>'[1]4407Exp'!O$263</f>
        <v>6.702657379599998E-2</v>
      </c>
      <c r="JJ16" s="304">
        <f>'[1]4407Exp'!P$263</f>
        <v>6.1783333551333322E-2</v>
      </c>
      <c r="JK16" s="304">
        <f>'[1]4407Exp'!Q$263</f>
        <v>5.2600502725333342E-2</v>
      </c>
      <c r="JL16" s="304">
        <f>'[1]4407Exp'!R$263</f>
        <v>4.4280455491999986E-2</v>
      </c>
      <c r="JM16" s="304">
        <f>'[1]4407Exp'!S$263</f>
        <v>3.9653763604000011E-2</v>
      </c>
      <c r="JN16" s="304">
        <f>'[1]4407Exp'!T$263</f>
        <v>6.5743061747999987E-2</v>
      </c>
      <c r="JO16" s="304">
        <f>'[1]4407Exp'!U$263</f>
        <v>3.5071719227999995E-2</v>
      </c>
      <c r="JP16" s="304">
        <f>'[1]4407Exp'!V$263</f>
        <v>3.5811961640000001E-2</v>
      </c>
      <c r="JQ16" s="304">
        <f>'[1]4407Exp'!W$263</f>
        <v>3.4821586314666669E-2</v>
      </c>
      <c r="JR16" s="304">
        <f>'[1]4407Exp'!X$263</f>
        <v>7.1400484696631988E-2</v>
      </c>
      <c r="JS16" s="304">
        <f>'[1]4407Exp'!Y$263</f>
        <v>3.1301080443359997E-2</v>
      </c>
      <c r="JT16" s="304">
        <f>'[1]4407Exp'!Z$263</f>
        <v>2.1671546259999994E-2</v>
      </c>
    </row>
    <row r="17" spans="1:280">
      <c r="A17" s="302" t="str">
        <f>$A$7</f>
        <v>Plywood</v>
      </c>
      <c r="B17" s="304"/>
      <c r="C17" s="304"/>
      <c r="D17" s="304">
        <f>'[1]4412Exp'!B$272</f>
        <v>3.6129166359999999E-2</v>
      </c>
      <c r="E17" s="304">
        <f>'[1]4412Exp'!C$272</f>
        <v>1.7421845420000002E-2</v>
      </c>
      <c r="F17" s="304">
        <f>'[1]4412Exp'!D$272</f>
        <v>8.459754659999999E-3</v>
      </c>
      <c r="G17" s="304">
        <f>'[1]4412Exp'!E$272</f>
        <v>1.0263399019999999E-2</v>
      </c>
      <c r="H17" s="304">
        <f>'[1]4412Exp'!F$272</f>
        <v>1.5854130460000001E-2</v>
      </c>
      <c r="I17" s="304">
        <f>'[1]4412Exp'!G$272</f>
        <v>1.2356535180000001E-2</v>
      </c>
      <c r="J17" s="304">
        <f>'[1]4412Exp'!H$272</f>
        <v>1.07546712E-2</v>
      </c>
      <c r="K17" s="304">
        <f>'[1]4412Exp'!I$272</f>
        <v>5.7990235799999998E-3</v>
      </c>
      <c r="L17" s="304">
        <f>'[1]4412Exp'!J$272</f>
        <v>3.1774799000000003E-3</v>
      </c>
      <c r="M17" s="304">
        <f>'[1]4412Exp'!K$272</f>
        <v>2.5147463999999997E-3</v>
      </c>
      <c r="N17" s="304">
        <f>'[1]4412Exp'!L$272</f>
        <v>3.0762083699999994E-3</v>
      </c>
      <c r="O17" s="304">
        <f>'[1]4412Exp'!M$272</f>
        <v>1.6892520199999997E-3</v>
      </c>
      <c r="P17" s="304">
        <f>'[1]4412Exp'!N$272</f>
        <v>3.1212471999999998E-3</v>
      </c>
      <c r="Q17" s="304">
        <f>'[1]4412Exp'!O$272</f>
        <v>2.8671790800000002E-3</v>
      </c>
      <c r="R17" s="304">
        <f>'[1]4412Exp'!P$272</f>
        <v>4.2871999999999997E-3</v>
      </c>
      <c r="S17" s="304">
        <f>'[1]4412Exp'!Q$272</f>
        <v>3.7944645599999999E-3</v>
      </c>
      <c r="T17" s="304">
        <f>'[1]4412Exp'!R$272</f>
        <v>2.5335636200000001E-3</v>
      </c>
      <c r="U17" s="304">
        <f>'[1]4412Exp'!S$272</f>
        <v>1.4142336599999997E-3</v>
      </c>
      <c r="V17" s="304">
        <f>'[1]4412Exp'!T$272</f>
        <v>1.9202042199999998E-3</v>
      </c>
      <c r="W17" s="304">
        <f>'[1]4412Exp'!U$272</f>
        <v>5.6387995999999994E-4</v>
      </c>
      <c r="X17" s="304">
        <f>'[1]4412Exp'!V$272</f>
        <v>1.6755499999999998E-3</v>
      </c>
      <c r="Y17" s="304">
        <f>'[1]4412Exp'!W$272</f>
        <v>3.2659999999999997E-4</v>
      </c>
      <c r="Z17" s="304">
        <f>'[1]4412Exp'!X$272</f>
        <v>8.2155999999999991E-5</v>
      </c>
      <c r="AA17" s="304">
        <f>'[1]4412Exp'!Y$272</f>
        <v>1.6099999999999998E-6</v>
      </c>
      <c r="AB17" s="304">
        <f>'[1]4412Exp'!Z$272</f>
        <v>3.9415099999999997E-4</v>
      </c>
      <c r="BX17" s="304">
        <f>'[1]4412Exp'!B$47</f>
        <v>0</v>
      </c>
      <c r="BY17" s="304">
        <f>'[1]4412Exp'!C$47</f>
        <v>0</v>
      </c>
      <c r="BZ17" s="304">
        <f>'[1]4412Exp'!D$47</f>
        <v>0</v>
      </c>
      <c r="CA17" s="304">
        <f>'[1]4412Exp'!E$47</f>
        <v>0</v>
      </c>
      <c r="CB17" s="304">
        <f>'[1]4412Exp'!F$47</f>
        <v>0</v>
      </c>
      <c r="CC17" s="304">
        <f>'[1]4412Exp'!G$47</f>
        <v>9.6600000000000003E-5</v>
      </c>
      <c r="CD17" s="304">
        <f>'[1]4412Exp'!H$47</f>
        <v>0</v>
      </c>
      <c r="CE17" s="304">
        <f>'[1]4412Exp'!I$47</f>
        <v>0</v>
      </c>
      <c r="CF17" s="304">
        <f>'[1]4412Exp'!J$47</f>
        <v>0</v>
      </c>
      <c r="CG17" s="304">
        <f>'[1]4412Exp'!K$47</f>
        <v>0</v>
      </c>
      <c r="CH17" s="304">
        <f>'[1]4412Exp'!L$47</f>
        <v>0</v>
      </c>
      <c r="CI17" s="304">
        <f>'[1]4412Exp'!M$47</f>
        <v>0</v>
      </c>
      <c r="CJ17" s="304">
        <f>'[1]4412Exp'!N$47</f>
        <v>0</v>
      </c>
      <c r="CK17" s="304">
        <f>'[1]4412Exp'!O$47</f>
        <v>0</v>
      </c>
      <c r="CL17" s="304">
        <f>'[1]4412Exp'!P$47</f>
        <v>0</v>
      </c>
      <c r="CM17" s="304">
        <f>'[1]4412Exp'!Q$47</f>
        <v>0</v>
      </c>
      <c r="CN17" s="304">
        <f>'[1]4412Exp'!R$47</f>
        <v>0</v>
      </c>
      <c r="CO17" s="304">
        <f>'[1]4412Exp'!S$47</f>
        <v>0</v>
      </c>
      <c r="CP17" s="304">
        <f>'[1]4412Exp'!T$47</f>
        <v>0</v>
      </c>
      <c r="CQ17" s="304">
        <f>'[1]4412Exp'!U$47</f>
        <v>0</v>
      </c>
      <c r="CR17" s="304">
        <f>'[1]4412Exp'!V$47</f>
        <v>0</v>
      </c>
      <c r="CS17" s="304">
        <f>'[1]4412Exp'!W$47</f>
        <v>0</v>
      </c>
      <c r="CT17" s="304">
        <f>'[1]4412Exp'!X$47</f>
        <v>0</v>
      </c>
      <c r="CU17" s="304">
        <f>'[1]4412Exp'!Y$47</f>
        <v>0</v>
      </c>
      <c r="CV17" s="304">
        <f>'[1]4412Exp'!Z$47</f>
        <v>0</v>
      </c>
      <c r="GB17" s="304">
        <f>'[1]4412Exp'!B$206</f>
        <v>0</v>
      </c>
      <c r="GC17" s="304">
        <f>'[1]4412Exp'!C$206</f>
        <v>0</v>
      </c>
      <c r="GD17" s="304">
        <f>'[1]4412Exp'!D$206</f>
        <v>1.2725118E-4</v>
      </c>
      <c r="GE17" s="304">
        <f>'[1]4412Exp'!E$206</f>
        <v>0</v>
      </c>
      <c r="GF17" s="304">
        <f>'[1]4412Exp'!F$206</f>
        <v>0</v>
      </c>
      <c r="GG17" s="304">
        <f>'[1]4412Exp'!G$206</f>
        <v>0</v>
      </c>
      <c r="GH17" s="304">
        <f>'[1]4412Exp'!H$206</f>
        <v>0</v>
      </c>
      <c r="GI17" s="304">
        <f>'[1]4412Exp'!I$206</f>
        <v>0</v>
      </c>
      <c r="GJ17" s="304">
        <f>'[1]4412Exp'!J$206</f>
        <v>0</v>
      </c>
      <c r="GK17" s="304">
        <f>'[1]4412Exp'!K$206</f>
        <v>0</v>
      </c>
      <c r="GL17" s="304">
        <f>'[1]4412Exp'!L$206</f>
        <v>0</v>
      </c>
      <c r="GM17" s="304">
        <f>'[1]4412Exp'!M$206</f>
        <v>0</v>
      </c>
      <c r="GN17" s="304">
        <f>'[1]4412Exp'!N$206</f>
        <v>0</v>
      </c>
      <c r="GO17" s="304">
        <f>'[1]4412Exp'!O$206</f>
        <v>0</v>
      </c>
      <c r="GP17" s="304">
        <f>'[1]4412Exp'!P$206</f>
        <v>0</v>
      </c>
      <c r="GQ17" s="304">
        <f>'[1]4412Exp'!Q$206</f>
        <v>0</v>
      </c>
      <c r="GR17" s="304">
        <f>'[1]4412Exp'!R$206</f>
        <v>0</v>
      </c>
      <c r="GS17" s="304">
        <f>'[1]4412Exp'!S$206</f>
        <v>0</v>
      </c>
      <c r="GT17" s="304">
        <f>'[1]4412Exp'!T$206</f>
        <v>0</v>
      </c>
      <c r="GU17" s="304">
        <f>'[1]4412Exp'!U$206</f>
        <v>0</v>
      </c>
      <c r="GV17" s="304">
        <f>'[1]4412Exp'!V$206</f>
        <v>0</v>
      </c>
      <c r="GW17" s="304">
        <f>'[1]4412Exp'!W$206</f>
        <v>0</v>
      </c>
      <c r="GX17" s="304">
        <f>'[1]4412Exp'!X$206</f>
        <v>0</v>
      </c>
      <c r="GY17" s="304">
        <f>'[1]4412Exp'!Y$206</f>
        <v>0</v>
      </c>
      <c r="GZ17" s="304">
        <f>'[1]4412Exp'!Z$206</f>
        <v>0</v>
      </c>
      <c r="IV17" s="304">
        <f>'[1]4412Exp'!B$263</f>
        <v>0.15575655844</v>
      </c>
      <c r="IW17" s="304">
        <f>'[1]4412Exp'!C$263</f>
        <v>0.12725731409999999</v>
      </c>
      <c r="IX17" s="304">
        <f>'[1]4412Exp'!D$263</f>
        <v>8.6184417339999986E-2</v>
      </c>
      <c r="IY17" s="304">
        <f>'[1]4412Exp'!E$263</f>
        <v>8.0117367399999986E-2</v>
      </c>
      <c r="IZ17" s="304">
        <f>'[1]4412Exp'!F$263</f>
        <v>9.0069878640000003E-2</v>
      </c>
      <c r="JA17" s="304">
        <f>'[1]4412Exp'!G$263</f>
        <v>8.1603007320000004E-2</v>
      </c>
      <c r="JB17" s="304">
        <f>'[1]4412Exp'!H$263</f>
        <v>5.7624796160000005E-2</v>
      </c>
      <c r="JC17" s="304">
        <f>'[1]4412Exp'!I$263</f>
        <v>5.2043320840000004E-2</v>
      </c>
      <c r="JD17" s="304">
        <f>'[1]4412Exp'!J$263</f>
        <v>2.9200708459999999E-2</v>
      </c>
      <c r="JE17" s="304">
        <f>'[1]4412Exp'!K$263</f>
        <v>2.0248050919999996E-2</v>
      </c>
      <c r="JF17" s="304">
        <f>'[1]4412Exp'!L$263</f>
        <v>1.7963636639999996E-2</v>
      </c>
      <c r="JG17" s="304">
        <f>'[1]4412Exp'!M$263</f>
        <v>3.8305906599999996E-3</v>
      </c>
      <c r="JH17" s="304">
        <f>'[1]4412Exp'!N$263</f>
        <v>9.7134592833333332E-3</v>
      </c>
      <c r="JI17" s="304">
        <f>'[1]4412Exp'!O$263</f>
        <v>8.9608712999999993E-3</v>
      </c>
      <c r="JJ17" s="304">
        <f>'[1]4412Exp'!P$263</f>
        <v>1.2517111289999999E-2</v>
      </c>
      <c r="JK17" s="304">
        <f>'[1]4412Exp'!Q$263</f>
        <v>8.7138131200000003E-3</v>
      </c>
      <c r="JL17" s="304">
        <f>'[1]4412Exp'!R$263</f>
        <v>5.9519804800000006E-3</v>
      </c>
      <c r="JM17" s="304">
        <f>'[1]4412Exp'!S$263</f>
        <v>5.7425861799999985E-3</v>
      </c>
      <c r="JN17" s="304">
        <f>'[1]4412Exp'!T$263</f>
        <v>7.4432167599999977E-3</v>
      </c>
      <c r="JO17" s="304">
        <f>'[1]4412Exp'!U$263</f>
        <v>2.8728711199999995E-3</v>
      </c>
      <c r="JP17" s="304">
        <f>'[1]4412Exp'!V$263</f>
        <v>3.3116448799999994E-3</v>
      </c>
      <c r="JQ17" s="304">
        <f>'[1]4412Exp'!W$263</f>
        <v>2.9600953999999995E-3</v>
      </c>
      <c r="JR17" s="304">
        <f>'[1]4412Exp'!X$263</f>
        <v>8.2155999999999991E-5</v>
      </c>
      <c r="JS17" s="304">
        <f>'[1]4412Exp'!Y$263</f>
        <v>1.6099999999999998E-6</v>
      </c>
      <c r="JT17" s="304">
        <f>'[1]4412Exp'!Z$263</f>
        <v>3.9415099999999997E-4</v>
      </c>
    </row>
    <row r="18" spans="1:280" ht="13">
      <c r="A18" s="302" t="str">
        <f>$A$8</f>
        <v>Other timber</v>
      </c>
      <c r="B18" s="305"/>
      <c r="C18" s="305"/>
      <c r="D18" s="305">
        <f t="shared" ref="D18:E18" si="120">D19-SUM(D15:D17)</f>
        <v>8.568513912000017E-3</v>
      </c>
      <c r="E18" s="305">
        <f t="shared" si="120"/>
        <v>1.2664399796999987E-2</v>
      </c>
      <c r="F18" s="305">
        <f t="shared" ref="F18" si="121">F19-SUM(F15:F17)</f>
        <v>1.4772132837000004E-2</v>
      </c>
      <c r="G18" s="305">
        <f t="shared" ref="G18" si="122">G19-SUM(G15:G17)</f>
        <v>1.4988430163000013E-2</v>
      </c>
      <c r="H18" s="305">
        <f t="shared" ref="H18" si="123">H19-SUM(H15:H17)</f>
        <v>1.2986379652400001E-2</v>
      </c>
      <c r="I18" s="305">
        <f t="shared" ref="I18" si="124">I19-SUM(I15:I17)</f>
        <v>1.4453632000000022E-2</v>
      </c>
      <c r="J18" s="305">
        <f t="shared" ref="J18" si="125">J19-SUM(J15:J17)</f>
        <v>2.3988593799999985E-2</v>
      </c>
      <c r="K18" s="305">
        <f t="shared" ref="K18" si="126">K19-SUM(K15:K17)</f>
        <v>2.1075666955000009E-2</v>
      </c>
      <c r="L18" s="305">
        <f t="shared" ref="L18" si="127">L19-SUM(L15:L17)</f>
        <v>2.4967105799999986E-2</v>
      </c>
      <c r="M18" s="305">
        <f t="shared" ref="M18" si="128">M19-SUM(M15:M17)</f>
        <v>2.0422848059999991E-2</v>
      </c>
      <c r="N18" s="305">
        <f t="shared" ref="N18" si="129">N19-SUM(N15:N17)</f>
        <v>1.5489451714285722E-2</v>
      </c>
      <c r="O18" s="305">
        <f t="shared" ref="O18" si="130">O19-SUM(O15:O17)</f>
        <v>1.1491393200000002E-2</v>
      </c>
      <c r="P18" s="305">
        <f t="shared" ref="P18" si="131">P19-SUM(P15:P17)</f>
        <v>1.4578798199999993E-2</v>
      </c>
      <c r="Q18" s="305">
        <f t="shared" ref="Q18" si="132">Q19-SUM(Q15:Q17)</f>
        <v>1.1246057860000002E-2</v>
      </c>
      <c r="R18" s="305">
        <f t="shared" ref="R18" si="133">R19-SUM(R15:R17)</f>
        <v>1.2435982200000011E-2</v>
      </c>
      <c r="S18" s="305">
        <f t="shared" ref="S18" si="134">S19-SUM(S15:S17)</f>
        <v>1.1655826140000006E-2</v>
      </c>
      <c r="T18" s="305">
        <f t="shared" ref="T18" si="135">T19-SUM(T15:T17)</f>
        <v>1.3801149600000007E-2</v>
      </c>
      <c r="U18" s="305">
        <f t="shared" ref="U18" si="136">U19-SUM(U15:U17)</f>
        <v>1.2299917420000001E-2</v>
      </c>
      <c r="V18" s="305">
        <f t="shared" ref="V18" si="137">V19-SUM(V15:V17)</f>
        <v>2.3185308179999982E-2</v>
      </c>
      <c r="W18" s="305">
        <f t="shared" ref="W18" si="138">W19-SUM(W15:W17)</f>
        <v>2.8568480780000002E-2</v>
      </c>
      <c r="X18" s="305">
        <f t="shared" ref="X18" si="139">X19-SUM(X15:X17)</f>
        <v>7.0693257399999983E-3</v>
      </c>
      <c r="Y18" s="305">
        <f t="shared" ref="Y18:AA18" si="140">Y19-SUM(Y15:Y17)</f>
        <v>5.4253516799999991E-3</v>
      </c>
      <c r="Z18" s="305">
        <f t="shared" si="140"/>
        <v>8.1728608639999971E-3</v>
      </c>
      <c r="AA18" s="305">
        <f t="shared" si="140"/>
        <v>1.1511311956999996E-2</v>
      </c>
      <c r="AB18" s="305">
        <f t="shared" ref="AB18" si="141">AB19-SUM(AB15:AB17)</f>
        <v>1.4026172304999999E-2</v>
      </c>
      <c r="BX18" s="305">
        <f>BX19-SUM(BX15:BX17)</f>
        <v>0</v>
      </c>
      <c r="BY18" s="305">
        <f t="shared" ref="BY18:CS18" si="142">BY19-SUM(BY15:BY17)</f>
        <v>3.0947424199999976E-3</v>
      </c>
      <c r="BZ18" s="305">
        <f t="shared" si="142"/>
        <v>4.6536699999999986E-3</v>
      </c>
      <c r="CA18" s="305">
        <f t="shared" si="142"/>
        <v>1.7171949199999998E-3</v>
      </c>
      <c r="CB18" s="305">
        <f t="shared" si="142"/>
        <v>9.0834113999999772E-4</v>
      </c>
      <c r="CC18" s="305">
        <f t="shared" si="142"/>
        <v>8.1130000000000091E-4</v>
      </c>
      <c r="CD18" s="305">
        <f t="shared" si="142"/>
        <v>1.8516791999999976E-3</v>
      </c>
      <c r="CE18" s="305">
        <f t="shared" si="142"/>
        <v>6.4977575599999976E-3</v>
      </c>
      <c r="CF18" s="305">
        <f t="shared" si="142"/>
        <v>3.1827660200000052E-3</v>
      </c>
      <c r="CG18" s="305">
        <f t="shared" si="142"/>
        <v>1.1200000000000099E-4</v>
      </c>
      <c r="CH18" s="305">
        <f t="shared" si="142"/>
        <v>1.1533786599999957E-3</v>
      </c>
      <c r="CI18" s="305">
        <f t="shared" si="142"/>
        <v>1.8596376666666636E-3</v>
      </c>
      <c r="CJ18" s="305">
        <f t="shared" si="142"/>
        <v>1.4576081799999932E-3</v>
      </c>
      <c r="CK18" s="305">
        <f t="shared" si="142"/>
        <v>0</v>
      </c>
      <c r="CL18" s="305">
        <f t="shared" si="142"/>
        <v>1.8187889000000027E-2</v>
      </c>
      <c r="CM18" s="305">
        <f t="shared" si="142"/>
        <v>6.1604697500000083E-3</v>
      </c>
      <c r="CN18" s="305">
        <f t="shared" si="142"/>
        <v>1.3971290900000009E-2</v>
      </c>
      <c r="CO18" s="305">
        <f t="shared" si="142"/>
        <v>1.4988889860000021E-2</v>
      </c>
      <c r="CP18" s="305">
        <f t="shared" si="142"/>
        <v>1.6353841280000003E-2</v>
      </c>
      <c r="CQ18" s="305">
        <f t="shared" si="142"/>
        <v>8.9282155200000046E-3</v>
      </c>
      <c r="CR18" s="305">
        <f t="shared" si="142"/>
        <v>1.687885444E-2</v>
      </c>
      <c r="CS18" s="305">
        <f t="shared" si="142"/>
        <v>1.0687537999999989E-2</v>
      </c>
      <c r="CT18" s="305">
        <f t="shared" ref="CT18:CU18" si="143">CT19-SUM(CT15:CT17)</f>
        <v>1.4613508000000011E-2</v>
      </c>
      <c r="CU18" s="305">
        <f t="shared" si="143"/>
        <v>5.1298099999999985E-3</v>
      </c>
      <c r="CV18" s="305">
        <f t="shared" ref="CV18" si="144">CV19-SUM(CV15:CV17)</f>
        <v>1.8830140000000002E-2</v>
      </c>
      <c r="GB18" s="305">
        <f>GB19-SUM(GB15:GB17)</f>
        <v>1.064000000000002E-5</v>
      </c>
      <c r="GC18" s="305">
        <f t="shared" ref="GC18" si="145">GC19-SUM(GC15:GC17)</f>
        <v>0</v>
      </c>
      <c r="GD18" s="305">
        <f t="shared" ref="GD18" si="146">GD19-SUM(GD15:GD17)</f>
        <v>0</v>
      </c>
      <c r="GE18" s="305">
        <f t="shared" ref="GE18" si="147">GE19-SUM(GE15:GE17)</f>
        <v>0</v>
      </c>
      <c r="GF18" s="305">
        <f t="shared" ref="GF18" si="148">GF19-SUM(GF15:GF17)</f>
        <v>2.1279999999999997E-4</v>
      </c>
      <c r="GG18" s="305">
        <f t="shared" ref="GG18" si="149">GG19-SUM(GG15:GG17)</f>
        <v>0</v>
      </c>
      <c r="GH18" s="305">
        <f t="shared" ref="GH18" si="150">GH19-SUM(GH15:GH17)</f>
        <v>0</v>
      </c>
      <c r="GI18" s="305">
        <f t="shared" ref="GI18" si="151">GI19-SUM(GI15:GI17)</f>
        <v>8.2435261999998927E-4</v>
      </c>
      <c r="GJ18" s="305">
        <f t="shared" ref="GJ18" si="152">GJ19-SUM(GJ15:GJ17)</f>
        <v>2.127999999999991E-4</v>
      </c>
      <c r="GK18" s="305">
        <f t="shared" ref="GK18" si="153">GK19-SUM(GK15:GK17)</f>
        <v>0</v>
      </c>
      <c r="GL18" s="305">
        <f t="shared" ref="GL18" si="154">GL19-SUM(GL15:GL17)</f>
        <v>8.3757016000000212E-4</v>
      </c>
      <c r="GM18" s="305">
        <f t="shared" ref="GM18" si="155">GM19-SUM(GM15:GM17)</f>
        <v>0</v>
      </c>
      <c r="GN18" s="305">
        <f t="shared" ref="GN18" si="156">GN19-SUM(GN15:GN17)</f>
        <v>4.1900319999999686E-5</v>
      </c>
      <c r="GO18" s="305">
        <f t="shared" ref="GO18" si="157">GO19-SUM(GO15:GO17)</f>
        <v>0</v>
      </c>
      <c r="GP18" s="305">
        <f t="shared" ref="GP18" si="158">GP19-SUM(GP15:GP17)</f>
        <v>1.12575E-3</v>
      </c>
      <c r="GQ18" s="305">
        <f t="shared" ref="GQ18" si="159">GQ19-SUM(GQ15:GQ17)</f>
        <v>1.411622500000001E-3</v>
      </c>
      <c r="GR18" s="305">
        <f t="shared" ref="GR18" si="160">GR19-SUM(GR15:GR17)</f>
        <v>1.1763394000000003E-3</v>
      </c>
      <c r="GS18" s="305">
        <f t="shared" ref="GS18" si="161">GS19-SUM(GS15:GS17)</f>
        <v>1.1459865199999995E-3</v>
      </c>
      <c r="GT18" s="305">
        <f t="shared" ref="GT18" si="162">GT19-SUM(GT15:GT17)</f>
        <v>3.3125166200000007E-3</v>
      </c>
      <c r="GU18" s="305">
        <f t="shared" ref="GU18" si="163">GU19-SUM(GU15:GU17)</f>
        <v>4.0322886799999975E-3</v>
      </c>
      <c r="GV18" s="305">
        <f t="shared" ref="GV18" si="164">GV19-SUM(GV15:GV17)</f>
        <v>2.6599999999999996E-4</v>
      </c>
      <c r="GW18" s="305">
        <f t="shared" ref="GW18:GY18" si="165">GW19-SUM(GW15:GW17)</f>
        <v>0</v>
      </c>
      <c r="GX18" s="305">
        <f t="shared" si="165"/>
        <v>0</v>
      </c>
      <c r="GY18" s="305">
        <f t="shared" si="165"/>
        <v>0</v>
      </c>
      <c r="GZ18" s="305">
        <f t="shared" ref="GZ18" si="166">GZ19-SUM(GZ15:GZ17)</f>
        <v>0</v>
      </c>
      <c r="IV18" s="305">
        <f>IV19-SUM(IV15:IV17)</f>
        <v>2.2948932187999926E-2</v>
      </c>
      <c r="IW18" s="305">
        <f t="shared" ref="IW18:JQ18" si="167">IW19-SUM(IW15:IW17)</f>
        <v>2.689224276899993E-2</v>
      </c>
      <c r="IX18" s="305">
        <f t="shared" si="167"/>
        <v>3.2471604880400018E-2</v>
      </c>
      <c r="IY18" s="305">
        <f t="shared" si="167"/>
        <v>3.5052023321000075E-2</v>
      </c>
      <c r="IZ18" s="305">
        <f t="shared" si="167"/>
        <v>3.176243905240006E-2</v>
      </c>
      <c r="JA18" s="305">
        <f t="shared" si="167"/>
        <v>3.8500664780000082E-2</v>
      </c>
      <c r="JB18" s="305">
        <f t="shared" si="167"/>
        <v>5.3510339059999967E-2</v>
      </c>
      <c r="JC18" s="305">
        <f t="shared" si="167"/>
        <v>4.8582767134999982E-2</v>
      </c>
      <c r="JD18" s="305">
        <f t="shared" si="167"/>
        <v>5.6686953400000017E-2</v>
      </c>
      <c r="JE18" s="305">
        <f t="shared" si="167"/>
        <v>3.5807934799999996E-2</v>
      </c>
      <c r="JF18" s="305">
        <f t="shared" si="167"/>
        <v>4.8233128157142813E-2</v>
      </c>
      <c r="JG18" s="305">
        <f t="shared" si="167"/>
        <v>4.0907367058095334E-2</v>
      </c>
      <c r="JH18" s="305">
        <f t="shared" si="167"/>
        <v>3.6617049839999943E-2</v>
      </c>
      <c r="JI18" s="305">
        <f t="shared" si="167"/>
        <v>2.5742024060000063E-2</v>
      </c>
      <c r="JJ18" s="305">
        <f t="shared" si="167"/>
        <v>4.6176870066666709E-2</v>
      </c>
      <c r="JK18" s="305">
        <f t="shared" si="167"/>
        <v>3.059811040999999E-2</v>
      </c>
      <c r="JL18" s="305">
        <f t="shared" si="167"/>
        <v>3.8211207368571393E-2</v>
      </c>
      <c r="JM18" s="305">
        <f t="shared" si="167"/>
        <v>4.3947723399999972E-2</v>
      </c>
      <c r="JN18" s="305">
        <f t="shared" si="167"/>
        <v>5.8225207460000067E-2</v>
      </c>
      <c r="JO18" s="305">
        <f t="shared" si="167"/>
        <v>5.5763542189999987E-2</v>
      </c>
      <c r="JP18" s="305">
        <f t="shared" si="167"/>
        <v>3.297171175999998E-2</v>
      </c>
      <c r="JQ18" s="305">
        <f t="shared" si="167"/>
        <v>4.4959923293333315E-2</v>
      </c>
      <c r="JR18" s="305">
        <f t="shared" ref="JR18:JS18" si="168">JR19-SUM(JR15:JR17)</f>
        <v>5.0797335484000006E-2</v>
      </c>
      <c r="JS18" s="305">
        <f t="shared" si="168"/>
        <v>3.5066602837000006E-2</v>
      </c>
      <c r="JT18" s="305">
        <f t="shared" ref="JT18" si="169">JT19-SUM(JT15:JT17)</f>
        <v>4.8486323075000011E-2</v>
      </c>
    </row>
    <row r="19" spans="1:280">
      <c r="B19" s="304"/>
      <c r="C19" s="304"/>
      <c r="D19" s="304">
        <f>'[1]44Exp'!B$272</f>
        <v>8.6036797333872025E-2</v>
      </c>
      <c r="E19" s="304">
        <f>'[1]44Exp'!C$272</f>
        <v>0.10974689331452001</v>
      </c>
      <c r="F19" s="304">
        <f>'[1]44Exp'!D$272</f>
        <v>7.3255579234600007E-2</v>
      </c>
      <c r="G19" s="304">
        <f>'[1]44Exp'!E$272</f>
        <v>8.2297650246560008E-2</v>
      </c>
      <c r="H19" s="304">
        <f>'[1]44Exp'!F$272</f>
        <v>0.11361937798260002</v>
      </c>
      <c r="I19" s="304">
        <f>'[1]44Exp'!G$272</f>
        <v>0.10241661373200003</v>
      </c>
      <c r="J19" s="304">
        <f>'[1]44Exp'!H$272</f>
        <v>0.15379440144000001</v>
      </c>
      <c r="K19" s="304">
        <f>'[1]44Exp'!I$272</f>
        <v>8.2383233907800002E-2</v>
      </c>
      <c r="L19" s="304">
        <f>'[1]44Exp'!J$272</f>
        <v>7.6279765430399993E-2</v>
      </c>
      <c r="M19" s="304">
        <f>'[1]44Exp'!K$272</f>
        <v>5.0732619369999989E-2</v>
      </c>
      <c r="N19" s="304">
        <f>'[1]44Exp'!L$272</f>
        <v>4.8232256924285719E-2</v>
      </c>
      <c r="O19" s="304">
        <f>'[1]44Exp'!M$272</f>
        <v>3.3876400732000003E-2</v>
      </c>
      <c r="P19" s="304">
        <f>'[1]44Exp'!N$272</f>
        <v>3.0073041483999995E-2</v>
      </c>
      <c r="Q19" s="304">
        <f>'[1]44Exp'!O$272</f>
        <v>2.7856763244666669E-2</v>
      </c>
      <c r="R19" s="304">
        <f>'[1]44Exp'!P$272</f>
        <v>3.2068809364666676E-2</v>
      </c>
      <c r="S19" s="304">
        <f>'[1]44Exp'!Q$272</f>
        <v>4.847491151333333E-2</v>
      </c>
      <c r="T19" s="304">
        <f>'[1]44Exp'!R$272</f>
        <v>3.812671338000001E-2</v>
      </c>
      <c r="U19" s="304">
        <f>'[1]44Exp'!S$272</f>
        <v>2.9103244792000001E-2</v>
      </c>
      <c r="V19" s="304">
        <f>'[1]44Exp'!T$272</f>
        <v>6.2467044403999986E-2</v>
      </c>
      <c r="W19" s="304">
        <f>'[1]44Exp'!U$272</f>
        <v>4.4819169527999997E-2</v>
      </c>
      <c r="X19" s="304">
        <f>'[1]44Exp'!V$272</f>
        <v>1.6868547435999998E-2</v>
      </c>
      <c r="Y19" s="304">
        <f>'[1]44Exp'!W$272</f>
        <v>1.1514131907999998E-2</v>
      </c>
      <c r="Z19" s="304">
        <f>'[1]44Exp'!X$272</f>
        <v>1.9295157339531997E-2</v>
      </c>
      <c r="AA19" s="304">
        <f>'[1]44Exp'!Y$272</f>
        <v>2.0531420388359999E-2</v>
      </c>
      <c r="AB19" s="304">
        <f>'[1]44Exp'!Z$272</f>
        <v>2.2356082084999999E-2</v>
      </c>
      <c r="BX19" s="304">
        <f>'[1]44Exp'!B$47</f>
        <v>2.5740557303999999E-2</v>
      </c>
      <c r="BY19" s="304">
        <f>'[1]44Exp'!C$47</f>
        <v>1.4581440859999998E-2</v>
      </c>
      <c r="BZ19" s="304">
        <f>'[1]44Exp'!D$47</f>
        <v>1.9638742283999998E-2</v>
      </c>
      <c r="CA19" s="304">
        <f>'[1]44Exp'!E$47</f>
        <v>2.2188284439999999E-3</v>
      </c>
      <c r="CB19" s="304">
        <f>'[1]44Exp'!F$47</f>
        <v>1.2346263974799999E-2</v>
      </c>
      <c r="CC19" s="304">
        <f>'[1]44Exp'!G$47</f>
        <v>3.4110535040000008E-2</v>
      </c>
      <c r="CD19" s="304">
        <f>'[1]44Exp'!H$47</f>
        <v>5.9524567301999988E-2</v>
      </c>
      <c r="CE19" s="304">
        <f>'[1]44Exp'!I$47</f>
        <v>7.1386827175999992E-2</v>
      </c>
      <c r="CF19" s="304">
        <f>'[1]44Exp'!J$47</f>
        <v>7.5554656758000008E-2</v>
      </c>
      <c r="CG19" s="304">
        <f>'[1]44Exp'!K$47</f>
        <v>6.8469656664000011E-2</v>
      </c>
      <c r="CH19" s="304">
        <f>'[1]44Exp'!L$47</f>
        <v>8.0869082260000003E-2</v>
      </c>
      <c r="CI19" s="304">
        <f>'[1]44Exp'!M$47</f>
        <v>8.1202707668666663E-2</v>
      </c>
      <c r="CJ19" s="304">
        <f>'[1]44Exp'!N$47</f>
        <v>4.4324754779999996E-2</v>
      </c>
      <c r="CK19" s="304">
        <f>'[1]44Exp'!O$47</f>
        <v>5.5665735566923072E-2</v>
      </c>
      <c r="CL19" s="304">
        <f>'[1]44Exp'!P$47</f>
        <v>0.13091256966070589</v>
      </c>
      <c r="CM19" s="304">
        <f>'[1]44Exp'!Q$47</f>
        <v>8.592195624473685E-2</v>
      </c>
      <c r="CN19" s="304">
        <f>'[1]44Exp'!R$47</f>
        <v>7.43742077E-2</v>
      </c>
      <c r="CO19" s="304">
        <f>'[1]44Exp'!S$47</f>
        <v>0.16308871466799998</v>
      </c>
      <c r="CP19" s="304">
        <f>'[1]44Exp'!T$47</f>
        <v>0.13643612534799998</v>
      </c>
      <c r="CQ19" s="304">
        <f>'[1]44Exp'!U$47</f>
        <v>7.1355588159999997E-2</v>
      </c>
      <c r="CR19" s="304">
        <f>'[1]44Exp'!V$47</f>
        <v>6.7968757079999997E-2</v>
      </c>
      <c r="CS19" s="304">
        <f>'[1]44Exp'!W$47</f>
        <v>6.0916290986666656E-2</v>
      </c>
      <c r="CT19" s="304">
        <f>'[1]44Exp'!X$47</f>
        <v>9.5146428328000007E-2</v>
      </c>
      <c r="CU19" s="304">
        <f>'[1]44Exp'!Y$47</f>
        <v>2.6168623599999996E-2</v>
      </c>
      <c r="CV19" s="304">
        <f>'[1]44Exp'!Z$47</f>
        <v>4.703629468E-2</v>
      </c>
      <c r="GB19" s="304">
        <f>'[1]44Exp'!B$206</f>
        <v>4.6779451600000005E-4</v>
      </c>
      <c r="GC19" s="304">
        <f>'[1]44Exp'!C$206</f>
        <v>6.0479999999999997E-5</v>
      </c>
      <c r="GD19" s="304">
        <f>'[1]44Exp'!D$206</f>
        <v>1.2725118E-4</v>
      </c>
      <c r="GE19" s="304">
        <f>'[1]44Exp'!E$206</f>
        <v>1.32741E-3</v>
      </c>
      <c r="GF19" s="304">
        <f>'[1]44Exp'!F$206</f>
        <v>2.1279999999999997E-4</v>
      </c>
      <c r="GG19" s="304">
        <f>'[1]44Exp'!G$206</f>
        <v>0</v>
      </c>
      <c r="GH19" s="304">
        <f>'[1]44Exp'!H$206</f>
        <v>0</v>
      </c>
      <c r="GI19" s="304">
        <f>'[1]44Exp'!I$206</f>
        <v>4.8326910917599997E-2</v>
      </c>
      <c r="GJ19" s="304">
        <f>'[1]44Exp'!J$206</f>
        <v>1.6743067180000001E-2</v>
      </c>
      <c r="GK19" s="304">
        <f>'[1]44Exp'!K$206</f>
        <v>2.6374529920000001E-2</v>
      </c>
      <c r="GL19" s="304">
        <f>'[1]44Exp'!L$206</f>
        <v>3.6988589459999999E-2</v>
      </c>
      <c r="GM19" s="304">
        <f>'[1]44Exp'!M$206</f>
        <v>3.018434494E-2</v>
      </c>
      <c r="GN19" s="304">
        <f>'[1]44Exp'!N$206</f>
        <v>2.8085805990000004E-2</v>
      </c>
      <c r="GO19" s="304">
        <f>'[1]44Exp'!O$206</f>
        <v>2.5413817679999999E-2</v>
      </c>
      <c r="GP19" s="304">
        <f>'[1]44Exp'!P$206</f>
        <v>1.07138774E-2</v>
      </c>
      <c r="GQ19" s="304">
        <f>'[1]44Exp'!Q$206</f>
        <v>2.2470439499999998E-2</v>
      </c>
      <c r="GR19" s="304">
        <f>'[1]44Exp'!R$206</f>
        <v>3.2336403399999998E-2</v>
      </c>
      <c r="GS19" s="304">
        <f>'[1]44Exp'!S$206</f>
        <v>1.4437072972E-2</v>
      </c>
      <c r="GT19" s="304">
        <f>'[1]44Exp'!T$206</f>
        <v>2.5708174219999998E-2</v>
      </c>
      <c r="GU19" s="304">
        <f>'[1]44Exp'!U$206</f>
        <v>1.0904560679999998E-2</v>
      </c>
      <c r="GV19" s="304">
        <f>'[1]44Exp'!V$206</f>
        <v>1.8787999999999999E-3</v>
      </c>
      <c r="GW19" s="304">
        <f>'[1]44Exp'!W$206</f>
        <v>0</v>
      </c>
      <c r="GX19" s="304">
        <f>'[1]44Exp'!X$206</f>
        <v>0</v>
      </c>
      <c r="GY19" s="304">
        <f>'[1]44Exp'!Y$206</f>
        <v>0</v>
      </c>
      <c r="GZ19" s="304">
        <f>'[1]44Exp'!Z$206</f>
        <v>0</v>
      </c>
      <c r="IV19" s="304">
        <f>'[1]44Exp'!B$263</f>
        <v>0.32093909435649592</v>
      </c>
      <c r="IW19" s="304">
        <f>'[1]44Exp'!C$263</f>
        <v>0.32481705308947995</v>
      </c>
      <c r="IX19" s="304">
        <f>'[1]44Exp'!D$263</f>
        <v>0.26672248529864001</v>
      </c>
      <c r="IY19" s="304">
        <f>'[1]44Exp'!E$263</f>
        <v>0.24168176111408005</v>
      </c>
      <c r="IZ19" s="304">
        <f>'[1]44Exp'!F$263</f>
        <v>0.33928112756207601</v>
      </c>
      <c r="JA19" s="304">
        <f>'[1]44Exp'!G$263</f>
        <v>0.32643197439200006</v>
      </c>
      <c r="JB19" s="304">
        <f>'[1]44Exp'!H$263</f>
        <v>0.38741142752199997</v>
      </c>
      <c r="JC19" s="304">
        <f>'[1]44Exp'!I$263</f>
        <v>0.39802470436931997</v>
      </c>
      <c r="JD19" s="304">
        <f>'[1]44Exp'!J$263</f>
        <v>0.34315052087960007</v>
      </c>
      <c r="JE19" s="304">
        <f>'[1]44Exp'!K$263</f>
        <v>0.24445990510400001</v>
      </c>
      <c r="JF19" s="304">
        <f>'[1]44Exp'!L$263</f>
        <v>0.30070528476714281</v>
      </c>
      <c r="JG19" s="304">
        <f>'[1]44Exp'!M$263</f>
        <v>0.29087360070209528</v>
      </c>
      <c r="JH19" s="304">
        <f>'[1]44Exp'!N$263</f>
        <v>0.1840850101913333</v>
      </c>
      <c r="JI19" s="304">
        <f>'[1]44Exp'!O$263</f>
        <v>0.18608511713958978</v>
      </c>
      <c r="JJ19" s="304">
        <f>'[1]44Exp'!P$263</f>
        <v>0.25662246189741178</v>
      </c>
      <c r="JK19" s="304">
        <f>'[1]44Exp'!Q$263</f>
        <v>0.21863175985673686</v>
      </c>
      <c r="JL19" s="304">
        <f>'[1]44Exp'!R$263</f>
        <v>0.21367418798057142</v>
      </c>
      <c r="JM19" s="304">
        <f>'[1]44Exp'!S$263</f>
        <v>0.2603918521439999</v>
      </c>
      <c r="JN19" s="304">
        <f>'[1]44Exp'!T$263</f>
        <v>0.27925997624800003</v>
      </c>
      <c r="JO19" s="304">
        <f>'[1]44Exp'!U$263</f>
        <v>0.19530589933799999</v>
      </c>
      <c r="JP19" s="304">
        <f>'[1]44Exp'!V$263</f>
        <v>0.14990420719999997</v>
      </c>
      <c r="JQ19" s="304">
        <f>'[1]44Exp'!W$263</f>
        <v>0.13486291532799999</v>
      </c>
      <c r="JR19" s="304">
        <f>'[1]44Exp'!X$263</f>
        <v>0.18597372002863199</v>
      </c>
      <c r="JS19" s="304">
        <f>'[1]44Exp'!Y$263</f>
        <v>9.543807046036E-2</v>
      </c>
      <c r="JT19" s="304">
        <f>'[1]44Exp'!Z$263</f>
        <v>0.10949615092964</v>
      </c>
    </row>
    <row r="25" spans="1:280">
      <c r="A25" s="302" t="str">
        <f>$A$5</f>
        <v>Logs</v>
      </c>
      <c r="BX25" s="304">
        <f>'[1]4403Exp'!B$105</f>
        <v>1.6799999999999998E-5</v>
      </c>
      <c r="BY25" s="304">
        <f>'[1]4403Exp'!C$105</f>
        <v>1.4347024916E-2</v>
      </c>
      <c r="BZ25" s="304">
        <f>'[1]4403Exp'!D$105</f>
        <v>2.8523950560000001E-2</v>
      </c>
      <c r="CA25" s="304">
        <f>'[1]4403Exp'!E$105</f>
        <v>0</v>
      </c>
      <c r="CB25" s="304">
        <f>'[1]4403Exp'!F$105</f>
        <v>7.0032199999999997E-5</v>
      </c>
      <c r="CC25" s="304">
        <f>'[1]4403Exp'!G$105</f>
        <v>3.1999999999999997E-4</v>
      </c>
      <c r="CD25" s="304">
        <f>'[1]4403Exp'!H$105</f>
        <v>0</v>
      </c>
      <c r="CE25" s="304">
        <f>'[1]4403Exp'!I$105</f>
        <v>2.96042544E-3</v>
      </c>
      <c r="CF25" s="304">
        <f>'[1]4403Exp'!J$105</f>
        <v>3.9741240000000001E-4</v>
      </c>
      <c r="CG25" s="304">
        <f>'[1]4403Exp'!K$105</f>
        <v>1.0311999999999999E-3</v>
      </c>
      <c r="CH25" s="304">
        <f>'[1]4403Exp'!L$105</f>
        <v>2.22E-4</v>
      </c>
      <c r="CI25" s="304">
        <f>'[1]4403Exp'!M$105</f>
        <v>1.0758679999999998E-3</v>
      </c>
      <c r="CJ25" s="304">
        <f>'[1]4403Exp'!N$105</f>
        <v>1.9940405600000002E-3</v>
      </c>
      <c r="CK25" s="304">
        <f>'[1]4403Exp'!O$105</f>
        <v>1.79074696E-3</v>
      </c>
      <c r="CL25" s="304">
        <f>'[1]4403Exp'!P$105</f>
        <v>1.0727517647058822E-3</v>
      </c>
      <c r="CM25" s="304">
        <f>'[1]4403Exp'!Q$105</f>
        <v>1.3877737599999999E-3</v>
      </c>
      <c r="CN25" s="304">
        <f>'[1]4403Exp'!R$105</f>
        <v>7.4780463999999996E-4</v>
      </c>
      <c r="CO25" s="304">
        <f>'[1]4403Exp'!S$105</f>
        <v>1.2856752799999998E-3</v>
      </c>
      <c r="CP25" s="304">
        <f>'[1]4403Exp'!T$105</f>
        <v>8.2979919999999984E-4</v>
      </c>
      <c r="CQ25" s="304">
        <f>'[1]4403Exp'!U$105</f>
        <v>4.6425119999999992E-5</v>
      </c>
      <c r="CR25" s="304">
        <f>'[1]4403Exp'!V$105</f>
        <v>0</v>
      </c>
      <c r="CS25" s="304">
        <f>'[1]4403Exp'!W$105</f>
        <v>4.5359999999999997E-4</v>
      </c>
      <c r="CT25" s="304">
        <f>'[1]4403Exp'!X$105</f>
        <v>0</v>
      </c>
      <c r="CU25" s="304">
        <f>'[1]4403Exp'!Y$105</f>
        <v>0</v>
      </c>
      <c r="CV25" s="304">
        <f>'[1]4403Exp'!Z$105</f>
        <v>0</v>
      </c>
      <c r="GB25" s="304">
        <f>'[1]4403Exp'!B$228</f>
        <v>1.4993770679999997E-2</v>
      </c>
      <c r="GC25" s="304">
        <f>'[1]4403Exp'!C$228</f>
        <v>2.745201984E-3</v>
      </c>
      <c r="GD25" s="304">
        <f>'[1]4403Exp'!D$228</f>
        <v>2.5057899999999996E-4</v>
      </c>
      <c r="GE25" s="304">
        <f>'[1]4403Exp'!E$228</f>
        <v>2.08005E-3</v>
      </c>
      <c r="GF25" s="304">
        <f>'[1]4403Exp'!F$228</f>
        <v>1.687874986E-2</v>
      </c>
      <c r="GG25" s="304">
        <f>'[1]4403Exp'!G$228</f>
        <v>1.144666896E-2</v>
      </c>
      <c r="GH25" s="304">
        <f>'[1]4403Exp'!H$228</f>
        <v>4.1365584800000001E-3</v>
      </c>
      <c r="GI25" s="304">
        <f>'[1]4403Exp'!I$228</f>
        <v>3.3704480600000003E-2</v>
      </c>
      <c r="GJ25" s="304">
        <f>'[1]4403Exp'!J$228</f>
        <v>4.41776384E-3</v>
      </c>
      <c r="GK25" s="304">
        <f>'[1]4403Exp'!K$228</f>
        <v>4.2540247999999998E-3</v>
      </c>
      <c r="GL25" s="304">
        <f>'[1]4403Exp'!L$228</f>
        <v>1.0731572E-2</v>
      </c>
      <c r="GM25" s="304">
        <f>'[1]4403Exp'!M$228</f>
        <v>6.1409425199999992E-2</v>
      </c>
      <c r="GN25" s="304">
        <f>'[1]4403Exp'!N$228</f>
        <v>4.7087241599999994E-3</v>
      </c>
      <c r="GO25" s="304">
        <f>'[1]4403Exp'!O$228</f>
        <v>2.6012414399999998E-3</v>
      </c>
      <c r="GP25" s="304">
        <f>'[1]4403Exp'!P$228</f>
        <v>3.3264976000000001E-3</v>
      </c>
      <c r="GQ25" s="304">
        <f>'[1]4403Exp'!Q$228</f>
        <v>9.2139599999999989E-4</v>
      </c>
      <c r="GR25" s="304">
        <f>'[1]4403Exp'!R$228</f>
        <v>1.2892258399999999E-3</v>
      </c>
      <c r="GS25" s="304">
        <f>'[1]4403Exp'!S$228</f>
        <v>1.18E-4</v>
      </c>
      <c r="GT25" s="304">
        <f>'[1]4403Exp'!T$228</f>
        <v>1.6428421599999998E-3</v>
      </c>
      <c r="GU25" s="304">
        <f>'[1]4403Exp'!U$228</f>
        <v>0</v>
      </c>
      <c r="GV25" s="304">
        <f>'[1]4403Exp'!V$228</f>
        <v>9.9372000000000002E-4</v>
      </c>
      <c r="GW25" s="304">
        <f>'[1]4403Exp'!W$228</f>
        <v>0</v>
      </c>
      <c r="GX25" s="304">
        <f>'[1]4403Exp'!X$228</f>
        <v>4.0067999999999994E-4</v>
      </c>
      <c r="GY25" s="304">
        <f>'[1]4403Exp'!Y$228</f>
        <v>0</v>
      </c>
      <c r="GZ25" s="304">
        <f>'[1]4403Exp'!Z$228</f>
        <v>0</v>
      </c>
    </row>
    <row r="26" spans="1:280">
      <c r="A26" s="302" t="str">
        <f>$A$6</f>
        <v>Sawnwood</v>
      </c>
      <c r="BX26" s="304">
        <f>'[1]4407Exp'!B$105</f>
        <v>1.1257471680000001E-3</v>
      </c>
      <c r="BY26" s="304">
        <f>'[1]4407Exp'!C$105</f>
        <v>1.1631620000000001E-3</v>
      </c>
      <c r="BZ26" s="304">
        <f>'[1]4407Exp'!D$105</f>
        <v>4.5484347999999999E-5</v>
      </c>
      <c r="CA26" s="304">
        <f>'[1]4407Exp'!E$105</f>
        <v>0</v>
      </c>
      <c r="CB26" s="304">
        <f>'[1]4407Exp'!F$105</f>
        <v>7.6471850000000012E-4</v>
      </c>
      <c r="CC26" s="304">
        <f>'[1]4407Exp'!G$105</f>
        <v>0</v>
      </c>
      <c r="CD26" s="304">
        <f>'[1]4407Exp'!H$105</f>
        <v>0</v>
      </c>
      <c r="CE26" s="304">
        <f>'[1]4407Exp'!I$105</f>
        <v>9.7724921839999999E-3</v>
      </c>
      <c r="CF26" s="304">
        <f>'[1]4407Exp'!J$105</f>
        <v>1.546850032E-2</v>
      </c>
      <c r="CG26" s="304">
        <f>'[1]4407Exp'!K$105</f>
        <v>9.2820000000000009E-5</v>
      </c>
      <c r="CH26" s="304">
        <f>'[1]4407Exp'!L$105</f>
        <v>1.8904339999999999E-2</v>
      </c>
      <c r="CI26" s="304">
        <f>'[1]4407Exp'!M$105</f>
        <v>4.4954000000000001E-3</v>
      </c>
      <c r="CJ26" s="304">
        <f>'[1]4407Exp'!N$105</f>
        <v>4.1486899999999995E-4</v>
      </c>
      <c r="CK26" s="304">
        <f>'[1]4407Exp'!O$105</f>
        <v>6.6065999999999998E-4</v>
      </c>
      <c r="CL26" s="304">
        <f>'[1]4407Exp'!P$105</f>
        <v>6.363872666666667E-4</v>
      </c>
      <c r="CM26" s="304">
        <f>'[1]4407Exp'!Q$105</f>
        <v>1.8199999999999999E-5</v>
      </c>
      <c r="CN26" s="304">
        <f>'[1]4407Exp'!R$105</f>
        <v>0</v>
      </c>
      <c r="CO26" s="304">
        <f>'[1]4407Exp'!S$105</f>
        <v>0</v>
      </c>
      <c r="CP26" s="304">
        <f>'[1]4407Exp'!T$105</f>
        <v>0</v>
      </c>
      <c r="CQ26" s="304">
        <f>'[1]4407Exp'!U$105</f>
        <v>0</v>
      </c>
      <c r="CR26" s="304">
        <f>'[1]4407Exp'!V$105</f>
        <v>0</v>
      </c>
      <c r="CS26" s="304">
        <f>'[1]4407Exp'!W$105</f>
        <v>0</v>
      </c>
      <c r="CT26" s="304">
        <f>'[1]4407Exp'!X$105</f>
        <v>0</v>
      </c>
      <c r="CU26" s="304">
        <f>'[1]4407Exp'!Y$105</f>
        <v>0</v>
      </c>
      <c r="CV26" s="304">
        <f>'[1]4407Exp'!Z$105</f>
        <v>0</v>
      </c>
      <c r="GB26" s="304">
        <f>'[1]4407Exp'!B$228</f>
        <v>3.6597229760000003E-4</v>
      </c>
      <c r="GC26" s="304">
        <f>'[1]4407Exp'!C$228</f>
        <v>0</v>
      </c>
      <c r="GD26" s="304">
        <f>'[1]4407Exp'!D$228</f>
        <v>1.17266604E-4</v>
      </c>
      <c r="GE26" s="304">
        <f>'[1]4407Exp'!E$228</f>
        <v>1.2675280800000002E-4</v>
      </c>
      <c r="GF26" s="304">
        <f>'[1]4407Exp'!F$228</f>
        <v>9.2683500000000009E-4</v>
      </c>
      <c r="GG26" s="304">
        <f>'[1]4407Exp'!G$228</f>
        <v>3.8038000000000004E-4</v>
      </c>
      <c r="GH26" s="304">
        <f>'[1]4407Exp'!H$228</f>
        <v>1.77086E-3</v>
      </c>
      <c r="GI26" s="304">
        <f>'[1]4407Exp'!I$228</f>
        <v>1.11806877E-3</v>
      </c>
      <c r="GJ26" s="304">
        <f>'[1]4407Exp'!J$228</f>
        <v>2.2221108E-4</v>
      </c>
      <c r="GK26" s="304">
        <f>'[1]4407Exp'!K$228</f>
        <v>2.3478E-4</v>
      </c>
      <c r="GL26" s="304">
        <f>'[1]4407Exp'!L$228</f>
        <v>1.3649999999999999E-3</v>
      </c>
      <c r="GM26" s="304">
        <f>'[1]4407Exp'!M$228</f>
        <v>1.5652E-4</v>
      </c>
      <c r="GN26" s="304">
        <f>'[1]4407Exp'!N$228</f>
        <v>2.1765835000000001E-4</v>
      </c>
      <c r="GO26" s="304">
        <f>'[1]4407Exp'!O$228</f>
        <v>0</v>
      </c>
      <c r="GP26" s="304">
        <f>'[1]4407Exp'!P$228</f>
        <v>5.9791853333333335E-4</v>
      </c>
      <c r="GQ26" s="304">
        <f>'[1]4407Exp'!Q$228</f>
        <v>1.8381999999999998E-4</v>
      </c>
      <c r="GR26" s="304">
        <f>'[1]4407Exp'!R$228</f>
        <v>1.6198000000000002E-4</v>
      </c>
      <c r="GS26" s="304">
        <f>'[1]4407Exp'!S$228</f>
        <v>0</v>
      </c>
      <c r="GT26" s="304">
        <f>'[1]4407Exp'!T$228</f>
        <v>6.7340000000000002E-5</v>
      </c>
      <c r="GU26" s="304">
        <f>'[1]4407Exp'!U$228</f>
        <v>0</v>
      </c>
      <c r="GV26" s="304">
        <f>'[1]4407Exp'!V$228</f>
        <v>0</v>
      </c>
      <c r="GW26" s="304">
        <f>'[1]4407Exp'!W$228</f>
        <v>0</v>
      </c>
      <c r="GX26" s="304">
        <f>'[1]4407Exp'!X$228</f>
        <v>0</v>
      </c>
      <c r="GY26" s="304">
        <f>'[1]4407Exp'!Y$228</f>
        <v>0</v>
      </c>
      <c r="GZ26" s="304">
        <f>'[1]4407Exp'!Z$228</f>
        <v>0</v>
      </c>
    </row>
    <row r="27" spans="1:280">
      <c r="A27" s="302" t="str">
        <f>$A$7</f>
        <v>Plywood</v>
      </c>
      <c r="BX27" s="304">
        <f>'[1]4412Exp'!B$105</f>
        <v>0</v>
      </c>
      <c r="BY27" s="304">
        <f>'[1]4412Exp'!C$105</f>
        <v>0</v>
      </c>
      <c r="BZ27" s="304">
        <f>'[1]4412Exp'!D$105</f>
        <v>0</v>
      </c>
      <c r="CA27" s="304">
        <f>'[1]4412Exp'!E$105</f>
        <v>0</v>
      </c>
      <c r="CB27" s="304">
        <f>'[1]4412Exp'!F$105</f>
        <v>0</v>
      </c>
      <c r="CC27" s="304">
        <f>'[1]4412Exp'!G$105</f>
        <v>0</v>
      </c>
      <c r="CD27" s="304">
        <f>'[1]4412Exp'!H$105</f>
        <v>0</v>
      </c>
      <c r="CE27" s="304">
        <f>'[1]4412Exp'!I$105</f>
        <v>0</v>
      </c>
      <c r="CF27" s="304">
        <f>'[1]4412Exp'!J$105</f>
        <v>0</v>
      </c>
      <c r="CG27" s="304">
        <f>'[1]4412Exp'!K$105</f>
        <v>0</v>
      </c>
      <c r="CH27" s="304">
        <f>'[1]4412Exp'!L$105</f>
        <v>0</v>
      </c>
      <c r="CI27" s="304">
        <f>'[1]4412Exp'!M$105</f>
        <v>8.2799999999999993E-5</v>
      </c>
      <c r="CJ27" s="304">
        <f>'[1]4412Exp'!N$105</f>
        <v>0</v>
      </c>
      <c r="CK27" s="304">
        <f>'[1]4412Exp'!O$105</f>
        <v>0</v>
      </c>
      <c r="CL27" s="304">
        <f>'[1]4412Exp'!P$105</f>
        <v>0</v>
      </c>
      <c r="CM27" s="304">
        <f>'[1]4412Exp'!Q$105</f>
        <v>0</v>
      </c>
      <c r="CN27" s="304">
        <f>'[1]4412Exp'!R$105</f>
        <v>9.4716299999999986E-5</v>
      </c>
      <c r="CO27" s="304">
        <f>'[1]4412Exp'!S$105</f>
        <v>1.8353723999999999E-4</v>
      </c>
      <c r="CP27" s="304">
        <f>'[1]4412Exp'!T$105</f>
        <v>0</v>
      </c>
      <c r="CQ27" s="304">
        <f>'[1]4412Exp'!U$105</f>
        <v>0</v>
      </c>
      <c r="CR27" s="304">
        <f>'[1]4412Exp'!V$105</f>
        <v>0</v>
      </c>
      <c r="CS27" s="304">
        <f>'[1]4412Exp'!W$105</f>
        <v>0</v>
      </c>
      <c r="CT27" s="304">
        <f>'[1]4412Exp'!X$105</f>
        <v>0</v>
      </c>
      <c r="CU27" s="304">
        <f>'[1]4412Exp'!Y$105</f>
        <v>0</v>
      </c>
      <c r="CV27" s="304">
        <f>'[1]4412Exp'!Z$105</f>
        <v>0</v>
      </c>
      <c r="GB27" s="304">
        <f>'[1]4412Exp'!B$228</f>
        <v>0</v>
      </c>
      <c r="GC27" s="304">
        <f>'[1]4412Exp'!C$228</f>
        <v>0</v>
      </c>
      <c r="GD27" s="304">
        <f>'[1]4412Exp'!D$228</f>
        <v>0</v>
      </c>
      <c r="GE27" s="304">
        <f>'[1]4412Exp'!E$228</f>
        <v>8.0499999999999992E-7</v>
      </c>
      <c r="GF27" s="304">
        <f>'[1]4412Exp'!F$228</f>
        <v>0</v>
      </c>
      <c r="GG27" s="304">
        <f>'[1]4412Exp'!G$228</f>
        <v>0</v>
      </c>
      <c r="GH27" s="304">
        <f>'[1]4412Exp'!H$228</f>
        <v>0</v>
      </c>
      <c r="GI27" s="304">
        <f>'[1]4412Exp'!I$228</f>
        <v>0</v>
      </c>
      <c r="GJ27" s="304">
        <f>'[1]4412Exp'!J$228</f>
        <v>0</v>
      </c>
      <c r="GK27" s="304">
        <f>'[1]4412Exp'!K$228</f>
        <v>0</v>
      </c>
      <c r="GL27" s="304">
        <f>'[1]4412Exp'!L$228</f>
        <v>0</v>
      </c>
      <c r="GM27" s="304">
        <f>'[1]4412Exp'!M$228</f>
        <v>0</v>
      </c>
      <c r="GN27" s="304">
        <f>'[1]4412Exp'!N$228</f>
        <v>0</v>
      </c>
      <c r="GO27" s="304">
        <f>'[1]4412Exp'!O$228</f>
        <v>0</v>
      </c>
      <c r="GP27" s="304">
        <f>'[1]4412Exp'!P$228</f>
        <v>0</v>
      </c>
      <c r="GQ27" s="304">
        <f>'[1]4412Exp'!Q$228</f>
        <v>0</v>
      </c>
      <c r="GR27" s="304">
        <f>'[1]4412Exp'!R$228</f>
        <v>0</v>
      </c>
      <c r="GS27" s="304">
        <f>'[1]4412Exp'!S$228</f>
        <v>0</v>
      </c>
      <c r="GT27" s="304">
        <f>'[1]4412Exp'!T$228</f>
        <v>0</v>
      </c>
      <c r="GU27" s="304">
        <f>'[1]4412Exp'!U$228</f>
        <v>0</v>
      </c>
      <c r="GV27" s="304">
        <f>'[1]4412Exp'!V$228</f>
        <v>0</v>
      </c>
      <c r="GW27" s="304">
        <f>'[1]4412Exp'!W$228</f>
        <v>0</v>
      </c>
      <c r="GX27" s="304">
        <f>'[1]4412Exp'!X$228</f>
        <v>0</v>
      </c>
      <c r="GY27" s="304">
        <f>'[1]4412Exp'!Y$228</f>
        <v>0</v>
      </c>
      <c r="GZ27" s="304">
        <f>'[1]4412Exp'!Z$228</f>
        <v>0</v>
      </c>
    </row>
    <row r="28" spans="1:280" ht="13">
      <c r="A28" s="302" t="str">
        <f>$A$8</f>
        <v>Other timber</v>
      </c>
      <c r="BX28" s="305">
        <f>BX29-SUM(BX25:BX27)</f>
        <v>0</v>
      </c>
      <c r="BY28" s="305">
        <f t="shared" ref="BY28" si="170">BY29-SUM(BY25:BY27)</f>
        <v>0</v>
      </c>
      <c r="BZ28" s="305">
        <f t="shared" ref="BZ28" si="171">BZ29-SUM(BZ25:BZ27)</f>
        <v>3.6371244000000039E-4</v>
      </c>
      <c r="CA28" s="305">
        <f t="shared" ref="CA28" si="172">CA29-SUM(CA25:CA27)</f>
        <v>0</v>
      </c>
      <c r="CB28" s="305">
        <f t="shared" ref="CB28" si="173">CB29-SUM(CB25:CB27)</f>
        <v>0</v>
      </c>
      <c r="CC28" s="305">
        <f t="shared" ref="CC28" si="174">CC29-SUM(CC25:CC27)</f>
        <v>0</v>
      </c>
      <c r="CD28" s="305">
        <f t="shared" ref="CD28" si="175">CD29-SUM(CD25:CD27)</f>
        <v>0</v>
      </c>
      <c r="CE28" s="305">
        <f t="shared" ref="CE28" si="176">CE29-SUM(CE25:CE27)</f>
        <v>0</v>
      </c>
      <c r="CF28" s="305">
        <f t="shared" ref="CF28" si="177">CF29-SUM(CF25:CF27)</f>
        <v>1.4680007999999869E-4</v>
      </c>
      <c r="CG28" s="305">
        <f t="shared" ref="CG28" si="178">CG29-SUM(CG25:CG27)</f>
        <v>2.3067520000000187E-5</v>
      </c>
      <c r="CH28" s="305">
        <f t="shared" ref="CH28" si="179">CH29-SUM(CH25:CH27)</f>
        <v>5.725999999999995E-5</v>
      </c>
      <c r="CI28" s="305">
        <f t="shared" ref="CI28" si="180">CI29-SUM(CI25:CI27)</f>
        <v>0</v>
      </c>
      <c r="CJ28" s="305">
        <f t="shared" ref="CJ28" si="181">CJ29-SUM(CJ25:CJ27)</f>
        <v>5.3199999999926917E-9</v>
      </c>
      <c r="CK28" s="305">
        <f t="shared" ref="CK28" si="182">CK29-SUM(CK25:CK27)</f>
        <v>5.5999999999999626E-5</v>
      </c>
      <c r="CL28" s="305">
        <f t="shared" ref="CL28" si="183">CL29-SUM(CL25:CL27)</f>
        <v>1.4705366666666704E-4</v>
      </c>
      <c r="CM28" s="305">
        <f t="shared" ref="CM28" si="184">CM29-SUM(CM25:CM27)</f>
        <v>0</v>
      </c>
      <c r="CN28" s="305">
        <f t="shared" ref="CN28" si="185">CN29-SUM(CN25:CN27)</f>
        <v>0</v>
      </c>
      <c r="CO28" s="305">
        <f t="shared" ref="CO28" si="186">CO29-SUM(CO25:CO27)</f>
        <v>2.3674000000000026E-4</v>
      </c>
      <c r="CP28" s="305">
        <f t="shared" ref="CP28" si="187">CP29-SUM(CP25:CP27)</f>
        <v>8.3585977999999991E-4</v>
      </c>
      <c r="CQ28" s="305">
        <f t="shared" ref="CQ28" si="188">CQ29-SUM(CQ25:CQ27)</f>
        <v>0</v>
      </c>
      <c r="CR28" s="305">
        <f t="shared" ref="CR28" si="189">CR29-SUM(CR25:CR27)</f>
        <v>0</v>
      </c>
      <c r="CS28" s="305">
        <f t="shared" ref="CS28:CU28" si="190">CS29-SUM(CS25:CS27)</f>
        <v>2.4288333333333332E-4</v>
      </c>
      <c r="CT28" s="305">
        <f t="shared" si="190"/>
        <v>0</v>
      </c>
      <c r="CU28" s="305">
        <f t="shared" si="190"/>
        <v>0</v>
      </c>
      <c r="CV28" s="305">
        <f t="shared" ref="CV28" si="191">CV29-SUM(CV25:CV27)</f>
        <v>0</v>
      </c>
      <c r="GB28" s="305">
        <f>GB29-SUM(GB25:GB27)</f>
        <v>0</v>
      </c>
      <c r="GC28" s="305">
        <f t="shared" ref="GC28" si="192">GC29-SUM(GC25:GC27)</f>
        <v>0</v>
      </c>
      <c r="GD28" s="305">
        <f t="shared" ref="GD28" si="193">GD29-SUM(GD25:GD27)</f>
        <v>0</v>
      </c>
      <c r="GE28" s="305">
        <f t="shared" ref="GE28" si="194">GE29-SUM(GE25:GE27)</f>
        <v>1.7693761400000003E-3</v>
      </c>
      <c r="GF28" s="305">
        <f t="shared" ref="GF28" si="195">GF29-SUM(GF25:GF27)</f>
        <v>1.1906824999999982E-3</v>
      </c>
      <c r="GG28" s="305">
        <f t="shared" ref="GG28" si="196">GG29-SUM(GG25:GG27)</f>
        <v>0</v>
      </c>
      <c r="GH28" s="305">
        <f t="shared" ref="GH28" si="197">GH29-SUM(GH25:GH27)</f>
        <v>6.1062959999999989E-4</v>
      </c>
      <c r="GI28" s="305">
        <f t="shared" ref="GI28" si="198">GI29-SUM(GI25:GI27)</f>
        <v>1.1987024000000013E-4</v>
      </c>
      <c r="GJ28" s="305">
        <f t="shared" ref="GJ28" si="199">GJ29-SUM(GJ25:GJ27)</f>
        <v>0</v>
      </c>
      <c r="GK28" s="305">
        <f t="shared" ref="GK28" si="200">GK29-SUM(GK25:GK27)</f>
        <v>0</v>
      </c>
      <c r="GL28" s="305">
        <f t="shared" ref="GL28" si="201">GL29-SUM(GL25:GL27)</f>
        <v>0</v>
      </c>
      <c r="GM28" s="305">
        <f t="shared" ref="GM28" si="202">GM29-SUM(GM25:GM27)</f>
        <v>0</v>
      </c>
      <c r="GN28" s="305">
        <f t="shared" ref="GN28" si="203">GN29-SUM(GN25:GN27)</f>
        <v>0</v>
      </c>
      <c r="GO28" s="305">
        <f t="shared" ref="GO28" si="204">GO29-SUM(GO25:GO27)</f>
        <v>0</v>
      </c>
      <c r="GP28" s="305">
        <f t="shared" ref="GP28" si="205">GP29-SUM(GP25:GP27)</f>
        <v>0</v>
      </c>
      <c r="GQ28" s="305">
        <f t="shared" ref="GQ28" si="206">GQ29-SUM(GQ25:GQ27)</f>
        <v>2.0376664000000002E-4</v>
      </c>
      <c r="GR28" s="305">
        <f t="shared" ref="GR28" si="207">GR29-SUM(GR25:GR27)</f>
        <v>1.8177679999999987E-4</v>
      </c>
      <c r="GS28" s="305">
        <f t="shared" ref="GS28" si="208">GS29-SUM(GS25:GS27)</f>
        <v>6.3840000000000012E-5</v>
      </c>
      <c r="GT28" s="305">
        <f t="shared" ref="GT28" si="209">GT29-SUM(GT25:GT27)</f>
        <v>1.2253600000000013E-4</v>
      </c>
      <c r="GU28" s="305">
        <f t="shared" ref="GU28" si="210">GU29-SUM(GU25:GU27)</f>
        <v>0</v>
      </c>
      <c r="GV28" s="305">
        <f t="shared" ref="GV28" si="211">GV29-SUM(GV25:GV27)</f>
        <v>0</v>
      </c>
      <c r="GW28" s="305">
        <f t="shared" ref="GW28:GY28" si="212">GW29-SUM(GW25:GW27)</f>
        <v>0</v>
      </c>
      <c r="GX28" s="305">
        <f t="shared" si="212"/>
        <v>0</v>
      </c>
      <c r="GY28" s="305">
        <f t="shared" si="212"/>
        <v>0</v>
      </c>
      <c r="GZ28" s="305">
        <f t="shared" ref="GZ28" si="213">GZ29-SUM(GZ25:GZ27)</f>
        <v>0</v>
      </c>
    </row>
    <row r="29" spans="1:280">
      <c r="BX29" s="304">
        <f>'[1]44Exp'!B$105</f>
        <v>1.142547168E-3</v>
      </c>
      <c r="BY29" s="304">
        <f>'[1]44Exp'!C$105</f>
        <v>1.5510186916E-2</v>
      </c>
      <c r="BZ29" s="304">
        <f>'[1]44Exp'!D$105</f>
        <v>2.8933147348E-2</v>
      </c>
      <c r="CA29" s="304">
        <f>'[1]44Exp'!E$105</f>
        <v>0</v>
      </c>
      <c r="CB29" s="304">
        <f>'[1]44Exp'!F$105</f>
        <v>8.3475070000000012E-4</v>
      </c>
      <c r="CC29" s="304">
        <f>'[1]44Exp'!G$105</f>
        <v>3.1999999999999997E-4</v>
      </c>
      <c r="CD29" s="304">
        <f>'[1]44Exp'!H$105</f>
        <v>0</v>
      </c>
      <c r="CE29" s="304">
        <f>'[1]44Exp'!I$105</f>
        <v>1.2732917624000001E-2</v>
      </c>
      <c r="CF29" s="304">
        <f>'[1]44Exp'!J$105</f>
        <v>1.6012712799999999E-2</v>
      </c>
      <c r="CG29" s="304">
        <f>'[1]44Exp'!K$105</f>
        <v>1.1470875200000001E-3</v>
      </c>
      <c r="CH29" s="304">
        <f>'[1]44Exp'!L$105</f>
        <v>1.9183599999999999E-2</v>
      </c>
      <c r="CI29" s="304">
        <f>'[1]44Exp'!M$105</f>
        <v>5.6540679999999999E-3</v>
      </c>
      <c r="CJ29" s="304">
        <f>'[1]44Exp'!N$105</f>
        <v>2.4089148800000002E-3</v>
      </c>
      <c r="CK29" s="304">
        <f>'[1]44Exp'!O$105</f>
        <v>2.5074069599999999E-3</v>
      </c>
      <c r="CL29" s="304">
        <f>'[1]44Exp'!P$105</f>
        <v>1.8561926980392158E-3</v>
      </c>
      <c r="CM29" s="304">
        <f>'[1]44Exp'!Q$105</f>
        <v>1.40597376E-3</v>
      </c>
      <c r="CN29" s="304">
        <f>'[1]44Exp'!R$105</f>
        <v>8.4252093999999985E-4</v>
      </c>
      <c r="CO29" s="304">
        <f>'[1]44Exp'!S$105</f>
        <v>1.70595252E-3</v>
      </c>
      <c r="CP29" s="304">
        <f>'[1]44Exp'!T$105</f>
        <v>1.6656589799999998E-3</v>
      </c>
      <c r="CQ29" s="304">
        <f>'[1]44Exp'!U$105</f>
        <v>4.6425119999999992E-5</v>
      </c>
      <c r="CR29" s="304">
        <f>'[1]44Exp'!V$105</f>
        <v>0</v>
      </c>
      <c r="CS29" s="304">
        <f>'[1]44Exp'!W$105</f>
        <v>6.9648333333333329E-4</v>
      </c>
      <c r="CT29" s="304">
        <f>'[1]44Exp'!X$105</f>
        <v>0</v>
      </c>
      <c r="CU29" s="304">
        <f>'[1]44Exp'!Y$105</f>
        <v>0</v>
      </c>
      <c r="CV29" s="304">
        <f>'[1]44Exp'!Z$105</f>
        <v>0</v>
      </c>
      <c r="GB29" s="304">
        <f>'[1]44Exp'!B$228</f>
        <v>1.5359742977599997E-2</v>
      </c>
      <c r="GC29" s="304">
        <f>'[1]44Exp'!C$228</f>
        <v>2.745201984E-3</v>
      </c>
      <c r="GD29" s="304">
        <f>'[1]44Exp'!D$228</f>
        <v>3.6784560399999997E-4</v>
      </c>
      <c r="GE29" s="304">
        <f>'[1]44Exp'!E$228</f>
        <v>3.9769839480000005E-3</v>
      </c>
      <c r="GF29" s="304">
        <f>'[1]44Exp'!F$228</f>
        <v>1.8996267359999999E-2</v>
      </c>
      <c r="GG29" s="304">
        <f>'[1]44Exp'!G$228</f>
        <v>1.1827048959999999E-2</v>
      </c>
      <c r="GH29" s="304">
        <f>'[1]44Exp'!H$228</f>
        <v>6.5180480799999999E-3</v>
      </c>
      <c r="GI29" s="304">
        <f>'[1]44Exp'!I$228</f>
        <v>3.4942419610000004E-2</v>
      </c>
      <c r="GJ29" s="304">
        <f>'[1]44Exp'!J$228</f>
        <v>4.6399749200000005E-3</v>
      </c>
      <c r="GK29" s="304">
        <f>'[1]44Exp'!K$228</f>
        <v>4.4888047999999993E-3</v>
      </c>
      <c r="GL29" s="304">
        <f>'[1]44Exp'!L$228</f>
        <v>1.2096572E-2</v>
      </c>
      <c r="GM29" s="304">
        <f>'[1]44Exp'!M$228</f>
        <v>6.1565945199999993E-2</v>
      </c>
      <c r="GN29" s="304">
        <f>'[1]44Exp'!N$228</f>
        <v>4.9263825099999988E-3</v>
      </c>
      <c r="GO29" s="304">
        <f>'[1]44Exp'!O$228</f>
        <v>2.6012414399999998E-3</v>
      </c>
      <c r="GP29" s="304">
        <f>'[1]44Exp'!P$228</f>
        <v>3.9244161333333331E-3</v>
      </c>
      <c r="GQ29" s="304">
        <f>'[1]44Exp'!Q$228</f>
        <v>1.3089826399999998E-3</v>
      </c>
      <c r="GR29" s="304">
        <f>'[1]44Exp'!R$228</f>
        <v>1.6329826399999997E-3</v>
      </c>
      <c r="GS29" s="304">
        <f>'[1]44Exp'!S$228</f>
        <v>1.8184000000000001E-4</v>
      </c>
      <c r="GT29" s="304">
        <f>'[1]44Exp'!T$228</f>
        <v>1.8327181599999999E-3</v>
      </c>
      <c r="GU29" s="304">
        <f>'[1]44Exp'!U$228</f>
        <v>0</v>
      </c>
      <c r="GV29" s="304">
        <f>'[1]44Exp'!V$228</f>
        <v>9.9372000000000002E-4</v>
      </c>
      <c r="GW29" s="304">
        <f>'[1]44Exp'!W$228</f>
        <v>0</v>
      </c>
      <c r="GX29" s="304">
        <f>'[1]44Exp'!X$228</f>
        <v>4.0067999999999994E-4</v>
      </c>
      <c r="GY29" s="304">
        <f>'[1]44Exp'!Y$228</f>
        <v>0</v>
      </c>
      <c r="GZ29" s="304">
        <f>'[1]44Exp'!Z$228</f>
        <v>0</v>
      </c>
    </row>
  </sheetData>
  <mergeCells count="8">
    <mergeCell ref="BX3:CV3"/>
    <mergeCell ref="AN3:BL3"/>
    <mergeCell ref="B3:AB3"/>
    <mergeCell ref="DH3:EF3"/>
    <mergeCell ref="ER3:FP3"/>
    <mergeCell ref="GB3:GZ3"/>
    <mergeCell ref="HL3:IJ3"/>
    <mergeCell ref="IV3:JT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37"/>
  <sheetViews>
    <sheetView workbookViewId="0">
      <pane xSplit="2" ySplit="4" topLeftCell="C5" activePane="bottomRight" state="frozen"/>
      <selection pane="topRight"/>
      <selection pane="bottomLeft"/>
      <selection pane="bottomRight" activeCell="B2" sqref="B2:B3"/>
    </sheetView>
  </sheetViews>
  <sheetFormatPr defaultColWidth="9" defaultRowHeight="12.5"/>
  <cols>
    <col min="1" max="1" width="1.7265625" style="109" customWidth="1"/>
    <col min="2" max="2" width="21.08984375" style="109" customWidth="1"/>
    <col min="3" max="27" width="5.1796875" style="109" customWidth="1"/>
    <col min="28" max="28" width="5.1796875" style="109" hidden="1" customWidth="1"/>
    <col min="29" max="29" width="1.6328125" style="109" customWidth="1"/>
    <col min="30" max="54" width="5.1796875" style="109" customWidth="1"/>
    <col min="55" max="55" width="5.1796875" style="109" hidden="1" customWidth="1"/>
    <col min="56" max="16384" width="9" style="109"/>
  </cols>
  <sheetData>
    <row r="1" spans="1:56" s="2" customFormat="1" ht="9" customHeight="1" thickBot="1">
      <c r="A1" s="1"/>
    </row>
    <row r="2" spans="1:56" s="6" customFormat="1" ht="20" customHeight="1" thickTop="1">
      <c r="B2" s="273" t="s">
        <v>22</v>
      </c>
      <c r="C2" s="275" t="s">
        <v>104</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s="6" customFormat="1" ht="13" thickBot="1">
      <c r="B3" s="274"/>
      <c r="C3" s="278" t="s">
        <v>4</v>
      </c>
      <c r="D3" s="279"/>
      <c r="E3" s="279"/>
      <c r="F3" s="279"/>
      <c r="G3" s="279"/>
      <c r="H3" s="279"/>
      <c r="I3" s="279"/>
      <c r="J3" s="279"/>
      <c r="K3" s="279"/>
      <c r="L3" s="279"/>
      <c r="M3" s="279"/>
      <c r="N3" s="279"/>
      <c r="O3" s="279"/>
      <c r="P3" s="279"/>
      <c r="Q3" s="279"/>
      <c r="R3" s="279"/>
      <c r="S3" s="279"/>
      <c r="T3" s="279"/>
      <c r="U3" s="279"/>
      <c r="V3" s="279"/>
      <c r="W3" s="279"/>
      <c r="X3" s="279"/>
      <c r="Y3" s="279"/>
      <c r="Z3" s="279"/>
      <c r="AA3" s="279"/>
      <c r="AB3" s="280"/>
      <c r="AC3" s="97"/>
      <c r="AD3" s="278" t="s">
        <v>54</v>
      </c>
      <c r="AE3" s="279"/>
      <c r="AF3" s="279"/>
      <c r="AG3" s="279"/>
      <c r="AH3" s="279"/>
      <c r="AI3" s="279"/>
      <c r="AJ3" s="279"/>
      <c r="AK3" s="279"/>
      <c r="AL3" s="279"/>
      <c r="AM3" s="279"/>
      <c r="AN3" s="279"/>
      <c r="AO3" s="279"/>
      <c r="AP3" s="279"/>
      <c r="AQ3" s="279"/>
      <c r="AR3" s="279"/>
      <c r="AS3" s="279"/>
      <c r="AT3" s="279"/>
      <c r="AU3" s="279"/>
      <c r="AV3" s="279"/>
      <c r="AW3" s="279"/>
      <c r="AX3" s="279"/>
      <c r="AY3" s="279"/>
      <c r="AZ3" s="279"/>
      <c r="BA3" s="279"/>
      <c r="BB3" s="279"/>
      <c r="BC3" s="280"/>
      <c r="BD3" s="5"/>
    </row>
    <row r="4" spans="1:56" s="12" customFormat="1" ht="20" customHeight="1" thickTop="1" thickBot="1">
      <c r="B4" s="97"/>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98"/>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s="2" customFormat="1" ht="25" customHeight="1" thickTop="1">
      <c r="B5" s="99"/>
      <c r="C5" s="264" t="s">
        <v>53</v>
      </c>
      <c r="D5" s="265"/>
      <c r="E5" s="265"/>
      <c r="F5" s="265"/>
      <c r="G5" s="265"/>
      <c r="H5" s="265"/>
      <c r="I5" s="265"/>
      <c r="J5" s="265"/>
      <c r="K5" s="265"/>
      <c r="L5" s="265"/>
      <c r="M5" s="265"/>
      <c r="N5" s="265"/>
      <c r="O5" s="265"/>
      <c r="P5" s="265"/>
      <c r="Q5" s="265"/>
      <c r="R5" s="265"/>
      <c r="S5" s="265"/>
      <c r="T5" s="265"/>
      <c r="U5" s="265"/>
      <c r="V5" s="265"/>
      <c r="W5" s="265"/>
      <c r="X5" s="265"/>
      <c r="Y5" s="265"/>
      <c r="Z5" s="265"/>
      <c r="AA5" s="265"/>
      <c r="AB5" s="266"/>
      <c r="AC5" s="30"/>
      <c r="AD5" s="264" t="str">
        <f>C5</f>
        <v>Exports to all countries</v>
      </c>
      <c r="AE5" s="265"/>
      <c r="AF5" s="265"/>
      <c r="AG5" s="265"/>
      <c r="AH5" s="265"/>
      <c r="AI5" s="265"/>
      <c r="AJ5" s="265"/>
      <c r="AK5" s="265"/>
      <c r="AL5" s="265"/>
      <c r="AM5" s="265"/>
      <c r="AN5" s="265"/>
      <c r="AO5" s="265"/>
      <c r="AP5" s="265"/>
      <c r="AQ5" s="265"/>
      <c r="AR5" s="265"/>
      <c r="AS5" s="265"/>
      <c r="AT5" s="265"/>
      <c r="AU5" s="265"/>
      <c r="AV5" s="265"/>
      <c r="AW5" s="265"/>
      <c r="AX5" s="265"/>
      <c r="AY5" s="265"/>
      <c r="AZ5" s="265"/>
      <c r="BA5" s="265"/>
      <c r="BB5" s="265"/>
      <c r="BC5" s="266"/>
      <c r="BD5" s="7"/>
    </row>
    <row r="6" spans="1:56" s="2" customFormat="1" ht="20" customHeight="1">
      <c r="B6" s="100" t="s">
        <v>13</v>
      </c>
      <c r="C6" s="76">
        <f t="shared" ref="C6:J6" si="2">SUM(C8,C17)</f>
        <v>0.32127430195649592</v>
      </c>
      <c r="D6" s="62">
        <f t="shared" si="2"/>
        <v>0.32481705308947995</v>
      </c>
      <c r="E6" s="62">
        <f t="shared" si="2"/>
        <v>0.26672248529864001</v>
      </c>
      <c r="F6" s="62">
        <f t="shared" si="2"/>
        <v>0.24168176111408005</v>
      </c>
      <c r="G6" s="62">
        <f t="shared" si="2"/>
        <v>0.33928112756207601</v>
      </c>
      <c r="H6" s="62">
        <f t="shared" si="2"/>
        <v>0.32643197439200006</v>
      </c>
      <c r="I6" s="62">
        <f t="shared" si="2"/>
        <v>0.38741142752199997</v>
      </c>
      <c r="J6" s="63">
        <f t="shared" si="2"/>
        <v>0.39802470436931997</v>
      </c>
      <c r="K6" s="63">
        <f>SUM(K8,K17)</f>
        <v>0.34315052087960007</v>
      </c>
      <c r="L6" s="63">
        <f>SUM(L8,L17)</f>
        <v>0.24445990510400001</v>
      </c>
      <c r="M6" s="62">
        <f>SUM(M8,M17)</f>
        <v>0.30070528476714281</v>
      </c>
      <c r="N6" s="62">
        <f>SUM(N8,N17)</f>
        <v>0.29087360070209528</v>
      </c>
      <c r="O6" s="62">
        <f t="shared" ref="O6:AB6" si="3">SUM(O8,O17)</f>
        <v>0.1840850101913333</v>
      </c>
      <c r="P6" s="62">
        <f t="shared" si="3"/>
        <v>0.18608511713958978</v>
      </c>
      <c r="Q6" s="62">
        <f t="shared" si="3"/>
        <v>0.25662246189741178</v>
      </c>
      <c r="R6" s="62">
        <f t="shared" si="3"/>
        <v>0.21863175985673686</v>
      </c>
      <c r="S6" s="62">
        <f t="shared" si="3"/>
        <v>0.21367418798057142</v>
      </c>
      <c r="T6" s="62">
        <f t="shared" si="3"/>
        <v>0.2603918521439999</v>
      </c>
      <c r="U6" s="62">
        <f t="shared" si="3"/>
        <v>0.27925997624800003</v>
      </c>
      <c r="V6" s="62">
        <f t="shared" si="3"/>
        <v>0.19530589933799999</v>
      </c>
      <c r="W6" s="62">
        <f t="shared" si="3"/>
        <v>0.14990420719999997</v>
      </c>
      <c r="X6" s="62">
        <f t="shared" si="3"/>
        <v>0.13486291532799999</v>
      </c>
      <c r="Y6" s="62">
        <f t="shared" si="3"/>
        <v>0.18597372002863199</v>
      </c>
      <c r="Z6" s="62">
        <f t="shared" si="3"/>
        <v>9.543807046036E-2</v>
      </c>
      <c r="AA6" s="62">
        <f t="shared" si="3"/>
        <v>0.10949615092964</v>
      </c>
      <c r="AB6" s="62">
        <f t="shared" si="3"/>
        <v>0</v>
      </c>
      <c r="AC6" s="101"/>
      <c r="AD6" s="77">
        <f>SUM(AD8,AD17)</f>
        <v>39.354711000000002</v>
      </c>
      <c r="AE6" s="66">
        <f>SUM(AE8,AE17)</f>
        <v>37.045218000000006</v>
      </c>
      <c r="AF6" s="66">
        <f t="shared" ref="AF6:BC6" si="4">SUM(AF8,AF17)</f>
        <v>37.799960999999989</v>
      </c>
      <c r="AG6" s="66">
        <f t="shared" si="4"/>
        <v>29.471348000000003</v>
      </c>
      <c r="AH6" s="66">
        <f t="shared" si="4"/>
        <v>49.702467999999996</v>
      </c>
      <c r="AI6" s="66">
        <f t="shared" si="4"/>
        <v>48.904166999999994</v>
      </c>
      <c r="AJ6" s="66">
        <f t="shared" si="4"/>
        <v>66.127670000000023</v>
      </c>
      <c r="AK6" s="66">
        <f t="shared" si="4"/>
        <v>78.121374000000017</v>
      </c>
      <c r="AL6" s="66">
        <f t="shared" si="4"/>
        <v>60.114716999999992</v>
      </c>
      <c r="AM6" s="66">
        <f t="shared" si="4"/>
        <v>46.746981999999996</v>
      </c>
      <c r="AN6" s="66">
        <f t="shared" si="4"/>
        <v>69.563710999999998</v>
      </c>
      <c r="AO6" s="66">
        <f t="shared" si="4"/>
        <v>50.586369999999988</v>
      </c>
      <c r="AP6" s="66">
        <f t="shared" si="4"/>
        <v>43.254633999999996</v>
      </c>
      <c r="AQ6" s="66">
        <f t="shared" si="4"/>
        <v>39.116678999999998</v>
      </c>
      <c r="AR6" s="66">
        <f t="shared" si="4"/>
        <v>54.945716999999995</v>
      </c>
      <c r="AS6" s="66">
        <f t="shared" si="4"/>
        <v>47.607126999999977</v>
      </c>
      <c r="AT6" s="66">
        <f t="shared" si="4"/>
        <v>42.113164999999995</v>
      </c>
      <c r="AU6" s="66">
        <f t="shared" si="4"/>
        <v>44.701826999999987</v>
      </c>
      <c r="AV6" s="66">
        <f t="shared" si="4"/>
        <v>38.824239999999989</v>
      </c>
      <c r="AW6" s="66">
        <f t="shared" si="4"/>
        <v>35.101997999999995</v>
      </c>
      <c r="AX6" s="66">
        <f t="shared" si="4"/>
        <v>26.276974000000003</v>
      </c>
      <c r="AY6" s="66">
        <f t="shared" si="4"/>
        <v>29.778681099999993</v>
      </c>
      <c r="AZ6" s="66">
        <f t="shared" si="4"/>
        <v>31.83901795200001</v>
      </c>
      <c r="BA6" s="66">
        <f t="shared" si="4"/>
        <v>22.450045564000003</v>
      </c>
      <c r="BB6" s="66">
        <f t="shared" si="4"/>
        <v>24.534754350999997</v>
      </c>
      <c r="BC6" s="66">
        <f t="shared" si="4"/>
        <v>0</v>
      </c>
      <c r="BD6" s="7"/>
    </row>
    <row r="7" spans="1:56" ht="17.149999999999999" customHeight="1">
      <c r="B7" s="102" t="s">
        <v>24</v>
      </c>
      <c r="C7" s="103">
        <f>ExportsCoreVPA!C5</f>
        <v>0.29803899710849596</v>
      </c>
      <c r="D7" s="103">
        <f>ExportsCoreVPA!D5</f>
        <v>0.29794794966048005</v>
      </c>
      <c r="E7" s="103">
        <f>ExportsCoreVPA!E5</f>
        <v>0.23448501627824003</v>
      </c>
      <c r="F7" s="103">
        <f>ExportsCoreVPA!F5</f>
        <v>0.20663965427307995</v>
      </c>
      <c r="G7" s="103">
        <f>ExportsCoreVPA!G5</f>
        <v>0.30758760644967598</v>
      </c>
      <c r="H7" s="103">
        <f>ExportsCoreVPA!H5</f>
        <v>0.28809373453199999</v>
      </c>
      <c r="I7" s="103">
        <f>ExportsCoreVPA!I5</f>
        <v>0.33453593204199999</v>
      </c>
      <c r="J7" s="104">
        <f>ExportsCoreVPA!J5</f>
        <v>0.34994923381431997</v>
      </c>
      <c r="K7" s="105">
        <f>ExportsCoreVPA!K5</f>
        <v>0.28682293347960008</v>
      </c>
      <c r="L7" s="105">
        <f>ExportsCoreVPA!L5</f>
        <v>0.20882302692399995</v>
      </c>
      <c r="M7" s="106">
        <f>ExportsCoreVPA!M5</f>
        <v>0.25251374038999996</v>
      </c>
      <c r="N7" s="106">
        <f>ExportsCoreVPA!N5</f>
        <v>0.25010286454399999</v>
      </c>
      <c r="O7" s="106">
        <f>ExportsCoreVPA!O5</f>
        <v>0.14756957235133333</v>
      </c>
      <c r="P7" s="106">
        <f>ExportsCoreVPA!P5</f>
        <v>0.16041052673958972</v>
      </c>
      <c r="Q7" s="106">
        <f>ExportsCoreVPA!Q5</f>
        <v>0.21044559183074504</v>
      </c>
      <c r="R7" s="106">
        <f>ExportsCoreVPA!R5</f>
        <v>0.18815400380673689</v>
      </c>
      <c r="S7" s="106">
        <f>ExportsCoreVPA!S5</f>
        <v>0.17552022647199997</v>
      </c>
      <c r="T7" s="106">
        <f>ExportsCoreVPA!T5</f>
        <v>0.21644412874399993</v>
      </c>
      <c r="U7" s="106">
        <f>ExportsCoreVPA!U5</f>
        <v>0.22109912216799998</v>
      </c>
      <c r="V7" s="106">
        <f>ExportsCoreVPA!V5</f>
        <v>0.13954235714799998</v>
      </c>
      <c r="W7" s="106">
        <f>ExportsCoreVPA!W5</f>
        <v>0.11693249543999995</v>
      </c>
      <c r="X7" s="106">
        <f>ExportsCoreVPA!X5</f>
        <v>8.9902992034666687E-2</v>
      </c>
      <c r="Y7" s="106">
        <f>ExportsCoreVPA!Y5</f>
        <v>0.13517638454463204</v>
      </c>
      <c r="Z7" s="106">
        <f>ExportsCoreVPA!Z5</f>
        <v>6.0371467623360001E-2</v>
      </c>
      <c r="AA7" s="106">
        <f>ExportsCoreVPA!AA5</f>
        <v>6.1009827854639986E-2</v>
      </c>
      <c r="AB7" s="106">
        <f>ExportsCoreVPA!AB5</f>
        <v>0</v>
      </c>
      <c r="AC7" s="101"/>
      <c r="AD7" s="107">
        <f>ExportsCoreVPA!AD5</f>
        <v>33.946087999999996</v>
      </c>
      <c r="AE7" s="107">
        <f>ExportsCoreVPA!AE5</f>
        <v>29.800105999999996</v>
      </c>
      <c r="AF7" s="107">
        <f>ExportsCoreVPA!AF5</f>
        <v>31.156837999999997</v>
      </c>
      <c r="AG7" s="107">
        <f>ExportsCoreVPA!AG5</f>
        <v>23.182436000000003</v>
      </c>
      <c r="AH7" s="107">
        <f>ExportsCoreVPA!AH5</f>
        <v>42.312775999999999</v>
      </c>
      <c r="AI7" s="107">
        <f>ExportsCoreVPA!AI5</f>
        <v>40.343973999999989</v>
      </c>
      <c r="AJ7" s="107">
        <f>ExportsCoreVPA!AJ5</f>
        <v>55.895545000000013</v>
      </c>
      <c r="AK7" s="107">
        <f>ExportsCoreVPA!AK5</f>
        <v>57.905619000000016</v>
      </c>
      <c r="AL7" s="107">
        <f>ExportsCoreVPA!AL5</f>
        <v>47.329926</v>
      </c>
      <c r="AM7" s="107">
        <f>ExportsCoreVPA!AM5</f>
        <v>35.816167999999998</v>
      </c>
      <c r="AN7" s="107">
        <f>ExportsCoreVPA!AN5</f>
        <v>39.078063</v>
      </c>
      <c r="AO7" s="107">
        <f>ExportsCoreVPA!AO5</f>
        <v>33.835376999999994</v>
      </c>
      <c r="AP7" s="107">
        <f>ExportsCoreVPA!AP5</f>
        <v>31.994554999999995</v>
      </c>
      <c r="AQ7" s="107">
        <f>ExportsCoreVPA!AQ5</f>
        <v>29.103542000000004</v>
      </c>
      <c r="AR7" s="107">
        <f>ExportsCoreVPA!AR5</f>
        <v>41.973213999999992</v>
      </c>
      <c r="AS7" s="107">
        <f>ExportsCoreVPA!AS5</f>
        <v>34.871086000000005</v>
      </c>
      <c r="AT7" s="107">
        <f>ExportsCoreVPA!AT5</f>
        <v>30.882947999999999</v>
      </c>
      <c r="AU7" s="107">
        <f>ExportsCoreVPA!AU5</f>
        <v>30.180702999999998</v>
      </c>
      <c r="AV7" s="107">
        <f>ExportsCoreVPA!AV5</f>
        <v>27.279635999999996</v>
      </c>
      <c r="AW7" s="107">
        <f>ExportsCoreVPA!AW5</f>
        <v>23.644558000000004</v>
      </c>
      <c r="AX7" s="107">
        <f>ExportsCoreVPA!AX5</f>
        <v>20.746424999999999</v>
      </c>
      <c r="AY7" s="107">
        <f>ExportsCoreVPA!AY5</f>
        <v>19.725983100000001</v>
      </c>
      <c r="AZ7" s="107">
        <f>ExportsCoreVPA!AZ5</f>
        <v>18.361700809999999</v>
      </c>
      <c r="BA7" s="107">
        <f>ExportsCoreVPA!BA5</f>
        <v>12.528239726999999</v>
      </c>
      <c r="BB7" s="107">
        <f>ExportsCoreVPA!BB5</f>
        <v>14.341519308999999</v>
      </c>
      <c r="BC7" s="107">
        <f>ExportsCoreVPA!BC5</f>
        <v>0</v>
      </c>
      <c r="BD7" s="108"/>
    </row>
    <row r="8" spans="1:56" s="2" customFormat="1" ht="20" customHeight="1">
      <c r="B8" s="100" t="s">
        <v>12</v>
      </c>
      <c r="C8" s="76">
        <f>SUM([1]TimberSectorMinusCoreVPAExp!B$263:B$263)+SUM(C9:C12)</f>
        <v>0.32127430195649592</v>
      </c>
      <c r="D8" s="62">
        <f>SUM([1]TimberSectorMinusCoreVPAExp!C$263:C$263)+SUM(D9:D12)</f>
        <v>0.32481705308947995</v>
      </c>
      <c r="E8" s="62">
        <f>SUM([1]TimberSectorMinusCoreVPAExp!D$263:D$263)+SUM(E9:E12)</f>
        <v>0.26672248529864001</v>
      </c>
      <c r="F8" s="62">
        <f>SUM([1]TimberSectorMinusCoreVPAExp!E$263:E$263)+SUM(F9:F12)</f>
        <v>0.24168176111408005</v>
      </c>
      <c r="G8" s="62">
        <f>SUM([1]TimberSectorMinusCoreVPAExp!F$263:F$263)+SUM(G9:G12)</f>
        <v>0.33928112756207601</v>
      </c>
      <c r="H8" s="62">
        <f>SUM([1]TimberSectorMinusCoreVPAExp!G$263:G$263)+SUM(H9:H12)</f>
        <v>0.32643197439200006</v>
      </c>
      <c r="I8" s="62">
        <f>SUM([1]TimberSectorMinusCoreVPAExp!H$263:H$263)+SUM(I9:I12)</f>
        <v>0.38741142752199997</v>
      </c>
      <c r="J8" s="63">
        <f>SUM([1]TimberSectorMinusCoreVPAExp!I$263:I$263)+SUM(J9:J12)</f>
        <v>0.39802470436931997</v>
      </c>
      <c r="K8" s="63">
        <f>SUM([1]TimberSectorMinusCoreVPAExp!J$263:J$263)+SUM(K9:K12)</f>
        <v>0.34315052087960007</v>
      </c>
      <c r="L8" s="63">
        <f>SUM([1]TimberSectorMinusCoreVPAExp!K$263:K$263)+SUM(L9:L12)</f>
        <v>0.24445990510400001</v>
      </c>
      <c r="M8" s="62">
        <f>SUM([1]TimberSectorMinusCoreVPAExp!L$263:L$263)+SUM(M9:M12)</f>
        <v>0.30070528476714281</v>
      </c>
      <c r="N8" s="62">
        <f>SUM([1]TimberSectorMinusCoreVPAExp!M$263:M$263)+SUM(N9:N12)</f>
        <v>0.29087360070209528</v>
      </c>
      <c r="O8" s="62">
        <f>SUM([1]TimberSectorMinusCoreVPAExp!N$263:N$263)+SUM(O9:O12)</f>
        <v>0.1840850101913333</v>
      </c>
      <c r="P8" s="62">
        <f>SUM([1]TimberSectorMinusCoreVPAExp!O$263:O$263)+SUM(P9:P12)</f>
        <v>0.18608511713958978</v>
      </c>
      <c r="Q8" s="62">
        <f>SUM([1]TimberSectorMinusCoreVPAExp!P$263:P$263)+SUM(Q9:Q12)</f>
        <v>0.25662246189741178</v>
      </c>
      <c r="R8" s="62">
        <f>SUM([1]TimberSectorMinusCoreVPAExp!Q$263:Q$263)+SUM(R9:R12)</f>
        <v>0.21863175985673686</v>
      </c>
      <c r="S8" s="62">
        <f>SUM([1]TimberSectorMinusCoreVPAExp!R$263:R$263)+SUM(S9:S12)</f>
        <v>0.21367418798057142</v>
      </c>
      <c r="T8" s="62">
        <f>SUM([1]TimberSectorMinusCoreVPAExp!S$263:S$263)+SUM(T9:T12)</f>
        <v>0.2603918521439999</v>
      </c>
      <c r="U8" s="62">
        <f>SUM([1]TimberSectorMinusCoreVPAExp!T$263:T$263)+SUM(U9:U12)</f>
        <v>0.27925997624800003</v>
      </c>
      <c r="V8" s="62">
        <f>SUM([1]TimberSectorMinusCoreVPAExp!U$263:U$263)+SUM(V9:V12)</f>
        <v>0.19530589933799999</v>
      </c>
      <c r="W8" s="62">
        <f>SUM([1]TimberSectorMinusCoreVPAExp!V$263:V$263)+SUM(W9:W12)</f>
        <v>0.14990420719999997</v>
      </c>
      <c r="X8" s="62">
        <f>SUM([1]TimberSectorMinusCoreVPAExp!W$263:W$263)+SUM(X9:X12)</f>
        <v>0.13486291532799999</v>
      </c>
      <c r="Y8" s="62">
        <f>SUM([1]TimberSectorMinusCoreVPAExp!X$263:X$263)+SUM(Y9:Y12)</f>
        <v>0.18597372002863199</v>
      </c>
      <c r="Z8" s="62">
        <f>SUM([1]TimberSectorMinusCoreVPAExp!Y$263:Y$263)+SUM(Z9:Z12)</f>
        <v>9.543807046036E-2</v>
      </c>
      <c r="AA8" s="62">
        <f>SUM([1]TimberSectorMinusCoreVPAExp!Z$263:Z$263)+SUM(AA9:AA12)</f>
        <v>0.10949615092964</v>
      </c>
      <c r="AB8" s="62">
        <f>SUM([1]TimberSectorMinusCoreVPAExp!AA$263:AA$263)+SUM(AB9:AB12)</f>
        <v>0</v>
      </c>
      <c r="AC8" s="101"/>
      <c r="AD8" s="77">
        <f>([1]TimberSectorMinusCoreVPAExp!AB$263:AB$263)+SUM(AD9:AD12)</f>
        <v>39.354711000000002</v>
      </c>
      <c r="AE8" s="66">
        <f>([1]TimberSectorMinusCoreVPAExp!AC$263:AC$263)+SUM(AE9:AE12)</f>
        <v>37.045218000000006</v>
      </c>
      <c r="AF8" s="66">
        <f>([1]TimberSectorMinusCoreVPAExp!AD$263:AD$263)+SUM(AF9:AF12)</f>
        <v>37.799960999999989</v>
      </c>
      <c r="AG8" s="66">
        <f>([1]TimberSectorMinusCoreVPAExp!AE$263:AE$263)+SUM(AG9:AG12)</f>
        <v>29.471348000000003</v>
      </c>
      <c r="AH8" s="66">
        <f>([1]TimberSectorMinusCoreVPAExp!AF$263:AF$263)+SUM(AH9:AH12)</f>
        <v>49.702467999999996</v>
      </c>
      <c r="AI8" s="66">
        <f>([1]TimberSectorMinusCoreVPAExp!AG$263:AG$263)+SUM(AI9:AI12)</f>
        <v>48.904166999999994</v>
      </c>
      <c r="AJ8" s="66">
        <f>([1]TimberSectorMinusCoreVPAExp!AH$263:AH$263)+SUM(AJ9:AJ12)</f>
        <v>65.42244300000003</v>
      </c>
      <c r="AK8" s="66">
        <f>([1]TimberSectorMinusCoreVPAExp!AI$263:AI$263)+SUM(AK9:AK12)</f>
        <v>72.540436000000014</v>
      </c>
      <c r="AL8" s="66">
        <f>([1]TimberSectorMinusCoreVPAExp!AJ$263:AJ$263)+SUM(AL9:AL12)</f>
        <v>59.326378999999989</v>
      </c>
      <c r="AM8" s="66">
        <f>([1]TimberSectorMinusCoreVPAExp!AK$263:AK$263)+SUM(AM9:AM12)</f>
        <v>45.894334999999998</v>
      </c>
      <c r="AN8" s="66">
        <f>([1]TimberSectorMinusCoreVPAExp!AL$263:AL$263)+SUM(AN9:AN12)</f>
        <v>66.104553999999993</v>
      </c>
      <c r="AO8" s="66">
        <f>([1]TimberSectorMinusCoreVPAExp!AM$263:AM$263)+SUM(AO9:AO12)</f>
        <v>50.586369999999988</v>
      </c>
      <c r="AP8" s="66">
        <f>([1]TimberSectorMinusCoreVPAExp!AN$263:AN$263)+SUM(AP9:AP12)</f>
        <v>43.254633999999996</v>
      </c>
      <c r="AQ8" s="66">
        <f>([1]TimberSectorMinusCoreVPAExp!AO$263:AO$263)+SUM(AQ9:AQ12)</f>
        <v>39.116678999999998</v>
      </c>
      <c r="AR8" s="66">
        <f>([1]TimberSectorMinusCoreVPAExp!AP$263:AP$263)+SUM(AR9:AR12)</f>
        <v>54.945716999999995</v>
      </c>
      <c r="AS8" s="66">
        <f>([1]TimberSectorMinusCoreVPAExp!AQ$263:AQ$263)+SUM(AS9:AS12)</f>
        <v>47.607126999999977</v>
      </c>
      <c r="AT8" s="66">
        <f>([1]TimberSectorMinusCoreVPAExp!AR$263:AR$263)+SUM(AT9:AT12)</f>
        <v>42.113164999999995</v>
      </c>
      <c r="AU8" s="66">
        <f>([1]TimberSectorMinusCoreVPAExp!AS$263:AS$263)+SUM(AU9:AU12)</f>
        <v>44.701826999999987</v>
      </c>
      <c r="AV8" s="66">
        <f>([1]TimberSectorMinusCoreVPAExp!AT$263:AT$263)+SUM(AV9:AV12)</f>
        <v>38.824239999999989</v>
      </c>
      <c r="AW8" s="66">
        <f>([1]TimberSectorMinusCoreVPAExp!AU$263:AU$263)+SUM(AW9:AW12)</f>
        <v>35.101997999999995</v>
      </c>
      <c r="AX8" s="66">
        <f>([1]TimberSectorMinusCoreVPAExp!AV$263:AV$263)+SUM(AX9:AX12)</f>
        <v>26.276974000000003</v>
      </c>
      <c r="AY8" s="66">
        <f>([1]TimberSectorMinusCoreVPAExp!AW$263:AW$263)+SUM(AY9:AY12)</f>
        <v>29.778681099999993</v>
      </c>
      <c r="AZ8" s="66">
        <f>([1]TimberSectorMinusCoreVPAExp!AX$263:AX$263)+SUM(AZ9:AZ12)</f>
        <v>31.83901795200001</v>
      </c>
      <c r="BA8" s="66">
        <f>([1]TimberSectorMinusCoreVPAExp!AY$263:AY$263)+SUM(BA9:BA12)</f>
        <v>22.450045564000003</v>
      </c>
      <c r="BB8" s="66">
        <f>([1]TimberSectorMinusCoreVPAExp!AZ$263:AZ$263)+SUM(BB9:BB12)</f>
        <v>24.534754350999997</v>
      </c>
      <c r="BC8" s="66">
        <f>([1]TimberSectorMinusCoreVPAExp!BA$263:BA$263)+SUM(BC9:BC12)</f>
        <v>0</v>
      </c>
      <c r="BD8" s="7"/>
    </row>
    <row r="9" spans="1:56" ht="13">
      <c r="B9" s="39" t="s">
        <v>5</v>
      </c>
      <c r="C9" s="73">
        <f>'[1]4403Exp'!B$263</f>
        <v>8.0392930155999992E-2</v>
      </c>
      <c r="D9" s="41">
        <f>'[1]4403Exp'!C$263</f>
        <v>6.4693927151839997E-2</v>
      </c>
      <c r="E9" s="41">
        <f>'[1]4403Exp'!D$263</f>
        <v>8.0997212408000008E-2</v>
      </c>
      <c r="F9" s="41">
        <f>'[1]4403Exp'!E$263</f>
        <v>5.3588690119999997E-2</v>
      </c>
      <c r="G9" s="41">
        <f>'[1]4403Exp'!F$263</f>
        <v>9.0876846202799996E-2</v>
      </c>
      <c r="H9" s="41">
        <f>'[1]4403Exp'!G$263</f>
        <v>0.10083326428</v>
      </c>
      <c r="I9" s="41">
        <f>'[1]4403Exp'!H$263</f>
        <v>4.680569804000001E-2</v>
      </c>
      <c r="J9" s="42">
        <f>'[1]4403Exp'!I$263</f>
        <v>0.12851659687720002</v>
      </c>
      <c r="K9" s="42">
        <f>'[1]4403Exp'!J$263</f>
        <v>9.9035592040000009E-2</v>
      </c>
      <c r="L9" s="42">
        <f>'[1]4403Exp'!K$263</f>
        <v>7.5828409064000013E-2</v>
      </c>
      <c r="M9" s="41">
        <f>'[1]4403Exp'!L$263</f>
        <v>9.6967775719999996E-2</v>
      </c>
      <c r="N9" s="41">
        <f>'[1]4403Exp'!M$263</f>
        <v>0.14392533987999995</v>
      </c>
      <c r="O9" s="41">
        <f>'[1]4403Exp'!N$263</f>
        <v>7.6218645960000012E-2</v>
      </c>
      <c r="P9" s="41">
        <f>'[1]4403Exp'!O$263</f>
        <v>8.4355647983589729E-2</v>
      </c>
      <c r="Q9" s="41">
        <f>'[1]4403Exp'!P$263</f>
        <v>0.13614514698941174</v>
      </c>
      <c r="R9" s="41">
        <f>'[1]4403Exp'!Q$263</f>
        <v>0.12671933360140353</v>
      </c>
      <c r="S9" s="41">
        <f>'[1]4403Exp'!R$263</f>
        <v>0.12523054464000002</v>
      </c>
      <c r="T9" s="41">
        <f>'[1]4403Exp'!S$263</f>
        <v>0.17104777895999992</v>
      </c>
      <c r="U9" s="41">
        <f>'[1]4403Exp'!T$263</f>
        <v>0.14784849027999997</v>
      </c>
      <c r="V9" s="41">
        <f>'[1]4403Exp'!U$263</f>
        <v>0.10159776680000002</v>
      </c>
      <c r="W9" s="41">
        <f>'[1]4403Exp'!V$263</f>
        <v>7.7808888919999986E-2</v>
      </c>
      <c r="X9" s="41">
        <f>'[1]4403Exp'!W$263</f>
        <v>5.2121310319999996E-2</v>
      </c>
      <c r="Y9" s="41">
        <f>'[1]4403Exp'!X$263</f>
        <v>6.3693743848000001E-2</v>
      </c>
      <c r="Z9" s="41">
        <f>'[1]4403Exp'!Y$263</f>
        <v>2.9068777179999998E-2</v>
      </c>
      <c r="AA9" s="41">
        <f>'[1]4403Exp'!Z$263</f>
        <v>3.8944130594639997E-2</v>
      </c>
      <c r="AB9" s="41">
        <f>'[1]4403Exp'!AA$263</f>
        <v>0</v>
      </c>
      <c r="AC9" s="101"/>
      <c r="AD9" s="110">
        <f>'[1]4403Exp'!AB$263</f>
        <v>4.47471</v>
      </c>
      <c r="AE9" s="111">
        <f>'[1]4403Exp'!AC$263</f>
        <v>5.1675179999999994</v>
      </c>
      <c r="AF9" s="111">
        <f>'[1]4403Exp'!AD$263</f>
        <v>7.3586099999999997</v>
      </c>
      <c r="AG9" s="111">
        <f>'[1]4403Exp'!AE$263</f>
        <v>5.4777030000000009</v>
      </c>
      <c r="AH9" s="111">
        <f>'[1]4403Exp'!AF$263</f>
        <v>10.852021999999998</v>
      </c>
      <c r="AI9" s="111">
        <f>'[1]4403Exp'!AG$263</f>
        <v>13.074565</v>
      </c>
      <c r="AJ9" s="111">
        <f>'[1]4403Exp'!AH$263</f>
        <v>7.3487170000000006</v>
      </c>
      <c r="AK9" s="111">
        <f>'[1]4403Exp'!AI$263</f>
        <v>17.189274999999999</v>
      </c>
      <c r="AL9" s="111">
        <f>'[1]4403Exp'!AJ$263</f>
        <v>12.886727000000002</v>
      </c>
      <c r="AM9" s="111">
        <f>'[1]4403Exp'!AK$263</f>
        <v>8.3783310000000011</v>
      </c>
      <c r="AN9" s="111">
        <f>'[1]4403Exp'!AL$263</f>
        <v>9.9681979999999992</v>
      </c>
      <c r="AO9" s="111">
        <f>'[1]4403Exp'!AM$263</f>
        <v>11.020401999999999</v>
      </c>
      <c r="AP9" s="111">
        <f>'[1]4403Exp'!AN$263</f>
        <v>14.276102999999997</v>
      </c>
      <c r="AQ9" s="111">
        <f>'[1]4403Exp'!AO$263</f>
        <v>12.399347000000001</v>
      </c>
      <c r="AR9" s="111">
        <f>'[1]4403Exp'!AP$263</f>
        <v>24.337449999999993</v>
      </c>
      <c r="AS9" s="111">
        <f>'[1]4403Exp'!AQ$263</f>
        <v>20.834442999999997</v>
      </c>
      <c r="AT9" s="111">
        <f>'[1]4403Exp'!AR$263</f>
        <v>17.436351000000002</v>
      </c>
      <c r="AU9" s="111">
        <f>'[1]4403Exp'!AS$263</f>
        <v>19.122339999999994</v>
      </c>
      <c r="AV9" s="111">
        <f>'[1]4403Exp'!AT$263</f>
        <v>14.196375999999997</v>
      </c>
      <c r="AW9" s="111">
        <f>'[1]4403Exp'!AU$263</f>
        <v>12.215802999999999</v>
      </c>
      <c r="AX9" s="111">
        <f>'[1]4403Exp'!AV$263</f>
        <v>8.5291640000000015</v>
      </c>
      <c r="AY9" s="111">
        <f>'[1]4403Exp'!AW$263</f>
        <v>5.4195219999999997</v>
      </c>
      <c r="AZ9" s="111">
        <f>'[1]4403Exp'!AX$263</f>
        <v>3.3515139840000003</v>
      </c>
      <c r="BA9" s="111">
        <f>'[1]4403Exp'!AY$263</f>
        <v>3.6170324620000001</v>
      </c>
      <c r="BB9" s="111">
        <f>'[1]4403Exp'!AZ$263</f>
        <v>4.8656748480000003</v>
      </c>
      <c r="BC9" s="111">
        <f>'[1]4403Exp'!BA$263</f>
        <v>0</v>
      </c>
      <c r="BD9" s="108"/>
    </row>
    <row r="10" spans="1:56" ht="13">
      <c r="B10" s="112" t="s">
        <v>6</v>
      </c>
      <c r="C10" s="113">
        <f>'[1]4407Exp'!B$263</f>
        <v>6.1840673572496008E-2</v>
      </c>
      <c r="D10" s="114">
        <f>'[1]4407Exp'!C$263</f>
        <v>0.10597356906864001</v>
      </c>
      <c r="E10" s="114">
        <f>'[1]4407Exp'!D$263</f>
        <v>6.7069250670240013E-2</v>
      </c>
      <c r="F10" s="114">
        <f>'[1]4407Exp'!E$263</f>
        <v>7.2923680273080008E-2</v>
      </c>
      <c r="G10" s="114">
        <f>'[1]4407Exp'!F$263</f>
        <v>0.12657196366687598</v>
      </c>
      <c r="H10" s="114">
        <f>'[1]4407Exp'!G$263</f>
        <v>0.10549503801200001</v>
      </c>
      <c r="I10" s="114">
        <f>'[1]4407Exp'!H$263</f>
        <v>0.229470594262</v>
      </c>
      <c r="J10" s="115">
        <f>'[1]4407Exp'!I$263</f>
        <v>0.16888201951711998</v>
      </c>
      <c r="K10" s="115">
        <f>'[1]4407Exp'!J$263</f>
        <v>0.15822726697960005</v>
      </c>
      <c r="L10" s="115">
        <f>'[1]4407Exp'!K$263</f>
        <v>0.11257551031999999</v>
      </c>
      <c r="M10" s="114">
        <f>'[1]4407Exp'!L$263</f>
        <v>0.13754074425000001</v>
      </c>
      <c r="N10" s="114">
        <f>'[1]4407Exp'!M$263</f>
        <v>0.10221030310400001</v>
      </c>
      <c r="O10" s="114">
        <f>'[1]4407Exp'!N$263</f>
        <v>6.1535855108000012E-2</v>
      </c>
      <c r="P10" s="114">
        <f>'[1]4407Exp'!O$263</f>
        <v>6.702657379599998E-2</v>
      </c>
      <c r="Q10" s="114">
        <f>'[1]4407Exp'!P$263</f>
        <v>6.1783333551333322E-2</v>
      </c>
      <c r="R10" s="114">
        <f>'[1]4407Exp'!Q$263</f>
        <v>5.2600502725333342E-2</v>
      </c>
      <c r="S10" s="114">
        <f>'[1]4407Exp'!R$263</f>
        <v>4.4280455491999986E-2</v>
      </c>
      <c r="T10" s="114">
        <f>'[1]4407Exp'!S$263</f>
        <v>3.9653763604000011E-2</v>
      </c>
      <c r="U10" s="114">
        <f>'[1]4407Exp'!T$263</f>
        <v>6.5743061747999987E-2</v>
      </c>
      <c r="V10" s="114">
        <f>'[1]4407Exp'!U$263</f>
        <v>3.5071719227999995E-2</v>
      </c>
      <c r="W10" s="114">
        <f>'[1]4407Exp'!V$263</f>
        <v>3.5811961640000001E-2</v>
      </c>
      <c r="X10" s="114">
        <f>'[1]4407Exp'!W$263</f>
        <v>3.4821586314666669E-2</v>
      </c>
      <c r="Y10" s="114">
        <f>'[1]4407Exp'!X$263</f>
        <v>7.1400484696631988E-2</v>
      </c>
      <c r="Z10" s="114">
        <f>'[1]4407Exp'!Y$263</f>
        <v>3.1301080443359997E-2</v>
      </c>
      <c r="AA10" s="114">
        <f>'[1]4407Exp'!Z$263</f>
        <v>2.1671546259999994E-2</v>
      </c>
      <c r="AB10" s="114">
        <f>'[1]4407Exp'!AA$263</f>
        <v>0</v>
      </c>
      <c r="AC10" s="101"/>
      <c r="AD10" s="110">
        <f>'[1]4407Exp'!AB$263</f>
        <v>8.3368919999999989</v>
      </c>
      <c r="AE10" s="111">
        <f>'[1]4407Exp'!AC$263</f>
        <v>9.8543959999999995</v>
      </c>
      <c r="AF10" s="111">
        <f>'[1]4407Exp'!AD$263</f>
        <v>11.810813999999997</v>
      </c>
      <c r="AG10" s="111">
        <f>'[1]4407Exp'!AE$263</f>
        <v>8.7996349999999985</v>
      </c>
      <c r="AH10" s="111">
        <f>'[1]4407Exp'!AF$263</f>
        <v>16.139206999999999</v>
      </c>
      <c r="AI10" s="111">
        <f>'[1]4407Exp'!AG$263</f>
        <v>17.668989000000003</v>
      </c>
      <c r="AJ10" s="111">
        <f>'[1]4407Exp'!AH$263</f>
        <v>39.229259999999989</v>
      </c>
      <c r="AK10" s="111">
        <f>'[1]4407Exp'!AI$263</f>
        <v>30.422429999999999</v>
      </c>
      <c r="AL10" s="111">
        <f>'[1]4407Exp'!AJ$263</f>
        <v>27.783337000000003</v>
      </c>
      <c r="AM10" s="111">
        <f>'[1]4407Exp'!AK$263</f>
        <v>23.322976000000011</v>
      </c>
      <c r="AN10" s="111">
        <f>'[1]4407Exp'!AL$263</f>
        <v>25.456424000000002</v>
      </c>
      <c r="AO10" s="111">
        <f>'[1]4407Exp'!AM$263</f>
        <v>21.786753000000004</v>
      </c>
      <c r="AP10" s="111">
        <f>'[1]4407Exp'!AN$263</f>
        <v>15.525037000000001</v>
      </c>
      <c r="AQ10" s="111">
        <f>'[1]4407Exp'!AO$263</f>
        <v>14.687638</v>
      </c>
      <c r="AR10" s="111">
        <f>'[1]4407Exp'!AP$263</f>
        <v>14.997952999999999</v>
      </c>
      <c r="AS10" s="111">
        <f>'[1]4407Exp'!AQ$263</f>
        <v>12.161592999999998</v>
      </c>
      <c r="AT10" s="111">
        <f>'[1]4407Exp'!AR$263</f>
        <v>12.138016999999998</v>
      </c>
      <c r="AU10" s="111">
        <f>'[1]4407Exp'!AS$263</f>
        <v>9.6821840000000012</v>
      </c>
      <c r="AV10" s="111">
        <f>'[1]4407Exp'!AT$263</f>
        <v>11.261251</v>
      </c>
      <c r="AW10" s="111">
        <f>'[1]4407Exp'!AU$263</f>
        <v>10.766563000000001</v>
      </c>
      <c r="AX10" s="111">
        <f>'[1]4407Exp'!AV$263</f>
        <v>11.438876999999998</v>
      </c>
      <c r="AY10" s="111">
        <f>'[1]4407Exp'!AW$263</f>
        <v>13.553105100000002</v>
      </c>
      <c r="AZ10" s="111">
        <f>'[1]4407Exp'!AX$263</f>
        <v>14.987186825999997</v>
      </c>
      <c r="BA10" s="111">
        <f>'[1]4407Exp'!AY$263</f>
        <v>8.9085722639999982</v>
      </c>
      <c r="BB10" s="111">
        <f>'[1]4407Exp'!AZ$263</f>
        <v>9.465142967000002</v>
      </c>
      <c r="BC10" s="111">
        <f>'[1]4407Exp'!BA$263</f>
        <v>0</v>
      </c>
      <c r="BD10" s="108"/>
    </row>
    <row r="11" spans="1:56" ht="13">
      <c r="B11" s="112" t="s">
        <v>7</v>
      </c>
      <c r="C11" s="113">
        <f>'[1]4408Exp'!B$263</f>
        <v>4.8834939999999998E-5</v>
      </c>
      <c r="D11" s="114">
        <f>'[1]4408Exp'!C$263</f>
        <v>2.313934E-5</v>
      </c>
      <c r="E11" s="114">
        <f>'[1]4408Exp'!D$263</f>
        <v>2.3413585999999999E-4</v>
      </c>
      <c r="F11" s="114">
        <f>'[1]4408Exp'!E$263</f>
        <v>9.9164799999999976E-6</v>
      </c>
      <c r="G11" s="114">
        <f>'[1]4408Exp'!F$263</f>
        <v>6.8917939999999989E-5</v>
      </c>
      <c r="H11" s="114">
        <f>'[1]4408Exp'!G$263</f>
        <v>1.6242491999999997E-4</v>
      </c>
      <c r="I11" s="114">
        <f>'[1]4408Exp'!H$263</f>
        <v>6.3484357999999991E-4</v>
      </c>
      <c r="J11" s="115">
        <f>'[1]4408Exp'!I$263</f>
        <v>5.0729657999999992E-4</v>
      </c>
      <c r="K11" s="115">
        <f>'[1]4408Exp'!J$263</f>
        <v>3.5936599999999996E-4</v>
      </c>
      <c r="L11" s="115">
        <f>'[1]4408Exp'!K$263</f>
        <v>1.7105661999999996E-4</v>
      </c>
      <c r="M11" s="114">
        <f>'[1]4408Exp'!L$263</f>
        <v>4.1583779999999992E-5</v>
      </c>
      <c r="N11" s="114">
        <f>'[1]4408Exp'!M$263</f>
        <v>1.3663089999999998E-4</v>
      </c>
      <c r="O11" s="114">
        <f>'[1]4408Exp'!N$263</f>
        <v>1.0161199999999999E-4</v>
      </c>
      <c r="P11" s="114">
        <f>'[1]4408Exp'!O$263</f>
        <v>6.7433659999999995E-5</v>
      </c>
      <c r="Q11" s="114">
        <f>'[1]4408Exp'!P$263</f>
        <v>0</v>
      </c>
      <c r="R11" s="114">
        <f>'[1]4408Exp'!Q$263</f>
        <v>1.2035435999999999E-4</v>
      </c>
      <c r="S11" s="114">
        <f>'[1]4408Exp'!R$263</f>
        <v>5.7245859999999997E-5</v>
      </c>
      <c r="T11" s="114">
        <f>'[1]4408Exp'!S$263</f>
        <v>0</v>
      </c>
      <c r="U11" s="114">
        <f>'[1]4408Exp'!T$263</f>
        <v>6.4353379999999998E-5</v>
      </c>
      <c r="V11" s="114">
        <f>'[1]4408Exp'!U$263</f>
        <v>0</v>
      </c>
      <c r="W11" s="114">
        <f>'[1]4408Exp'!V$263</f>
        <v>0</v>
      </c>
      <c r="X11" s="114">
        <f>'[1]4408Exp'!W$263</f>
        <v>0</v>
      </c>
      <c r="Y11" s="114">
        <f>'[1]4408Exp'!X$263</f>
        <v>0</v>
      </c>
      <c r="Z11" s="114">
        <f>'[1]4408Exp'!Y$263</f>
        <v>0</v>
      </c>
      <c r="AA11" s="114">
        <f>'[1]4408Exp'!Z$263</f>
        <v>0</v>
      </c>
      <c r="AB11" s="114">
        <f>'[1]4408Exp'!AA$263</f>
        <v>0</v>
      </c>
      <c r="AC11" s="101"/>
      <c r="AD11" s="110">
        <f>'[1]4408Exp'!AB$263</f>
        <v>8.9399999999999994E-4</v>
      </c>
      <c r="AE11" s="111">
        <f>'[1]4408Exp'!AC$263</f>
        <v>5.3010000000000002E-3</v>
      </c>
      <c r="AF11" s="111">
        <f>'[1]4408Exp'!AD$263</f>
        <v>4.3719000000000001E-2</v>
      </c>
      <c r="AG11" s="111">
        <f>'[1]4408Exp'!AE$263</f>
        <v>8.0579999999999992E-3</v>
      </c>
      <c r="AH11" s="111">
        <f>'[1]4408Exp'!AF$263</f>
        <v>1.4688E-2</v>
      </c>
      <c r="AI11" s="111">
        <f>'[1]4408Exp'!AG$263</f>
        <v>2.2627000000000001E-2</v>
      </c>
      <c r="AJ11" s="111">
        <f>'[1]4408Exp'!AH$263</f>
        <v>9.6884999999999999E-2</v>
      </c>
      <c r="AK11" s="111">
        <f>'[1]4408Exp'!AI$263</f>
        <v>0.105488</v>
      </c>
      <c r="AL11" s="111">
        <f>'[1]4408Exp'!AJ$263</f>
        <v>0.118323</v>
      </c>
      <c r="AM11" s="111">
        <f>'[1]4408Exp'!AK$263</f>
        <v>5.7900999999999994E-2</v>
      </c>
      <c r="AN11" s="111">
        <f>'[1]4408Exp'!AL$263</f>
        <v>1.8381999999999999E-2</v>
      </c>
      <c r="AO11" s="111">
        <f>'[1]4408Exp'!AM$263</f>
        <v>1.7315000000000001E-2</v>
      </c>
      <c r="AP11" s="111">
        <f>'[1]4408Exp'!AN$263</f>
        <v>3.986E-2</v>
      </c>
      <c r="AQ11" s="111">
        <f>'[1]4408Exp'!AO$263</f>
        <v>1.7342999999999997E-2</v>
      </c>
      <c r="AR11" s="111">
        <f>'[1]4408Exp'!AP$263</f>
        <v>0</v>
      </c>
      <c r="AS11" s="111">
        <f>'[1]4408Exp'!AQ$263</f>
        <v>2.3466999999999998E-2</v>
      </c>
      <c r="AT11" s="111">
        <f>'[1]4408Exp'!AR$263</f>
        <v>1.0073E-2</v>
      </c>
      <c r="AU11" s="111">
        <f>'[1]4408Exp'!AS$263</f>
        <v>0</v>
      </c>
      <c r="AV11" s="111">
        <f>'[1]4408Exp'!AT$263</f>
        <v>1.1519999999999999E-2</v>
      </c>
      <c r="AW11" s="111">
        <f>'[1]4408Exp'!AU$263</f>
        <v>0</v>
      </c>
      <c r="AX11" s="111">
        <f>'[1]4408Exp'!AV$263</f>
        <v>0</v>
      </c>
      <c r="AY11" s="111">
        <f>'[1]4408Exp'!AW$263</f>
        <v>0</v>
      </c>
      <c r="AZ11" s="111">
        <f>'[1]4408Exp'!AX$263</f>
        <v>0</v>
      </c>
      <c r="BA11" s="111">
        <f>'[1]4408Exp'!AY$263</f>
        <v>0</v>
      </c>
      <c r="BB11" s="111">
        <f>'[1]4408Exp'!AZ$263</f>
        <v>0</v>
      </c>
      <c r="BC11" s="111">
        <f>'[1]4408Exp'!BA$263</f>
        <v>0</v>
      </c>
      <c r="BD11" s="108"/>
    </row>
    <row r="12" spans="1:56" ht="13">
      <c r="B12" s="112" t="s">
        <v>8</v>
      </c>
      <c r="C12" s="113">
        <f>'[1]4412Exp'!B$263</f>
        <v>0.15575655844</v>
      </c>
      <c r="D12" s="114">
        <f>'[1]4412Exp'!C$263</f>
        <v>0.12725731409999999</v>
      </c>
      <c r="E12" s="114">
        <f>'[1]4412Exp'!D$263</f>
        <v>8.6184417339999986E-2</v>
      </c>
      <c r="F12" s="114">
        <f>'[1]4412Exp'!E$263</f>
        <v>8.0117367399999986E-2</v>
      </c>
      <c r="G12" s="114">
        <f>'[1]4412Exp'!F$263</f>
        <v>9.0069878640000003E-2</v>
      </c>
      <c r="H12" s="114">
        <f>'[1]4412Exp'!G$263</f>
        <v>8.1603007320000004E-2</v>
      </c>
      <c r="I12" s="114">
        <f>'[1]4412Exp'!H$263</f>
        <v>5.7624796160000005E-2</v>
      </c>
      <c r="J12" s="115">
        <f>'[1]4412Exp'!I$263</f>
        <v>5.2043320840000004E-2</v>
      </c>
      <c r="K12" s="115">
        <f>'[1]4412Exp'!J$263</f>
        <v>2.9200708459999999E-2</v>
      </c>
      <c r="L12" s="115">
        <f>'[1]4412Exp'!K$263</f>
        <v>2.0248050919999996E-2</v>
      </c>
      <c r="M12" s="114">
        <f>'[1]4412Exp'!L$263</f>
        <v>1.7963636639999996E-2</v>
      </c>
      <c r="N12" s="114">
        <f>'[1]4412Exp'!M$263</f>
        <v>3.8305906599999996E-3</v>
      </c>
      <c r="O12" s="114">
        <f>'[1]4412Exp'!N$263</f>
        <v>9.7134592833333332E-3</v>
      </c>
      <c r="P12" s="114">
        <f>'[1]4412Exp'!O$263</f>
        <v>8.9608712999999993E-3</v>
      </c>
      <c r="Q12" s="114">
        <f>'[1]4412Exp'!P$263</f>
        <v>1.2517111289999999E-2</v>
      </c>
      <c r="R12" s="114">
        <f>'[1]4412Exp'!Q$263</f>
        <v>8.7138131200000003E-3</v>
      </c>
      <c r="S12" s="114">
        <f>'[1]4412Exp'!R$263</f>
        <v>5.9519804800000006E-3</v>
      </c>
      <c r="T12" s="114">
        <f>'[1]4412Exp'!S$263</f>
        <v>5.7425861799999985E-3</v>
      </c>
      <c r="U12" s="114">
        <f>'[1]4412Exp'!T$263</f>
        <v>7.4432167599999977E-3</v>
      </c>
      <c r="V12" s="114">
        <f>'[1]4412Exp'!U$263</f>
        <v>2.8728711199999995E-3</v>
      </c>
      <c r="W12" s="114">
        <f>'[1]4412Exp'!V$263</f>
        <v>3.3116448799999994E-3</v>
      </c>
      <c r="X12" s="114">
        <f>'[1]4412Exp'!W$263</f>
        <v>2.9600953999999995E-3</v>
      </c>
      <c r="Y12" s="114">
        <f>'[1]4412Exp'!X$263</f>
        <v>8.2155999999999991E-5</v>
      </c>
      <c r="Z12" s="114">
        <f>'[1]4412Exp'!Y$263</f>
        <v>1.6099999999999998E-6</v>
      </c>
      <c r="AA12" s="114">
        <f>'[1]4412Exp'!Z$263</f>
        <v>3.9415099999999997E-4</v>
      </c>
      <c r="AB12" s="114">
        <f>'[1]4412Exp'!AA$263</f>
        <v>0</v>
      </c>
      <c r="AC12" s="101"/>
      <c r="AD12" s="110">
        <f>'[1]4412Exp'!AB$263</f>
        <v>21.133592</v>
      </c>
      <c r="AE12" s="111">
        <f>'[1]4412Exp'!AC$263</f>
        <v>14.772890999999998</v>
      </c>
      <c r="AF12" s="111">
        <f>'[1]4412Exp'!AD$263</f>
        <v>11.943694999999998</v>
      </c>
      <c r="AG12" s="111">
        <f>'[1]4412Exp'!AE$263</f>
        <v>8.8970400000000005</v>
      </c>
      <c r="AH12" s="111">
        <f>'[1]4412Exp'!AF$263</f>
        <v>15.306858999999998</v>
      </c>
      <c r="AI12" s="111">
        <f>'[1]4412Exp'!AG$263</f>
        <v>9.5777929999999998</v>
      </c>
      <c r="AJ12" s="111">
        <f>'[1]4412Exp'!AH$263</f>
        <v>9.2206829999999993</v>
      </c>
      <c r="AK12" s="111">
        <f>'[1]4412Exp'!AI$263</f>
        <v>10.188426</v>
      </c>
      <c r="AL12" s="111">
        <f>'[1]4412Exp'!AJ$263</f>
        <v>6.5415389999999993</v>
      </c>
      <c r="AM12" s="111">
        <f>'[1]4412Exp'!AK$263</f>
        <v>4.0569600000000001</v>
      </c>
      <c r="AN12" s="111">
        <f>'[1]4412Exp'!AL$263</f>
        <v>3.635059</v>
      </c>
      <c r="AO12" s="111">
        <f>'[1]4412Exp'!AM$263</f>
        <v>1.010907</v>
      </c>
      <c r="AP12" s="111">
        <f>'[1]4412Exp'!AN$263</f>
        <v>2.1535549999999999</v>
      </c>
      <c r="AQ12" s="111">
        <f>'[1]4412Exp'!AO$263</f>
        <v>1.999214</v>
      </c>
      <c r="AR12" s="111">
        <f>'[1]4412Exp'!AP$263</f>
        <v>2.6378110000000001</v>
      </c>
      <c r="AS12" s="111">
        <f>'[1]4412Exp'!AQ$263</f>
        <v>1.851583</v>
      </c>
      <c r="AT12" s="111">
        <f>'[1]4412Exp'!AR$263</f>
        <v>1.2985069999999999</v>
      </c>
      <c r="AU12" s="111">
        <f>'[1]4412Exp'!AS$263</f>
        <v>1.3761789999999998</v>
      </c>
      <c r="AV12" s="111">
        <f>'[1]4412Exp'!AT$263</f>
        <v>1.810489</v>
      </c>
      <c r="AW12" s="111">
        <f>'[1]4412Exp'!AU$263</f>
        <v>0.662192</v>
      </c>
      <c r="AX12" s="111">
        <f>'[1]4412Exp'!AV$263</f>
        <v>0.77838399999999996</v>
      </c>
      <c r="AY12" s="111">
        <f>'[1]4412Exp'!AW$263</f>
        <v>0.75335599999999991</v>
      </c>
      <c r="AZ12" s="111">
        <f>'[1]4412Exp'!AX$263</f>
        <v>2.3E-2</v>
      </c>
      <c r="BA12" s="111">
        <f>'[1]4412Exp'!AY$263</f>
        <v>2.6350010000000001E-3</v>
      </c>
      <c r="BB12" s="111">
        <f>'[1]4412Exp'!AZ$263</f>
        <v>1.0701493999999999E-2</v>
      </c>
      <c r="BC12" s="111">
        <f>'[1]4412Exp'!BA$263</f>
        <v>0</v>
      </c>
      <c r="BD12" s="108"/>
    </row>
    <row r="13" spans="1:56" ht="13">
      <c r="B13" s="112" t="s">
        <v>28</v>
      </c>
      <c r="C13" s="113">
        <f>'[1]44104411Exp'!B$263</f>
        <v>1.307557272E-3</v>
      </c>
      <c r="D13" s="114">
        <f>'[1]44104411Exp'!C$263</f>
        <v>0</v>
      </c>
      <c r="E13" s="114">
        <f>'[1]44104411Exp'!D$263</f>
        <v>0</v>
      </c>
      <c r="F13" s="114">
        <f>'[1]44104411Exp'!E$263</f>
        <v>0</v>
      </c>
      <c r="G13" s="114">
        <f>'[1]44104411Exp'!F$263</f>
        <v>0</v>
      </c>
      <c r="H13" s="114">
        <f>'[1]44104411Exp'!G$263</f>
        <v>0</v>
      </c>
      <c r="I13" s="114">
        <f>'[1]44104411Exp'!H$263</f>
        <v>0</v>
      </c>
      <c r="J13" s="115">
        <f>'[1]44104411Exp'!I$263</f>
        <v>9.743076000000002E-5</v>
      </c>
      <c r="K13" s="115">
        <f>'[1]44104411Exp'!J$263</f>
        <v>0</v>
      </c>
      <c r="L13" s="115">
        <f>'[1]44104411Exp'!K$263</f>
        <v>0</v>
      </c>
      <c r="M13" s="114">
        <f>'[1]44104411Exp'!L$263</f>
        <v>0</v>
      </c>
      <c r="N13" s="114">
        <f>'[1]44104411Exp'!M$263</f>
        <v>2.9483999999999996E-7</v>
      </c>
      <c r="O13" s="114">
        <f>'[1]44104411Exp'!N$263</f>
        <v>0</v>
      </c>
      <c r="P13" s="114">
        <f>'[1]44104411Exp'!O$263</f>
        <v>0</v>
      </c>
      <c r="Q13" s="114">
        <f>'[1]44104411Exp'!P$263</f>
        <v>0</v>
      </c>
      <c r="R13" s="114">
        <f>'[1]44104411Exp'!Q$263</f>
        <v>0</v>
      </c>
      <c r="S13" s="114">
        <f>'[1]44104411Exp'!R$263</f>
        <v>0</v>
      </c>
      <c r="T13" s="114">
        <f>'[1]44104411Exp'!S$263</f>
        <v>0</v>
      </c>
      <c r="U13" s="114">
        <f>'[1]44104411Exp'!T$263</f>
        <v>8.9179999999999983E-6</v>
      </c>
      <c r="V13" s="114">
        <f>'[1]44104411Exp'!U$263</f>
        <v>0</v>
      </c>
      <c r="W13" s="114">
        <f>'[1]44104411Exp'!V$263</f>
        <v>0</v>
      </c>
      <c r="X13" s="114">
        <f>'[1]44104411Exp'!W$263</f>
        <v>1.0919999999999999E-7</v>
      </c>
      <c r="Y13" s="114">
        <f>'[1]44104411Exp'!X$263</f>
        <v>1.5123654000000001E-5</v>
      </c>
      <c r="Z13" s="114">
        <f>'[1]44104411Exp'!Y$263</f>
        <v>0</v>
      </c>
      <c r="AA13" s="114">
        <f>'[1]44104411Exp'!Z$263</f>
        <v>2.5200000000000001E-8</v>
      </c>
      <c r="AB13" s="114">
        <f>'[1]44104411Exp'!AA$263</f>
        <v>0</v>
      </c>
      <c r="AC13" s="101"/>
      <c r="AD13" s="110">
        <f>'[1]44104411Exp'!AB$263</f>
        <v>0.30176899999999995</v>
      </c>
      <c r="AE13" s="111">
        <f>'[1]44104411Exp'!AC$263</f>
        <v>0</v>
      </c>
      <c r="AF13" s="111">
        <f>'[1]44104411Exp'!AD$263</f>
        <v>0</v>
      </c>
      <c r="AG13" s="111">
        <f>'[1]44104411Exp'!AE$263</f>
        <v>0</v>
      </c>
      <c r="AH13" s="111">
        <f>'[1]44104411Exp'!AF$263</f>
        <v>0</v>
      </c>
      <c r="AI13" s="111">
        <f>'[1]44104411Exp'!AG$263</f>
        <v>0</v>
      </c>
      <c r="AJ13" s="111">
        <f>'[1]44104411Exp'!AH$263</f>
        <v>0</v>
      </c>
      <c r="AK13" s="111">
        <f>'[1]44104411Exp'!AI$263</f>
        <v>4.172E-2</v>
      </c>
      <c r="AL13" s="111">
        <f>'[1]44104411Exp'!AJ$263</f>
        <v>0</v>
      </c>
      <c r="AM13" s="111">
        <f>'[1]44104411Exp'!AK$263</f>
        <v>0</v>
      </c>
      <c r="AN13" s="111">
        <f>'[1]44104411Exp'!AL$263</f>
        <v>0</v>
      </c>
      <c r="AO13" s="111">
        <f>'[1]44104411Exp'!AM$263</f>
        <v>2.0599999999999999E-4</v>
      </c>
      <c r="AP13" s="111">
        <f>'[1]44104411Exp'!AN$263</f>
        <v>0</v>
      </c>
      <c r="AQ13" s="111">
        <f>'[1]44104411Exp'!AO$263</f>
        <v>0</v>
      </c>
      <c r="AR13" s="111">
        <f>'[1]44104411Exp'!AP$263</f>
        <v>0</v>
      </c>
      <c r="AS13" s="111">
        <f>'[1]44104411Exp'!AQ$263</f>
        <v>0</v>
      </c>
      <c r="AT13" s="111">
        <f>'[1]44104411Exp'!AR$263</f>
        <v>0</v>
      </c>
      <c r="AU13" s="111">
        <f>'[1]44104411Exp'!AS$263</f>
        <v>0</v>
      </c>
      <c r="AV13" s="111">
        <f>'[1]44104411Exp'!AT$263</f>
        <v>2.5639999999999999E-3</v>
      </c>
      <c r="AW13" s="111">
        <f>'[1]44104411Exp'!AU$263</f>
        <v>0</v>
      </c>
      <c r="AX13" s="111">
        <f>'[1]44104411Exp'!AV$263</f>
        <v>0</v>
      </c>
      <c r="AY13" s="111">
        <f>'[1]44104411Exp'!AW$263</f>
        <v>3.8999999999999999E-5</v>
      </c>
      <c r="AZ13" s="111">
        <f>'[1]44104411Exp'!AX$263</f>
        <v>1.0539999999999999E-2</v>
      </c>
      <c r="BA13" s="111">
        <f>'[1]44104411Exp'!AY$263</f>
        <v>0</v>
      </c>
      <c r="BB13" s="111">
        <f>'[1]44104411Exp'!AZ$263</f>
        <v>1.4999999999999999E-4</v>
      </c>
      <c r="BC13" s="111">
        <f>'[1]44104411Exp'!BA$263</f>
        <v>0</v>
      </c>
      <c r="BD13" s="108"/>
    </row>
    <row r="14" spans="1:56" ht="13">
      <c r="B14" s="112" t="s">
        <v>29</v>
      </c>
      <c r="C14" s="113">
        <f>'[1]44094418Exp'!B$263</f>
        <v>1.8843121976E-2</v>
      </c>
      <c r="D14" s="114">
        <f>'[1]44094418Exp'!C$263</f>
        <v>2.6554387412000006E-2</v>
      </c>
      <c r="E14" s="114">
        <f>'[1]44094418Exp'!D$263</f>
        <v>2.7255024420399999E-2</v>
      </c>
      <c r="F14" s="114">
        <f>'[1]44094418Exp'!E$263</f>
        <v>3.0220345000999994E-2</v>
      </c>
      <c r="G14" s="114">
        <f>'[1]44094418Exp'!F$263</f>
        <v>2.2724404312399995E-2</v>
      </c>
      <c r="H14" s="114">
        <f>'[1]44094418Exp'!G$263</f>
        <v>2.6077725659999999E-2</v>
      </c>
      <c r="I14" s="114">
        <f>'[1]44094418Exp'!H$263</f>
        <v>4.2116249279999997E-2</v>
      </c>
      <c r="J14" s="115">
        <f>'[1]44094418Exp'!I$263</f>
        <v>4.6836220094999992E-2</v>
      </c>
      <c r="K14" s="115">
        <f>'[1]44094418Exp'!J$263</f>
        <v>5.2620074499999996E-2</v>
      </c>
      <c r="L14" s="115">
        <f>'[1]44094418Exp'!K$263</f>
        <v>3.4162945180000001E-2</v>
      </c>
      <c r="M14" s="114">
        <f>'[1]44094418Exp'!L$263</f>
        <v>4.785064777714286E-2</v>
      </c>
      <c r="N14" s="114">
        <f>'[1]44094418Exp'!M$263</f>
        <v>3.8146944918095227E-2</v>
      </c>
      <c r="O14" s="114">
        <f>'[1]44094418Exp'!N$263</f>
        <v>3.444854814E-2</v>
      </c>
      <c r="P14" s="114">
        <f>'[1]44094418Exp'!O$263</f>
        <v>2.3277181339999994E-2</v>
      </c>
      <c r="Q14" s="114">
        <f>'[1]44094418Exp'!P$263</f>
        <v>4.3271942626666671E-2</v>
      </c>
      <c r="R14" s="114">
        <f>'[1]44094418Exp'!Q$263</f>
        <v>2.8760392849999997E-2</v>
      </c>
      <c r="S14" s="114">
        <f>'[1]44094418Exp'!R$263</f>
        <v>3.6984097008571429E-2</v>
      </c>
      <c r="T14" s="114">
        <f>'[1]44094418Exp'!S$263</f>
        <v>4.3714631799999987E-2</v>
      </c>
      <c r="U14" s="114">
        <f>'[1]44094418Exp'!T$263</f>
        <v>5.2236927279999991E-2</v>
      </c>
      <c r="V14" s="114">
        <f>'[1]44094418Exp'!U$263</f>
        <v>3.5616778840000002E-2</v>
      </c>
      <c r="W14" s="114">
        <f>'[1]44094418Exp'!V$263</f>
        <v>3.2733987159999998E-2</v>
      </c>
      <c r="X14" s="114">
        <f>'[1]44094418Exp'!W$263</f>
        <v>4.490325269333334E-2</v>
      </c>
      <c r="Y14" s="114">
        <f>'[1]44094418Exp'!X$263</f>
        <v>5.0555256989999998E-2</v>
      </c>
      <c r="Z14" s="114">
        <f>'[1]44094418Exp'!Y$263</f>
        <v>3.4880532749999998E-2</v>
      </c>
      <c r="AA14" s="114">
        <f>'[1]44094418Exp'!Z$263</f>
        <v>4.7999719649999988E-2</v>
      </c>
      <c r="AB14" s="114">
        <f>'[1]44094418Exp'!AA$263</f>
        <v>0</v>
      </c>
      <c r="AC14" s="101"/>
      <c r="AD14" s="110">
        <f>'[1]44094418Exp'!AB$263</f>
        <v>4.4853579999999997</v>
      </c>
      <c r="AE14" s="111">
        <f>'[1]44094418Exp'!AC$263</f>
        <v>6.8940919999999988</v>
      </c>
      <c r="AF14" s="111">
        <f>'[1]44094418Exp'!AD$263</f>
        <v>6.0196830000000006</v>
      </c>
      <c r="AG14" s="111">
        <f>'[1]44094418Exp'!AE$263</f>
        <v>5.4323740000000003</v>
      </c>
      <c r="AH14" s="111">
        <f>'[1]44094418Exp'!AF$263</f>
        <v>6.2709099999999998</v>
      </c>
      <c r="AI14" s="111">
        <f>'[1]44094418Exp'!AG$263</f>
        <v>7.4148309999999995</v>
      </c>
      <c r="AJ14" s="111">
        <f>'[1]44094418Exp'!AH$263</f>
        <v>8.3620610000000006</v>
      </c>
      <c r="AK14" s="111">
        <f>'[1]44094418Exp'!AI$263</f>
        <v>13.894480999999999</v>
      </c>
      <c r="AL14" s="111">
        <f>'[1]44094418Exp'!AJ$263</f>
        <v>10.448364000000003</v>
      </c>
      <c r="AM14" s="111">
        <f>'[1]44094418Exp'!AK$263</f>
        <v>9.2779930000000004</v>
      </c>
      <c r="AN14" s="111">
        <f>'[1]44094418Exp'!AL$263</f>
        <v>26.666233999999999</v>
      </c>
      <c r="AO14" s="111">
        <f>'[1]44094418Exp'!AM$263</f>
        <v>15.677574999999999</v>
      </c>
      <c r="AP14" s="111">
        <f>'[1]44094418Exp'!AN$263</f>
        <v>10.637144000000001</v>
      </c>
      <c r="AQ14" s="111">
        <f>'[1]44094418Exp'!AO$263</f>
        <v>9.3192990000000009</v>
      </c>
      <c r="AR14" s="111">
        <f>'[1]44094418Exp'!AP$263</f>
        <v>12.337767000000001</v>
      </c>
      <c r="AS14" s="111">
        <f>'[1]44094418Exp'!AQ$263</f>
        <v>12.220072999999998</v>
      </c>
      <c r="AT14" s="111">
        <f>'[1]44094418Exp'!AR$263</f>
        <v>10.888379</v>
      </c>
      <c r="AU14" s="111">
        <f>'[1]44094418Exp'!AS$263</f>
        <v>14.353894</v>
      </c>
      <c r="AV14" s="111">
        <f>'[1]44094418Exp'!AT$263</f>
        <v>11.358140999999998</v>
      </c>
      <c r="AW14" s="111">
        <f>'[1]44094418Exp'!AU$263</f>
        <v>8.4834550000000011</v>
      </c>
      <c r="AX14" s="111">
        <f>'[1]44094418Exp'!AV$263</f>
        <v>5.3970269999999996</v>
      </c>
      <c r="AY14" s="111">
        <f>'[1]44094418Exp'!AW$263</f>
        <v>10.029411999999999</v>
      </c>
      <c r="AZ14" s="111">
        <f>'[1]44094418Exp'!AX$263</f>
        <v>10.4708182</v>
      </c>
      <c r="BA14" s="111">
        <f>'[1]44094418Exp'!AY$263</f>
        <v>9.834652062</v>
      </c>
      <c r="BB14" s="111">
        <f>'[1]44094418Exp'!AZ$263</f>
        <v>10.136536177</v>
      </c>
      <c r="BC14" s="111">
        <f>'[1]44094418Exp'!BA$263</f>
        <v>0</v>
      </c>
      <c r="BD14" s="108"/>
    </row>
    <row r="15" spans="1:56" ht="13">
      <c r="B15" s="112" t="s">
        <v>87</v>
      </c>
      <c r="C15" s="113">
        <f>'[1]94Exp'!B$263</f>
        <v>3.3520760000000001E-4</v>
      </c>
      <c r="D15" s="114">
        <f>'[1]94Exp'!C$263</f>
        <v>0</v>
      </c>
      <c r="E15" s="114">
        <f>'[1]94Exp'!D$263</f>
        <v>0</v>
      </c>
      <c r="F15" s="114">
        <f>'[1]94Exp'!E$263</f>
        <v>0</v>
      </c>
      <c r="G15" s="114">
        <f>'[1]94Exp'!F$263</f>
        <v>0</v>
      </c>
      <c r="H15" s="114">
        <f>'[1]94Exp'!G$263</f>
        <v>0</v>
      </c>
      <c r="I15" s="114">
        <f>'[1]94Exp'!H$263</f>
        <v>0</v>
      </c>
      <c r="J15" s="115">
        <f>'[1]94Exp'!I$263</f>
        <v>0</v>
      </c>
      <c r="K15" s="115">
        <f>'[1]94Exp'!J$263</f>
        <v>0</v>
      </c>
      <c r="L15" s="115">
        <f>'[1]94Exp'!K$263</f>
        <v>0</v>
      </c>
      <c r="M15" s="114">
        <f>'[1]94Exp'!L$263</f>
        <v>0</v>
      </c>
      <c r="N15" s="114">
        <f>'[1]94Exp'!M$263</f>
        <v>0</v>
      </c>
      <c r="O15" s="114">
        <f>'[1]94Exp'!N$263</f>
        <v>0</v>
      </c>
      <c r="P15" s="114">
        <f>'[1]94Exp'!O$263</f>
        <v>0</v>
      </c>
      <c r="Q15" s="114">
        <f>'[1]94Exp'!P$263</f>
        <v>0</v>
      </c>
      <c r="R15" s="114">
        <f>'[1]94Exp'!Q$263</f>
        <v>0</v>
      </c>
      <c r="S15" s="114">
        <f>'[1]94Exp'!R$263</f>
        <v>0</v>
      </c>
      <c r="T15" s="114">
        <f>'[1]94Exp'!S$263</f>
        <v>0</v>
      </c>
      <c r="U15" s="114">
        <f>'[1]94Exp'!T$263</f>
        <v>0</v>
      </c>
      <c r="V15" s="114">
        <f>'[1]94Exp'!U$263</f>
        <v>0</v>
      </c>
      <c r="W15" s="114">
        <f>'[1]94Exp'!V$263</f>
        <v>0</v>
      </c>
      <c r="X15" s="114">
        <f>'[1]94Exp'!W$263</f>
        <v>0</v>
      </c>
      <c r="Y15" s="114">
        <f>'[1]94Exp'!X$263</f>
        <v>0</v>
      </c>
      <c r="Z15" s="114">
        <f>'[1]94Exp'!Y$263</f>
        <v>0</v>
      </c>
      <c r="AA15" s="114">
        <f>'[1]94Exp'!Z$263</f>
        <v>0</v>
      </c>
      <c r="AB15" s="114">
        <f>'[1]94Exp'!AA$263</f>
        <v>0</v>
      </c>
      <c r="AC15" s="101"/>
      <c r="AD15" s="110">
        <f>'[1]94Exp'!AB$263</f>
        <v>0.41827699999999995</v>
      </c>
      <c r="AE15" s="111">
        <f>'[1]94Exp'!AC$263</f>
        <v>0.181037</v>
      </c>
      <c r="AF15" s="111">
        <f>'[1]94Exp'!AD$263</f>
        <v>0</v>
      </c>
      <c r="AG15" s="111">
        <f>'[1]94Exp'!AE$263</f>
        <v>0.19495699999999999</v>
      </c>
      <c r="AH15" s="111">
        <f>'[1]94Exp'!AF$263</f>
        <v>0.39403299999999997</v>
      </c>
      <c r="AI15" s="111">
        <f>'[1]94Exp'!AG$263</f>
        <v>0.176009</v>
      </c>
      <c r="AJ15" s="111">
        <f>'[1]94Exp'!AH$263</f>
        <v>0.23192599999999999</v>
      </c>
      <c r="AK15" s="111">
        <f>'[1]94Exp'!AI$263</f>
        <v>0.45884799999999998</v>
      </c>
      <c r="AL15" s="111">
        <f>'[1]94Exp'!AJ$263</f>
        <v>1.0471239999999999</v>
      </c>
      <c r="AM15" s="111">
        <f>'[1]94Exp'!AK$263</f>
        <v>0.48008699999999999</v>
      </c>
      <c r="AN15" s="111">
        <f>'[1]94Exp'!AL$263</f>
        <v>0.270708</v>
      </c>
      <c r="AO15" s="111">
        <f>'[1]94Exp'!AM$263</f>
        <v>0.142014</v>
      </c>
      <c r="AP15" s="111">
        <f>'[1]94Exp'!AN$263</f>
        <v>7.4612999999999999E-2</v>
      </c>
      <c r="AQ15" s="111">
        <f>'[1]94Exp'!AO$263</f>
        <v>0</v>
      </c>
      <c r="AR15" s="111">
        <f>'[1]94Exp'!AP$263</f>
        <v>0</v>
      </c>
      <c r="AS15" s="111">
        <f>'[1]94Exp'!AQ$263</f>
        <v>0</v>
      </c>
      <c r="AT15" s="111">
        <f>'[1]94Exp'!AR$263</f>
        <v>0</v>
      </c>
      <c r="AU15" s="111">
        <f>'[1]94Exp'!AS$263</f>
        <v>0</v>
      </c>
      <c r="AV15" s="111">
        <f>'[1]94Exp'!AT$263</f>
        <v>0</v>
      </c>
      <c r="AW15" s="111">
        <f>'[1]94Exp'!AU$263</f>
        <v>0</v>
      </c>
      <c r="AX15" s="111">
        <f>'[1]94Exp'!AV$263</f>
        <v>0</v>
      </c>
      <c r="AY15" s="111">
        <f>'[1]94Exp'!AW$263</f>
        <v>0</v>
      </c>
      <c r="AZ15" s="111">
        <f>'[1]94Exp'!AX$263</f>
        <v>0</v>
      </c>
      <c r="BA15" s="111">
        <f>'[1]94Exp'!AY$263</f>
        <v>0</v>
      </c>
      <c r="BB15" s="111">
        <f>'[1]94Exp'!AZ$263</f>
        <v>0</v>
      </c>
      <c r="BC15" s="111">
        <f>'[1]94Exp'!BA$263</f>
        <v>0</v>
      </c>
      <c r="BD15" s="108"/>
    </row>
    <row r="16" spans="1:56" ht="13">
      <c r="B16" s="116" t="s">
        <v>9</v>
      </c>
      <c r="C16" s="117">
        <f t="shared" ref="C16:M16" si="5">C8-SUM(C9:C15)</f>
        <v>2.7494179999998924E-3</v>
      </c>
      <c r="D16" s="118">
        <f t="shared" si="5"/>
        <v>3.1471601699994967E-4</v>
      </c>
      <c r="E16" s="118">
        <f t="shared" si="5"/>
        <v>4.9824446000000244E-3</v>
      </c>
      <c r="F16" s="118">
        <f t="shared" si="5"/>
        <v>4.8217618400000495E-3</v>
      </c>
      <c r="G16" s="118">
        <f t="shared" si="5"/>
        <v>8.9691168000000654E-3</v>
      </c>
      <c r="H16" s="118">
        <f t="shared" si="5"/>
        <v>1.2260514200000072E-2</v>
      </c>
      <c r="I16" s="118">
        <f t="shared" si="5"/>
        <v>1.0759246199999961E-2</v>
      </c>
      <c r="J16" s="119">
        <f t="shared" si="5"/>
        <v>1.1418196999999908E-3</v>
      </c>
      <c r="K16" s="119">
        <f t="shared" si="5"/>
        <v>3.7075128999999873E-3</v>
      </c>
      <c r="L16" s="119">
        <f t="shared" si="5"/>
        <v>1.4739329999999828E-3</v>
      </c>
      <c r="M16" s="118">
        <f t="shared" si="5"/>
        <v>3.4089659999997357E-4</v>
      </c>
      <c r="N16" s="118">
        <f>N8-SUM(N9:N15)</f>
        <v>2.6234964000000915E-3</v>
      </c>
      <c r="O16" s="118">
        <f t="shared" ref="O16:AB16" si="6">O8-SUM(O9:O15)</f>
        <v>2.0668896999999353E-3</v>
      </c>
      <c r="P16" s="118">
        <f t="shared" si="6"/>
        <v>2.3974090600000497E-3</v>
      </c>
      <c r="Q16" s="118">
        <f t="shared" si="6"/>
        <v>2.904927440000038E-3</v>
      </c>
      <c r="R16" s="118">
        <f t="shared" si="6"/>
        <v>1.7173632000000161E-3</v>
      </c>
      <c r="S16" s="118">
        <f t="shared" si="6"/>
        <v>1.1698644999999508E-3</v>
      </c>
      <c r="T16" s="118">
        <f t="shared" si="6"/>
        <v>2.3309160000001272E-4</v>
      </c>
      <c r="U16" s="118">
        <f t="shared" si="6"/>
        <v>5.9150088000000656E-3</v>
      </c>
      <c r="V16" s="118">
        <f t="shared" si="6"/>
        <v>2.0146763349999985E-2</v>
      </c>
      <c r="W16" s="118">
        <f t="shared" si="6"/>
        <v>2.3772459999998885E-4</v>
      </c>
      <c r="X16" s="118">
        <f t="shared" si="6"/>
        <v>5.6561399999988105E-5</v>
      </c>
      <c r="Y16" s="118">
        <f t="shared" si="6"/>
        <v>2.2695484000001542E-4</v>
      </c>
      <c r="Z16" s="118">
        <f t="shared" si="6"/>
        <v>1.8607008700001482E-4</v>
      </c>
      <c r="AA16" s="118">
        <f t="shared" si="6"/>
        <v>4.8657822500002001E-4</v>
      </c>
      <c r="AB16" s="118">
        <f t="shared" si="6"/>
        <v>0</v>
      </c>
      <c r="AC16" s="101"/>
      <c r="AD16" s="120">
        <f t="shared" ref="AD16:BC16" si="7">AD8-SUM(AD9:AD15)</f>
        <v>0.20321899999999715</v>
      </c>
      <c r="AE16" s="121">
        <f t="shared" si="7"/>
        <v>0.1699830000000091</v>
      </c>
      <c r="AF16" s="121">
        <f t="shared" si="7"/>
        <v>0.62343999999999511</v>
      </c>
      <c r="AG16" s="121">
        <f t="shared" si="7"/>
        <v>0.66158100000000175</v>
      </c>
      <c r="AH16" s="121">
        <f t="shared" si="7"/>
        <v>0.72474900000000275</v>
      </c>
      <c r="AI16" s="121">
        <f t="shared" si="7"/>
        <v>0.96935299999999103</v>
      </c>
      <c r="AJ16" s="121">
        <f t="shared" si="7"/>
        <v>0.93291100000003269</v>
      </c>
      <c r="AK16" s="121">
        <f t="shared" si="7"/>
        <v>0.23976800000001219</v>
      </c>
      <c r="AL16" s="121">
        <f t="shared" si="7"/>
        <v>0.50096499999998656</v>
      </c>
      <c r="AM16" s="121">
        <f t="shared" si="7"/>
        <v>0.32008699999997958</v>
      </c>
      <c r="AN16" s="121">
        <f t="shared" si="7"/>
        <v>8.9548999999990997E-2</v>
      </c>
      <c r="AO16" s="121">
        <f t="shared" si="7"/>
        <v>0.93119799999998065</v>
      </c>
      <c r="AP16" s="121">
        <f t="shared" si="7"/>
        <v>0.54832199999999887</v>
      </c>
      <c r="AQ16" s="121">
        <f t="shared" si="7"/>
        <v>0.69383799999999951</v>
      </c>
      <c r="AR16" s="121">
        <f t="shared" si="7"/>
        <v>0.63473600000000374</v>
      </c>
      <c r="AS16" s="121">
        <f t="shared" si="7"/>
        <v>0.51596799999998666</v>
      </c>
      <c r="AT16" s="121">
        <f t="shared" si="7"/>
        <v>0.34183799999999565</v>
      </c>
      <c r="AU16" s="121">
        <f t="shared" si="7"/>
        <v>0.16722999999999644</v>
      </c>
      <c r="AV16" s="121">
        <f t="shared" si="7"/>
        <v>0.1838989999999967</v>
      </c>
      <c r="AW16" s="121">
        <f t="shared" si="7"/>
        <v>2.9739849999999919</v>
      </c>
      <c r="AX16" s="121">
        <f t="shared" si="7"/>
        <v>0.13352200000000636</v>
      </c>
      <c r="AY16" s="121">
        <f t="shared" si="7"/>
        <v>2.3246999999990692E-2</v>
      </c>
      <c r="AZ16" s="121">
        <f t="shared" si="7"/>
        <v>2.9959589420000121</v>
      </c>
      <c r="BA16" s="121">
        <f t="shared" si="7"/>
        <v>8.7153775000007982E-2</v>
      </c>
      <c r="BB16" s="121">
        <f t="shared" si="7"/>
        <v>5.654886499999634E-2</v>
      </c>
      <c r="BC16" s="121">
        <f t="shared" si="7"/>
        <v>0</v>
      </c>
      <c r="BD16" s="108"/>
    </row>
    <row r="17" spans="2:56" s="2" customFormat="1" ht="20" customHeight="1">
      <c r="B17" s="100" t="s">
        <v>11</v>
      </c>
      <c r="C17" s="76">
        <f>[1]PaperSectorMinusCoreVPAExp!B$263</f>
        <v>0</v>
      </c>
      <c r="D17" s="62">
        <f>[1]PaperSectorMinusCoreVPAExp!C$263</f>
        <v>0</v>
      </c>
      <c r="E17" s="62">
        <f>[1]PaperSectorMinusCoreVPAExp!D$263</f>
        <v>0</v>
      </c>
      <c r="F17" s="62">
        <f>[1]PaperSectorMinusCoreVPAExp!E$263</f>
        <v>0</v>
      </c>
      <c r="G17" s="62">
        <f>[1]PaperSectorMinusCoreVPAExp!F$263</f>
        <v>0</v>
      </c>
      <c r="H17" s="62">
        <f>[1]PaperSectorMinusCoreVPAExp!G$263</f>
        <v>0</v>
      </c>
      <c r="I17" s="62">
        <f>[1]PaperSectorMinusCoreVPAExp!H$263</f>
        <v>0</v>
      </c>
      <c r="J17" s="62">
        <f>[1]PaperSectorMinusCoreVPAExp!I$263</f>
        <v>0</v>
      </c>
      <c r="K17" s="62">
        <f>[1]PaperSectorMinusCoreVPAExp!J$263</f>
        <v>0</v>
      </c>
      <c r="L17" s="62">
        <f>[1]PaperSectorMinusCoreVPAExp!K$263</f>
        <v>0</v>
      </c>
      <c r="M17" s="62">
        <f>[1]PaperSectorMinusCoreVPAExp!L$263</f>
        <v>0</v>
      </c>
      <c r="N17" s="62">
        <f>[1]PaperSectorMinusCoreVPAExp!M$263</f>
        <v>0</v>
      </c>
      <c r="O17" s="62">
        <f>[1]PaperSectorMinusCoreVPAExp!N$263</f>
        <v>0</v>
      </c>
      <c r="P17" s="62">
        <f>[1]PaperSectorMinusCoreVPAExp!O$263</f>
        <v>0</v>
      </c>
      <c r="Q17" s="62">
        <f>[1]PaperSectorMinusCoreVPAExp!P$263</f>
        <v>0</v>
      </c>
      <c r="R17" s="62">
        <f>[1]PaperSectorMinusCoreVPAExp!Q$263</f>
        <v>0</v>
      </c>
      <c r="S17" s="62">
        <f>[1]PaperSectorMinusCoreVPAExp!R$263</f>
        <v>0</v>
      </c>
      <c r="T17" s="62">
        <f>[1]PaperSectorMinusCoreVPAExp!S$263</f>
        <v>0</v>
      </c>
      <c r="U17" s="62">
        <f>[1]PaperSectorMinusCoreVPAExp!T$263</f>
        <v>0</v>
      </c>
      <c r="V17" s="62">
        <f>[1]PaperSectorMinusCoreVPAExp!U$263</f>
        <v>0</v>
      </c>
      <c r="W17" s="62">
        <f>[1]PaperSectorMinusCoreVPAExp!V$263</f>
        <v>0</v>
      </c>
      <c r="X17" s="62">
        <f>[1]PaperSectorMinusCoreVPAExp!W$263</f>
        <v>0</v>
      </c>
      <c r="Y17" s="62">
        <f>[1]PaperSectorMinusCoreVPAExp!X$263</f>
        <v>0</v>
      </c>
      <c r="Z17" s="62">
        <f>[1]PaperSectorMinusCoreVPAExp!Y$263</f>
        <v>0</v>
      </c>
      <c r="AA17" s="62">
        <f>[1]PaperSectorMinusCoreVPAExp!Z$263</f>
        <v>0</v>
      </c>
      <c r="AB17" s="63">
        <f>[1]PaperSectorMinusCoreVPAExp!AA$263</f>
        <v>0</v>
      </c>
      <c r="AC17" s="101"/>
      <c r="AD17" s="77">
        <f>[1]PaperSectorMinusCoreVPAExp!AB$263</f>
        <v>0</v>
      </c>
      <c r="AE17" s="66">
        <f>[1]PaperSectorMinusCoreVPAExp!AC$263</f>
        <v>0</v>
      </c>
      <c r="AF17" s="66">
        <f>[1]PaperSectorMinusCoreVPAExp!AD$263</f>
        <v>0</v>
      </c>
      <c r="AG17" s="66">
        <f>[1]PaperSectorMinusCoreVPAExp!AE$263</f>
        <v>0</v>
      </c>
      <c r="AH17" s="66">
        <f>[1]PaperSectorMinusCoreVPAExp!AF$263</f>
        <v>0</v>
      </c>
      <c r="AI17" s="66">
        <f>[1]PaperSectorMinusCoreVPAExp!AG$263</f>
        <v>0</v>
      </c>
      <c r="AJ17" s="66">
        <f>[1]PaperSectorMinusCoreVPAExp!AH$263</f>
        <v>0.70522700000000005</v>
      </c>
      <c r="AK17" s="66">
        <f>[1]PaperSectorMinusCoreVPAExp!AI$263</f>
        <v>5.5809379999999997</v>
      </c>
      <c r="AL17" s="66">
        <f>[1]PaperSectorMinusCoreVPAExp!AJ$263</f>
        <v>0.78833799999999998</v>
      </c>
      <c r="AM17" s="66">
        <f>[1]PaperSectorMinusCoreVPAExp!AK$263</f>
        <v>0.85264700000000004</v>
      </c>
      <c r="AN17" s="66">
        <f>[1]PaperSectorMinusCoreVPAExp!AL$263</f>
        <v>3.4591569999999998</v>
      </c>
      <c r="AO17" s="66">
        <f>[1]PaperSectorMinusCoreVPAExp!AM$263</f>
        <v>0</v>
      </c>
      <c r="AP17" s="66">
        <f>[1]PaperSectorMinusCoreVPAExp!AN$263</f>
        <v>0</v>
      </c>
      <c r="AQ17" s="66">
        <f>[1]PaperSectorMinusCoreVPAExp!AO$263</f>
        <v>0</v>
      </c>
      <c r="AR17" s="66">
        <f>[1]PaperSectorMinusCoreVPAExp!AP$263</f>
        <v>0</v>
      </c>
      <c r="AS17" s="66">
        <f>[1]PaperSectorMinusCoreVPAExp!AQ$263</f>
        <v>0</v>
      </c>
      <c r="AT17" s="66">
        <f>[1]PaperSectorMinusCoreVPAExp!AR$263</f>
        <v>0</v>
      </c>
      <c r="AU17" s="66">
        <f>[1]PaperSectorMinusCoreVPAExp!AS$263</f>
        <v>0</v>
      </c>
      <c r="AV17" s="66">
        <f>[1]PaperSectorMinusCoreVPAExp!AT$263</f>
        <v>0</v>
      </c>
      <c r="AW17" s="66">
        <f>[1]PaperSectorMinusCoreVPAExp!AU$263</f>
        <v>0</v>
      </c>
      <c r="AX17" s="66">
        <f>[1]PaperSectorMinusCoreVPAExp!AV$263</f>
        <v>0</v>
      </c>
      <c r="AY17" s="66">
        <f>[1]PaperSectorMinusCoreVPAExp!AW$263</f>
        <v>0</v>
      </c>
      <c r="AZ17" s="66">
        <f>[1]PaperSectorMinusCoreVPAExp!AX$263</f>
        <v>0</v>
      </c>
      <c r="BA17" s="66">
        <f>[1]PaperSectorMinusCoreVPAExp!AY$263</f>
        <v>0</v>
      </c>
      <c r="BB17" s="66">
        <f>[1]PaperSectorMinusCoreVPAExp!AZ$263</f>
        <v>0</v>
      </c>
      <c r="BC17" s="66">
        <f>[1]PaperSectorMinusCoreVPAExp!BA$263</f>
        <v>0</v>
      </c>
      <c r="BD17" s="7"/>
    </row>
    <row r="18" spans="2:56" ht="13">
      <c r="B18" s="39" t="s">
        <v>86</v>
      </c>
      <c r="C18" s="73">
        <f>'[1]440123Exp'!B$263</f>
        <v>0</v>
      </c>
      <c r="D18" s="41">
        <f>'[1]440123Exp'!C$263</f>
        <v>0</v>
      </c>
      <c r="E18" s="41">
        <f>'[1]440123Exp'!D$263</f>
        <v>0</v>
      </c>
      <c r="F18" s="41">
        <f>'[1]440123Exp'!E$263</f>
        <v>0</v>
      </c>
      <c r="G18" s="41">
        <f>'[1]440123Exp'!F$263</f>
        <v>0</v>
      </c>
      <c r="H18" s="41">
        <f>'[1]440123Exp'!G$263</f>
        <v>0</v>
      </c>
      <c r="I18" s="41">
        <f>'[1]440123Exp'!H$263</f>
        <v>0</v>
      </c>
      <c r="J18" s="41">
        <f>'[1]440123Exp'!I$263</f>
        <v>0</v>
      </c>
      <c r="K18" s="41">
        <f>'[1]440123Exp'!J$263</f>
        <v>0</v>
      </c>
      <c r="L18" s="41">
        <f>'[1]440123Exp'!K$263</f>
        <v>0</v>
      </c>
      <c r="M18" s="41">
        <f>'[1]440123Exp'!L$263</f>
        <v>0</v>
      </c>
      <c r="N18" s="41">
        <f>'[1]440123Exp'!M$263</f>
        <v>0</v>
      </c>
      <c r="O18" s="41">
        <f>'[1]440123Exp'!N$263</f>
        <v>0</v>
      </c>
      <c r="P18" s="41">
        <f>'[1]440123Exp'!O$263</f>
        <v>0</v>
      </c>
      <c r="Q18" s="41">
        <f>'[1]440123Exp'!P$263</f>
        <v>0</v>
      </c>
      <c r="R18" s="41">
        <f>'[1]440123Exp'!Q$263</f>
        <v>0</v>
      </c>
      <c r="S18" s="41">
        <f>'[1]440123Exp'!R$263</f>
        <v>0</v>
      </c>
      <c r="T18" s="41">
        <f>'[1]440123Exp'!S$263</f>
        <v>0</v>
      </c>
      <c r="U18" s="41">
        <f>'[1]440123Exp'!T$263</f>
        <v>0</v>
      </c>
      <c r="V18" s="41">
        <f>'[1]440123Exp'!U$263</f>
        <v>0</v>
      </c>
      <c r="W18" s="41">
        <f>'[1]440123Exp'!V$263</f>
        <v>0</v>
      </c>
      <c r="X18" s="41">
        <f>'[1]440123Exp'!W$263</f>
        <v>0</v>
      </c>
      <c r="Y18" s="41">
        <f>'[1]440123Exp'!X$263</f>
        <v>0</v>
      </c>
      <c r="Z18" s="41">
        <f>'[1]440123Exp'!Y$263</f>
        <v>0</v>
      </c>
      <c r="AA18" s="41">
        <f>'[1]440123Exp'!Z$263</f>
        <v>0</v>
      </c>
      <c r="AB18" s="42">
        <f>'[1]440123Exp'!AA$263</f>
        <v>0</v>
      </c>
      <c r="AC18" s="101"/>
      <c r="AD18" s="110">
        <f>'[1]440123Exp'!AB$263</f>
        <v>0</v>
      </c>
      <c r="AE18" s="111">
        <f>'[1]440123Exp'!AC$263</f>
        <v>0</v>
      </c>
      <c r="AF18" s="111">
        <f>'[1]440123Exp'!AD$263</f>
        <v>0</v>
      </c>
      <c r="AG18" s="111">
        <f>'[1]440123Exp'!AE$263</f>
        <v>0</v>
      </c>
      <c r="AH18" s="111">
        <f>'[1]440123Exp'!AF$263</f>
        <v>0</v>
      </c>
      <c r="AI18" s="111">
        <f>'[1]440123Exp'!AG$263</f>
        <v>0</v>
      </c>
      <c r="AJ18" s="111">
        <f>'[1]440123Exp'!AH$263</f>
        <v>0</v>
      </c>
      <c r="AK18" s="111">
        <f>'[1]440123Exp'!AI$263</f>
        <v>0</v>
      </c>
      <c r="AL18" s="111">
        <f>'[1]440123Exp'!AJ$263</f>
        <v>0</v>
      </c>
      <c r="AM18" s="111">
        <f>'[1]440123Exp'!AK$263</f>
        <v>0</v>
      </c>
      <c r="AN18" s="111">
        <f>'[1]440123Exp'!AL$263</f>
        <v>0</v>
      </c>
      <c r="AO18" s="111">
        <f>'[1]440123Exp'!AM$263</f>
        <v>0</v>
      </c>
      <c r="AP18" s="111">
        <f>'[1]440123Exp'!AN$263</f>
        <v>0</v>
      </c>
      <c r="AQ18" s="111">
        <f>'[1]440123Exp'!AO$263</f>
        <v>0</v>
      </c>
      <c r="AR18" s="111">
        <f>'[1]440123Exp'!AP$263</f>
        <v>0</v>
      </c>
      <c r="AS18" s="111">
        <f>'[1]440123Exp'!AQ$263</f>
        <v>0</v>
      </c>
      <c r="AT18" s="111">
        <f>'[1]440123Exp'!AR$263</f>
        <v>0</v>
      </c>
      <c r="AU18" s="111">
        <f>'[1]440123Exp'!AS$263</f>
        <v>0</v>
      </c>
      <c r="AV18" s="111">
        <f>'[1]440123Exp'!AT$263</f>
        <v>0</v>
      </c>
      <c r="AW18" s="111">
        <f>'[1]440123Exp'!AU$263</f>
        <v>0</v>
      </c>
      <c r="AX18" s="111">
        <f>'[1]440123Exp'!AV$263</f>
        <v>0</v>
      </c>
      <c r="AY18" s="111">
        <f>'[1]440123Exp'!AW$263</f>
        <v>0</v>
      </c>
      <c r="AZ18" s="111">
        <f>'[1]440123Exp'!AX$263</f>
        <v>0</v>
      </c>
      <c r="BA18" s="111">
        <f>'[1]440123Exp'!AY$263</f>
        <v>0</v>
      </c>
      <c r="BB18" s="111">
        <f>'[1]440123Exp'!AZ$263</f>
        <v>0</v>
      </c>
      <c r="BC18" s="111">
        <f>'[1]440123Exp'!BA$263</f>
        <v>0</v>
      </c>
      <c r="BD18" s="108"/>
    </row>
    <row r="19" spans="2:56" ht="13">
      <c r="B19" s="112" t="s">
        <v>10</v>
      </c>
      <c r="C19" s="113">
        <f>'[1]4701-5Exp'!B$263</f>
        <v>0</v>
      </c>
      <c r="D19" s="114">
        <f>'[1]4701-5Exp'!C$263</f>
        <v>0</v>
      </c>
      <c r="E19" s="114">
        <f>'[1]4701-5Exp'!D$263</f>
        <v>0</v>
      </c>
      <c r="F19" s="114">
        <f>'[1]4701-5Exp'!E$263</f>
        <v>0</v>
      </c>
      <c r="G19" s="114">
        <f>'[1]4701-5Exp'!F$263</f>
        <v>0</v>
      </c>
      <c r="H19" s="114">
        <f>'[1]4701-5Exp'!G$263</f>
        <v>0</v>
      </c>
      <c r="I19" s="114">
        <f>'[1]4701-5Exp'!H$263</f>
        <v>0</v>
      </c>
      <c r="J19" s="114">
        <f>'[1]4701-5Exp'!I$263</f>
        <v>0</v>
      </c>
      <c r="K19" s="114">
        <f>'[1]4701-5Exp'!J$263</f>
        <v>0</v>
      </c>
      <c r="L19" s="114">
        <f>'[1]4701-5Exp'!K$263</f>
        <v>0</v>
      </c>
      <c r="M19" s="114">
        <f>'[1]4701-5Exp'!L$263</f>
        <v>0</v>
      </c>
      <c r="N19" s="114">
        <f>'[1]4701-5Exp'!M$263</f>
        <v>0</v>
      </c>
      <c r="O19" s="114">
        <f>'[1]4701-5Exp'!N$263</f>
        <v>0</v>
      </c>
      <c r="P19" s="114">
        <f>'[1]4701-5Exp'!O$263</f>
        <v>0</v>
      </c>
      <c r="Q19" s="114">
        <f>'[1]4701-5Exp'!P$263</f>
        <v>0</v>
      </c>
      <c r="R19" s="114">
        <f>'[1]4701-5Exp'!Q$263</f>
        <v>0</v>
      </c>
      <c r="S19" s="114">
        <f>'[1]4701-5Exp'!R$263</f>
        <v>0</v>
      </c>
      <c r="T19" s="114">
        <f>'[1]4701-5Exp'!S$263</f>
        <v>0</v>
      </c>
      <c r="U19" s="114">
        <f>'[1]4701-5Exp'!T$263</f>
        <v>0</v>
      </c>
      <c r="V19" s="114">
        <f>'[1]4701-5Exp'!U$263</f>
        <v>0</v>
      </c>
      <c r="W19" s="114">
        <f>'[1]4701-5Exp'!V$263</f>
        <v>0</v>
      </c>
      <c r="X19" s="114">
        <f>'[1]4701-5Exp'!W$263</f>
        <v>0</v>
      </c>
      <c r="Y19" s="114">
        <f>'[1]4701-5Exp'!X$263</f>
        <v>0</v>
      </c>
      <c r="Z19" s="114">
        <f>'[1]4701-5Exp'!Y$263</f>
        <v>0</v>
      </c>
      <c r="AA19" s="114">
        <f>'[1]4701-5Exp'!Z$263</f>
        <v>0</v>
      </c>
      <c r="AB19" s="115">
        <f>'[1]4701-5Exp'!AA$263</f>
        <v>0</v>
      </c>
      <c r="AC19" s="101"/>
      <c r="AD19" s="110">
        <f>'[1]4701-5Exp'!AB$263</f>
        <v>0</v>
      </c>
      <c r="AE19" s="111">
        <f>'[1]4701-5Exp'!AC$263</f>
        <v>0</v>
      </c>
      <c r="AF19" s="111">
        <f>'[1]4701-5Exp'!AD$263</f>
        <v>0</v>
      </c>
      <c r="AG19" s="111">
        <f>'[1]4701-5Exp'!AE$263</f>
        <v>0</v>
      </c>
      <c r="AH19" s="111">
        <f>'[1]4701-5Exp'!AF$263</f>
        <v>0</v>
      </c>
      <c r="AI19" s="111">
        <f>'[1]4701-5Exp'!AG$263</f>
        <v>0</v>
      </c>
      <c r="AJ19" s="111">
        <f>'[1]4701-5Exp'!AH$263</f>
        <v>0</v>
      </c>
      <c r="AK19" s="111">
        <f>'[1]4701-5Exp'!AI$263</f>
        <v>0</v>
      </c>
      <c r="AL19" s="111">
        <f>'[1]4701-5Exp'!AJ$263</f>
        <v>0</v>
      </c>
      <c r="AM19" s="111">
        <f>'[1]4701-5Exp'!AK$263</f>
        <v>0</v>
      </c>
      <c r="AN19" s="111">
        <f>'[1]4701-5Exp'!AL$263</f>
        <v>0</v>
      </c>
      <c r="AO19" s="111">
        <f>'[1]4701-5Exp'!AM$263</f>
        <v>0</v>
      </c>
      <c r="AP19" s="111">
        <f>'[1]4701-5Exp'!AN$263</f>
        <v>0</v>
      </c>
      <c r="AQ19" s="111">
        <f>'[1]4701-5Exp'!AO$263</f>
        <v>0</v>
      </c>
      <c r="AR19" s="111">
        <f>'[1]4701-5Exp'!AP$263</f>
        <v>0</v>
      </c>
      <c r="AS19" s="111">
        <f>'[1]4701-5Exp'!AQ$263</f>
        <v>0</v>
      </c>
      <c r="AT19" s="111">
        <f>'[1]4701-5Exp'!AR$263</f>
        <v>0</v>
      </c>
      <c r="AU19" s="111">
        <f>'[1]4701-5Exp'!AS$263</f>
        <v>0</v>
      </c>
      <c r="AV19" s="111">
        <f>'[1]4701-5Exp'!AT$263</f>
        <v>0</v>
      </c>
      <c r="AW19" s="111">
        <f>'[1]4701-5Exp'!AU$263</f>
        <v>0</v>
      </c>
      <c r="AX19" s="111">
        <f>'[1]4701-5Exp'!AV$263</f>
        <v>0</v>
      </c>
      <c r="AY19" s="111">
        <f>'[1]4701-5Exp'!AW$263</f>
        <v>0</v>
      </c>
      <c r="AZ19" s="111">
        <f>'[1]4701-5Exp'!AX$263</f>
        <v>0</v>
      </c>
      <c r="BA19" s="111">
        <f>'[1]4701-5Exp'!AY$263</f>
        <v>0</v>
      </c>
      <c r="BB19" s="111">
        <f>'[1]4701-5Exp'!AZ$263</f>
        <v>0</v>
      </c>
      <c r="BC19" s="111">
        <f>'[1]4701-5Exp'!BA$263</f>
        <v>0</v>
      </c>
      <c r="BD19" s="108"/>
    </row>
    <row r="20" spans="2:56" ht="13.5" thickBot="1">
      <c r="B20" s="125" t="s">
        <v>14</v>
      </c>
      <c r="C20" s="126">
        <f>'[1]48Exp'!B$263</f>
        <v>0</v>
      </c>
      <c r="D20" s="127">
        <f>'[1]48Exp'!C$263</f>
        <v>0</v>
      </c>
      <c r="E20" s="127">
        <f>'[1]48Exp'!D$263</f>
        <v>0</v>
      </c>
      <c r="F20" s="127">
        <f>'[1]48Exp'!E$263</f>
        <v>0</v>
      </c>
      <c r="G20" s="127">
        <f>'[1]48Exp'!F$263</f>
        <v>0</v>
      </c>
      <c r="H20" s="127">
        <f>'[1]48Exp'!G$263</f>
        <v>0</v>
      </c>
      <c r="I20" s="127">
        <f>'[1]48Exp'!H$263</f>
        <v>0</v>
      </c>
      <c r="J20" s="127">
        <f>'[1]48Exp'!I$263</f>
        <v>0</v>
      </c>
      <c r="K20" s="127">
        <f>'[1]48Exp'!J$263</f>
        <v>0</v>
      </c>
      <c r="L20" s="127">
        <f>'[1]48Exp'!K$263</f>
        <v>0</v>
      </c>
      <c r="M20" s="127">
        <f>'[1]48Exp'!L$263</f>
        <v>0</v>
      </c>
      <c r="N20" s="127">
        <f>'[1]48Exp'!M$263</f>
        <v>0</v>
      </c>
      <c r="O20" s="127">
        <f>'[1]48Exp'!N$263</f>
        <v>0</v>
      </c>
      <c r="P20" s="127">
        <f>'[1]48Exp'!O$263</f>
        <v>0</v>
      </c>
      <c r="Q20" s="127">
        <f>'[1]48Exp'!P$263</f>
        <v>0</v>
      </c>
      <c r="R20" s="127">
        <f>'[1]48Exp'!Q$263</f>
        <v>0</v>
      </c>
      <c r="S20" s="127">
        <f>'[1]48Exp'!R$263</f>
        <v>0</v>
      </c>
      <c r="T20" s="127">
        <f>'[1]48Exp'!S$263</f>
        <v>0</v>
      </c>
      <c r="U20" s="127">
        <f>'[1]48Exp'!T$263</f>
        <v>0</v>
      </c>
      <c r="V20" s="127">
        <f>'[1]48Exp'!U$263</f>
        <v>0</v>
      </c>
      <c r="W20" s="127">
        <f>'[1]48Exp'!V$263</f>
        <v>0</v>
      </c>
      <c r="X20" s="127">
        <f>'[1]48Exp'!W$263</f>
        <v>0</v>
      </c>
      <c r="Y20" s="127">
        <f>'[1]48Exp'!X$263</f>
        <v>0</v>
      </c>
      <c r="Z20" s="127">
        <f>'[1]48Exp'!Y$263</f>
        <v>0</v>
      </c>
      <c r="AA20" s="127">
        <f>'[1]48Exp'!Z$263</f>
        <v>0</v>
      </c>
      <c r="AB20" s="128">
        <f>'[1]48Exp'!AA$263</f>
        <v>0</v>
      </c>
      <c r="AC20" s="101"/>
      <c r="AD20" s="130">
        <f>'[1]48Exp'!AB$263</f>
        <v>0</v>
      </c>
      <c r="AE20" s="131">
        <f>'[1]48Exp'!AC$263</f>
        <v>0</v>
      </c>
      <c r="AF20" s="131">
        <f>'[1]48Exp'!AD$263</f>
        <v>0</v>
      </c>
      <c r="AG20" s="131">
        <f>'[1]48Exp'!AE$263</f>
        <v>0</v>
      </c>
      <c r="AH20" s="131">
        <f>'[1]48Exp'!AF$263</f>
        <v>0</v>
      </c>
      <c r="AI20" s="131">
        <f>'[1]48Exp'!AG$263</f>
        <v>0</v>
      </c>
      <c r="AJ20" s="131">
        <f>'[1]48Exp'!AH$263</f>
        <v>1.560648</v>
      </c>
      <c r="AK20" s="131">
        <f>'[1]48Exp'!AI$263</f>
        <v>6.5243450000000003</v>
      </c>
      <c r="AL20" s="131">
        <f>'[1]48Exp'!AJ$263</f>
        <v>3.184898</v>
      </c>
      <c r="AM20" s="131">
        <f>'[1]48Exp'!AK$263</f>
        <v>3.028743</v>
      </c>
      <c r="AN20" s="131">
        <f>'[1]48Exp'!AL$263</f>
        <v>3.8020879999999999</v>
      </c>
      <c r="AO20" s="131">
        <f>'[1]48Exp'!AM$263</f>
        <v>3.770559</v>
      </c>
      <c r="AP20" s="131">
        <f>'[1]48Exp'!AN$263</f>
        <v>3.2618929999999997</v>
      </c>
      <c r="AQ20" s="131">
        <f>'[1]48Exp'!AO$263</f>
        <v>3.2618929999999997</v>
      </c>
      <c r="AR20" s="131">
        <f>'[1]48Exp'!AP$263</f>
        <v>3.2618929999999997</v>
      </c>
      <c r="AS20" s="131">
        <f>'[1]48Exp'!AQ$263</f>
        <v>3.2618929999999997</v>
      </c>
      <c r="AT20" s="131">
        <f>'[1]48Exp'!AR$263</f>
        <v>3.2618929999999997</v>
      </c>
      <c r="AU20" s="131">
        <f>'[1]48Exp'!AS$263</f>
        <v>3.2618929999999997</v>
      </c>
      <c r="AV20" s="131">
        <f>'[1]48Exp'!AT$263</f>
        <v>3.2618929999999997</v>
      </c>
      <c r="AW20" s="131">
        <f>'[1]48Exp'!AU$263</f>
        <v>3.2618929999999997</v>
      </c>
      <c r="AX20" s="131">
        <f>'[1]48Exp'!AV$263</f>
        <v>3.2618929999999997</v>
      </c>
      <c r="AY20" s="131">
        <f>'[1]48Exp'!AW$263</f>
        <v>3.2618929999999997</v>
      </c>
      <c r="AZ20" s="131">
        <f>'[1]48Exp'!AX$263</f>
        <v>3.2618929999999997</v>
      </c>
      <c r="BA20" s="131">
        <f>'[1]48Exp'!AY$263</f>
        <v>3.2618929999999997</v>
      </c>
      <c r="BB20" s="131">
        <f>'[1]48Exp'!AZ$263</f>
        <v>3.2618929999999997</v>
      </c>
      <c r="BC20" s="131">
        <f>'[1]48Exp'!BA$263</f>
        <v>3.2618929999999997</v>
      </c>
      <c r="BD20" s="108"/>
    </row>
    <row r="21" spans="2:56" s="2" customFormat="1" ht="25" customHeight="1" thickTop="1">
      <c r="B21" s="132"/>
      <c r="C21" s="270" t="s">
        <v>132</v>
      </c>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2"/>
      <c r="AC21" s="101"/>
      <c r="AD21" s="267" t="str">
        <f>C21</f>
        <v>Exports to all 27 EU member states plus UK</v>
      </c>
      <c r="AE21" s="268"/>
      <c r="AF21" s="268"/>
      <c r="AG21" s="268"/>
      <c r="AH21" s="268"/>
      <c r="AI21" s="268"/>
      <c r="AJ21" s="268"/>
      <c r="AK21" s="268"/>
      <c r="AL21" s="268"/>
      <c r="AM21" s="268"/>
      <c r="AN21" s="268"/>
      <c r="AO21" s="268"/>
      <c r="AP21" s="268"/>
      <c r="AQ21" s="268"/>
      <c r="AR21" s="268"/>
      <c r="AS21" s="268"/>
      <c r="AT21" s="268"/>
      <c r="AU21" s="268"/>
      <c r="AV21" s="268"/>
      <c r="AW21" s="268"/>
      <c r="AX21" s="268"/>
      <c r="AY21" s="268"/>
      <c r="AZ21" s="268"/>
      <c r="BA21" s="268"/>
      <c r="BB21" s="268"/>
      <c r="BC21" s="269"/>
      <c r="BD21" s="7"/>
    </row>
    <row r="22" spans="2:56" s="2" customFormat="1" ht="20" customHeight="1">
      <c r="B22" s="133" t="s">
        <v>13</v>
      </c>
      <c r="C22" s="76">
        <f>C24+C33</f>
        <v>3.3223886124800005E-2</v>
      </c>
      <c r="D22" s="62">
        <f t="shared" ref="D22:K22" si="8">D24+D33</f>
        <v>2.9679538835519992E-2</v>
      </c>
      <c r="E22" s="62">
        <f t="shared" si="8"/>
        <v>3.1003588246400003E-2</v>
      </c>
      <c r="F22" s="62">
        <f t="shared" si="8"/>
        <v>3.2325615182E-2</v>
      </c>
      <c r="G22" s="62">
        <f t="shared" si="8"/>
        <v>5.3359112885876005E-2</v>
      </c>
      <c r="H22" s="62">
        <f t="shared" si="8"/>
        <v>3.7165473760000005E-2</v>
      </c>
      <c r="I22" s="62">
        <f t="shared" si="8"/>
        <v>5.9675346000000004E-2</v>
      </c>
      <c r="J22" s="63">
        <f t="shared" si="8"/>
        <v>4.4933565643959991E-2</v>
      </c>
      <c r="K22" s="63">
        <f t="shared" si="8"/>
        <v>4.0197995151999996E-2</v>
      </c>
      <c r="L22" s="63">
        <f>L24+L33</f>
        <v>2.2411250639999998E-2</v>
      </c>
      <c r="M22" s="62">
        <f>M24+M33</f>
        <v>4.5858987230000002E-2</v>
      </c>
      <c r="N22" s="62">
        <f>N24+N33</f>
        <v>3.2617784163428566E-2</v>
      </c>
      <c r="O22" s="62">
        <f t="shared" ref="O22:AB22" si="9">O24+O33</f>
        <v>1.3732350349999999E-2</v>
      </c>
      <c r="P22" s="62">
        <f t="shared" si="9"/>
        <v>1.206807088E-2</v>
      </c>
      <c r="Q22" s="62">
        <f t="shared" si="9"/>
        <v>2.0271084884E-2</v>
      </c>
      <c r="R22" s="62">
        <f t="shared" si="9"/>
        <v>1.0189044604000001E-2</v>
      </c>
      <c r="S22" s="62">
        <f t="shared" si="9"/>
        <v>7.6851051374285714E-3</v>
      </c>
      <c r="T22" s="62">
        <f t="shared" si="9"/>
        <v>1.0398755183999997E-2</v>
      </c>
      <c r="U22" s="62">
        <f t="shared" si="9"/>
        <v>1.0538661416E-2</v>
      </c>
      <c r="V22" s="62">
        <f t="shared" si="9"/>
        <v>1.3500539587999998E-2</v>
      </c>
      <c r="W22" s="62">
        <f t="shared" si="9"/>
        <v>1.7764147772E-2</v>
      </c>
      <c r="X22" s="62">
        <f t="shared" si="9"/>
        <v>1.3635606123999999E-2</v>
      </c>
      <c r="Y22" s="62">
        <f t="shared" si="9"/>
        <v>1.5104105744E-2</v>
      </c>
      <c r="Z22" s="62">
        <f t="shared" si="9"/>
        <v>1.1102511672E-2</v>
      </c>
      <c r="AA22" s="62">
        <f t="shared" si="9"/>
        <v>6.2243424249999986E-3</v>
      </c>
      <c r="AB22" s="62">
        <f t="shared" si="9"/>
        <v>0</v>
      </c>
      <c r="AC22" s="101"/>
      <c r="AD22" s="77">
        <f>AD24+AD33</f>
        <v>6.8938290000000002</v>
      </c>
      <c r="AE22" s="66">
        <f>AE24+AE33</f>
        <v>6.9843459999999986</v>
      </c>
      <c r="AF22" s="66">
        <f t="shared" ref="AF22:BC22" si="10">AF24+AF33</f>
        <v>6.4475910000000001</v>
      </c>
      <c r="AG22" s="66">
        <f t="shared" si="10"/>
        <v>5.789814999999999</v>
      </c>
      <c r="AH22" s="66">
        <f t="shared" si="10"/>
        <v>9.7521170000000001</v>
      </c>
      <c r="AI22" s="66">
        <f t="shared" si="10"/>
        <v>8.9632299999999994</v>
      </c>
      <c r="AJ22" s="66">
        <f t="shared" si="10"/>
        <v>11.082051999999999</v>
      </c>
      <c r="AK22" s="66">
        <f t="shared" si="10"/>
        <v>12.007829999999998</v>
      </c>
      <c r="AL22" s="66">
        <f t="shared" si="10"/>
        <v>6.9743430000000011</v>
      </c>
      <c r="AM22" s="66">
        <f t="shared" si="10"/>
        <v>5.1642409999999996</v>
      </c>
      <c r="AN22" s="66">
        <f t="shared" si="10"/>
        <v>18.740956000000001</v>
      </c>
      <c r="AO22" s="66">
        <f t="shared" si="10"/>
        <v>6.9742699999999989</v>
      </c>
      <c r="AP22" s="66">
        <f t="shared" si="10"/>
        <v>3.2711919999999992</v>
      </c>
      <c r="AQ22" s="66">
        <f t="shared" si="10"/>
        <v>3.524273</v>
      </c>
      <c r="AR22" s="66">
        <f t="shared" si="10"/>
        <v>5.2956470000000007</v>
      </c>
      <c r="AS22" s="66">
        <f t="shared" si="10"/>
        <v>2.9376249999999997</v>
      </c>
      <c r="AT22" s="66">
        <f t="shared" si="10"/>
        <v>2.0281479999999998</v>
      </c>
      <c r="AU22" s="66">
        <f t="shared" si="10"/>
        <v>3.0552570000000001</v>
      </c>
      <c r="AV22" s="66">
        <f t="shared" si="10"/>
        <v>3.7992569999999999</v>
      </c>
      <c r="AW22" s="66">
        <f t="shared" si="10"/>
        <v>3.7200369999999996</v>
      </c>
      <c r="AX22" s="66">
        <f t="shared" si="10"/>
        <v>5.2170789999999991</v>
      </c>
      <c r="AY22" s="66">
        <f t="shared" si="10"/>
        <v>3.7739939999999996</v>
      </c>
      <c r="AZ22" s="66">
        <f t="shared" si="10"/>
        <v>4.2183837439999996</v>
      </c>
      <c r="BA22" s="66">
        <f t="shared" si="10"/>
        <v>3.4798771189999993</v>
      </c>
      <c r="BB22" s="66">
        <f t="shared" si="10"/>
        <v>2.1916522469999999</v>
      </c>
      <c r="BC22" s="66">
        <f t="shared" si="10"/>
        <v>0</v>
      </c>
      <c r="BD22" s="7"/>
    </row>
    <row r="23" spans="2:56" ht="16" customHeight="1">
      <c r="B23" s="134" t="s">
        <v>24</v>
      </c>
      <c r="C23" s="135">
        <f>[1]CoreVPAExp!B$264</f>
        <v>3.0187293684799998E-2</v>
      </c>
      <c r="D23" s="103">
        <f>[1]CoreVPAExp!C$264</f>
        <v>2.6357956515520004E-2</v>
      </c>
      <c r="E23" s="103">
        <f>[1]CoreVPAExp!D$264</f>
        <v>2.7378732046399998E-2</v>
      </c>
      <c r="F23" s="103">
        <f>[1]CoreVPAExp!E$264</f>
        <v>2.8216964664000001E-2</v>
      </c>
      <c r="G23" s="103">
        <f>[1]CoreVPAExp!F$264</f>
        <v>4.7582138885876007E-2</v>
      </c>
      <c r="H23" s="103">
        <f>[1]CoreVPAExp!G$264</f>
        <v>2.9108721980000002E-2</v>
      </c>
      <c r="I23" s="103">
        <f>[1]CoreVPAExp!H$264</f>
        <v>4.4507987640000003E-2</v>
      </c>
      <c r="J23" s="104">
        <f>[1]CoreVPAExp!I$264</f>
        <v>3.0094948983960004E-2</v>
      </c>
      <c r="K23" s="105">
        <f>[1]CoreVPAExp!J$264</f>
        <v>1.9620978412000001E-2</v>
      </c>
      <c r="L23" s="105">
        <f>[1]CoreVPAExp!K$264</f>
        <v>1.186109032E-2</v>
      </c>
      <c r="M23" s="106">
        <f>[1]CoreVPAExp!L$264</f>
        <v>1.9684600109999999E-2</v>
      </c>
      <c r="N23" s="106">
        <f>[1]CoreVPAExp!M$264</f>
        <v>1.2264751212E-2</v>
      </c>
      <c r="O23" s="106">
        <f>[1]CoreVPAExp!N$264</f>
        <v>6.09183313E-3</v>
      </c>
      <c r="P23" s="106">
        <f>[1]CoreVPAExp!O$264</f>
        <v>5.8097391200000008E-3</v>
      </c>
      <c r="Q23" s="106">
        <f>[1]CoreVPAExp!P$264</f>
        <v>1.4322124524E-2</v>
      </c>
      <c r="R23" s="106">
        <f>[1]CoreVPAExp!Q$264</f>
        <v>8.0298300839999996E-3</v>
      </c>
      <c r="S23" s="106">
        <f>[1]CoreVPAExp!R$264</f>
        <v>6.974150466E-3</v>
      </c>
      <c r="T23" s="106">
        <f>[1]CoreVPAExp!S$264</f>
        <v>9.6203339039999981E-3</v>
      </c>
      <c r="U23" s="106">
        <f>[1]CoreVPAExp!T$264</f>
        <v>8.9683354559999991E-3</v>
      </c>
      <c r="V23" s="106">
        <f>[1]CoreVPAExp!U$264</f>
        <v>1.2190494468E-2</v>
      </c>
      <c r="W23" s="106">
        <f>[1]CoreVPAExp!V$264</f>
        <v>1.7082518012E-2</v>
      </c>
      <c r="X23" s="106">
        <f>[1]CoreVPAExp!W$264</f>
        <v>1.1511700844E-2</v>
      </c>
      <c r="Y23" s="106">
        <f>[1]CoreVPAExp!X$264</f>
        <v>1.2976313644000001E-2</v>
      </c>
      <c r="Z23" s="106">
        <f>[1]CoreVPAExp!Y$264</f>
        <v>7.6282475919999988E-3</v>
      </c>
      <c r="AA23" s="106">
        <f>[1]CoreVPAExp!Z$264</f>
        <v>4.5259377799999993E-3</v>
      </c>
      <c r="AB23" s="106">
        <f>[1]CoreVPAExp!AA$264</f>
        <v>0</v>
      </c>
      <c r="AC23" s="101"/>
      <c r="AD23" s="107">
        <f>[1]CoreVPAExp!AB$264</f>
        <v>4.0244</v>
      </c>
      <c r="AE23" s="107">
        <f>[1]CoreVPAExp!AC$264</f>
        <v>4.7239919999999991</v>
      </c>
      <c r="AF23" s="107">
        <f>[1]CoreVPAExp!AD$264</f>
        <v>4.271871</v>
      </c>
      <c r="AG23" s="107">
        <f>[1]CoreVPAExp!AE$264</f>
        <v>3.6157469999999998</v>
      </c>
      <c r="AH23" s="107">
        <f>[1]CoreVPAExp!AF$264</f>
        <v>7.0514770000000002</v>
      </c>
      <c r="AI23" s="107">
        <f>[1]CoreVPAExp!AG$264</f>
        <v>5.3423280000000002</v>
      </c>
      <c r="AJ23" s="107">
        <f>[1]CoreVPAExp!AH$264</f>
        <v>8.0564879999999999</v>
      </c>
      <c r="AK23" s="107">
        <f>[1]CoreVPAExp!AI$264</f>
        <v>6.3366549999999986</v>
      </c>
      <c r="AL23" s="107">
        <f>[1]CoreVPAExp!AJ$264</f>
        <v>3.9022559999999995</v>
      </c>
      <c r="AM23" s="107">
        <f>[1]CoreVPAExp!AK$264</f>
        <v>3.3162750000000001</v>
      </c>
      <c r="AN23" s="107">
        <f>[1]CoreVPAExp!AL$264</f>
        <v>4.3457929999999996</v>
      </c>
      <c r="AO23" s="107">
        <f>[1]CoreVPAExp!AM$264</f>
        <v>3.4164499999999998</v>
      </c>
      <c r="AP23" s="107">
        <f>[1]CoreVPAExp!AN$264</f>
        <v>1.7534629999999998</v>
      </c>
      <c r="AQ23" s="107">
        <f>[1]CoreVPAExp!AO$264</f>
        <v>2.3108639999999996</v>
      </c>
      <c r="AR23" s="107">
        <f>[1]CoreVPAExp!AP$264</f>
        <v>4.2127619999999997</v>
      </c>
      <c r="AS23" s="107">
        <f>[1]CoreVPAExp!AQ$264</f>
        <v>2.4545509999999999</v>
      </c>
      <c r="AT23" s="107">
        <f>[1]CoreVPAExp!AR$264</f>
        <v>1.8117569999999998</v>
      </c>
      <c r="AU23" s="107">
        <f>[1]CoreVPAExp!AS$264</f>
        <v>2.8451300000000002</v>
      </c>
      <c r="AV23" s="107">
        <f>[1]CoreVPAExp!AT$264</f>
        <v>3.317634</v>
      </c>
      <c r="AW23" s="107">
        <f>[1]CoreVPAExp!AU$264</f>
        <v>3.3497139999999996</v>
      </c>
      <c r="AX23" s="107">
        <f>[1]CoreVPAExp!AV$264</f>
        <v>5.0743979999999995</v>
      </c>
      <c r="AY23" s="107">
        <f>[1]CoreVPAExp!AW$264</f>
        <v>3.3220509999999996</v>
      </c>
      <c r="AZ23" s="107">
        <f>[1]CoreVPAExp!AX$264</f>
        <v>3.8635975119999997</v>
      </c>
      <c r="BA23" s="107">
        <f>[1]CoreVPAExp!AY$264</f>
        <v>2.7284320809999998</v>
      </c>
      <c r="BB23" s="107">
        <f>[1]CoreVPAExp!AZ$264</f>
        <v>1.8869432769999999</v>
      </c>
      <c r="BC23" s="107">
        <f>[1]CoreVPAExp!BA$264</f>
        <v>0</v>
      </c>
      <c r="BD23" s="108"/>
    </row>
    <row r="24" spans="2:56" s="2" customFormat="1" ht="20" customHeight="1">
      <c r="B24" s="100" t="s">
        <v>12</v>
      </c>
      <c r="C24" s="76">
        <f>SUM([1]TimberSectorMinusCoreVPAExp!B$264:B$264)+SUM(C25:C28)</f>
        <v>3.3223886124800005E-2</v>
      </c>
      <c r="D24" s="62">
        <f>SUM([1]TimberSectorMinusCoreVPAExp!C$264:C$264)+SUM(D25:D28)</f>
        <v>2.9679538835519992E-2</v>
      </c>
      <c r="E24" s="62">
        <f>SUM([1]TimberSectorMinusCoreVPAExp!D$264:D$264)+SUM(E25:E28)</f>
        <v>3.1003588246400003E-2</v>
      </c>
      <c r="F24" s="62">
        <f>SUM([1]TimberSectorMinusCoreVPAExp!E$264:E$264)+SUM(F25:F28)</f>
        <v>3.2325615182E-2</v>
      </c>
      <c r="G24" s="62">
        <f>SUM([1]TimberSectorMinusCoreVPAExp!F$264:F$264)+SUM(G25:G28)</f>
        <v>5.3359112885876005E-2</v>
      </c>
      <c r="H24" s="62">
        <f>SUM([1]TimberSectorMinusCoreVPAExp!G$264:G$264)+SUM(H25:H28)</f>
        <v>3.7165473760000005E-2</v>
      </c>
      <c r="I24" s="62">
        <f>SUM([1]TimberSectorMinusCoreVPAExp!H$264:H$264)+SUM(I25:I28)</f>
        <v>5.9675346000000004E-2</v>
      </c>
      <c r="J24" s="63">
        <f>SUM([1]TimberSectorMinusCoreVPAExp!I$264:I$264)+SUM(J25:J28)</f>
        <v>4.4933565643959991E-2</v>
      </c>
      <c r="K24" s="63">
        <f>SUM([1]TimberSectorMinusCoreVPAExp!J$264:J$264)+SUM(K25:K28)</f>
        <v>4.0197995151999996E-2</v>
      </c>
      <c r="L24" s="63">
        <f>SUM([1]TimberSectorMinusCoreVPAExp!K$264:K$264)+SUM(L25:L28)</f>
        <v>2.2411250639999998E-2</v>
      </c>
      <c r="M24" s="62">
        <f>SUM([1]TimberSectorMinusCoreVPAExp!L$264:L$264)+SUM(M25:M28)</f>
        <v>4.5858987230000002E-2</v>
      </c>
      <c r="N24" s="62">
        <f>SUM([1]TimberSectorMinusCoreVPAExp!M$264:M$264)+SUM(N25:N28)</f>
        <v>3.2617784163428566E-2</v>
      </c>
      <c r="O24" s="62">
        <f>SUM([1]TimberSectorMinusCoreVPAExp!N$264:N$264)+SUM(O25:O28)</f>
        <v>1.3732350349999999E-2</v>
      </c>
      <c r="P24" s="62">
        <f>SUM([1]TimberSectorMinusCoreVPAExp!O$264:O$264)+SUM(P25:P28)</f>
        <v>1.206807088E-2</v>
      </c>
      <c r="Q24" s="62">
        <f>SUM([1]TimberSectorMinusCoreVPAExp!P$264:P$264)+SUM(Q25:Q28)</f>
        <v>2.0271084884E-2</v>
      </c>
      <c r="R24" s="62">
        <f>SUM([1]TimberSectorMinusCoreVPAExp!Q$264:Q$264)+SUM(R25:R28)</f>
        <v>1.0189044604000001E-2</v>
      </c>
      <c r="S24" s="62">
        <f>SUM([1]TimberSectorMinusCoreVPAExp!R$264:R$264)+SUM(S25:S28)</f>
        <v>7.6851051374285714E-3</v>
      </c>
      <c r="T24" s="62">
        <f>SUM([1]TimberSectorMinusCoreVPAExp!S$264:S$264)+SUM(T25:T28)</f>
        <v>1.0398755183999997E-2</v>
      </c>
      <c r="U24" s="62">
        <f>SUM([1]TimberSectorMinusCoreVPAExp!T$264:T$264)+SUM(U25:U28)</f>
        <v>1.0538661416E-2</v>
      </c>
      <c r="V24" s="62">
        <f>SUM([1]TimberSectorMinusCoreVPAExp!U$264:U$264)+SUM(V25:V28)</f>
        <v>1.3500539587999998E-2</v>
      </c>
      <c r="W24" s="62">
        <f>SUM([1]TimberSectorMinusCoreVPAExp!V$264:V$264)+SUM(W25:W28)</f>
        <v>1.7764147772E-2</v>
      </c>
      <c r="X24" s="62">
        <f>SUM([1]TimberSectorMinusCoreVPAExp!W$264:W$264)+SUM(X25:X28)</f>
        <v>1.3635606123999999E-2</v>
      </c>
      <c r="Y24" s="62">
        <f>SUM([1]TimberSectorMinusCoreVPAExp!X$264:X$264)+SUM(Y25:Y28)</f>
        <v>1.5104105744E-2</v>
      </c>
      <c r="Z24" s="62">
        <f>SUM([1]TimberSectorMinusCoreVPAExp!Y$264:Y$264)+SUM(Z25:Z28)</f>
        <v>1.1102511672E-2</v>
      </c>
      <c r="AA24" s="62">
        <f>SUM([1]TimberSectorMinusCoreVPAExp!Z$264:Z$264)+SUM(AA25:AA28)</f>
        <v>6.2243424249999986E-3</v>
      </c>
      <c r="AB24" s="62">
        <f>SUM([1]TimberSectorMinusCoreVPAExp!AA$264:AA$264)+SUM(AB25:AB28)</f>
        <v>0</v>
      </c>
      <c r="AC24" s="101"/>
      <c r="AD24" s="77">
        <f>([1]TimberSectorMinusCoreVPAExp!AB$264:AB$264)+SUM(AD25:AD28)</f>
        <v>6.8938290000000002</v>
      </c>
      <c r="AE24" s="66">
        <f>([1]TimberSectorMinusCoreVPAExp!AC$264:AC$264)+SUM(AE25:AE28)</f>
        <v>6.9843459999999986</v>
      </c>
      <c r="AF24" s="66">
        <f>([1]TimberSectorMinusCoreVPAExp!AD$264:AD$264)+SUM(AF25:AF28)</f>
        <v>6.4475910000000001</v>
      </c>
      <c r="AG24" s="66">
        <f>([1]TimberSectorMinusCoreVPAExp!AE$264:AE$264)+SUM(AG25:AG28)</f>
        <v>5.789814999999999</v>
      </c>
      <c r="AH24" s="66">
        <f>([1]TimberSectorMinusCoreVPAExp!AF$264:AF$264)+SUM(AH25:AH28)</f>
        <v>9.7521170000000001</v>
      </c>
      <c r="AI24" s="66">
        <f>([1]TimberSectorMinusCoreVPAExp!AG$264:AG$264)+SUM(AI25:AI28)</f>
        <v>8.9632299999999994</v>
      </c>
      <c r="AJ24" s="66">
        <f>([1]TimberSectorMinusCoreVPAExp!AH$264:AH$264)+SUM(AJ25:AJ28)</f>
        <v>11.082051999999999</v>
      </c>
      <c r="AK24" s="66">
        <f>([1]TimberSectorMinusCoreVPAExp!AI$264:AI$264)+SUM(AK25:AK28)</f>
        <v>12.007829999999998</v>
      </c>
      <c r="AL24" s="66">
        <f>([1]TimberSectorMinusCoreVPAExp!AJ$264:AJ$264)+SUM(AL25:AL28)</f>
        <v>6.9743430000000011</v>
      </c>
      <c r="AM24" s="66">
        <f>([1]TimberSectorMinusCoreVPAExp!AK$264:AK$264)+SUM(AM25:AM28)</f>
        <v>5.1642409999999996</v>
      </c>
      <c r="AN24" s="66">
        <f>([1]TimberSectorMinusCoreVPAExp!AL$264:AL$264)+SUM(AN25:AN28)</f>
        <v>18.740956000000001</v>
      </c>
      <c r="AO24" s="66">
        <f>([1]TimberSectorMinusCoreVPAExp!AM$264:AM$264)+SUM(AO25:AO28)</f>
        <v>6.9742699999999989</v>
      </c>
      <c r="AP24" s="66">
        <f>([1]TimberSectorMinusCoreVPAExp!AN$264:AN$264)+SUM(AP25:AP28)</f>
        <v>3.2711919999999992</v>
      </c>
      <c r="AQ24" s="66">
        <f>([1]TimberSectorMinusCoreVPAExp!AO$264:AO$264)+SUM(AQ25:AQ28)</f>
        <v>3.524273</v>
      </c>
      <c r="AR24" s="66">
        <f>([1]TimberSectorMinusCoreVPAExp!AP$264:AP$264)+SUM(AR25:AR28)</f>
        <v>5.2956470000000007</v>
      </c>
      <c r="AS24" s="66">
        <f>([1]TimberSectorMinusCoreVPAExp!AQ$264:AQ$264)+SUM(AS25:AS28)</f>
        <v>2.9376249999999997</v>
      </c>
      <c r="AT24" s="66">
        <f>([1]TimberSectorMinusCoreVPAExp!AR$264:AR$264)+SUM(AT25:AT28)</f>
        <v>2.0281479999999998</v>
      </c>
      <c r="AU24" s="66">
        <f>([1]TimberSectorMinusCoreVPAExp!AS$264:AS$264)+SUM(AU25:AU28)</f>
        <v>3.0552570000000001</v>
      </c>
      <c r="AV24" s="66">
        <f>([1]TimberSectorMinusCoreVPAExp!AT$264:AT$264)+SUM(AV25:AV28)</f>
        <v>3.7992569999999999</v>
      </c>
      <c r="AW24" s="66">
        <f>([1]TimberSectorMinusCoreVPAExp!AU$264:AU$264)+SUM(AW25:AW28)</f>
        <v>3.7200369999999996</v>
      </c>
      <c r="AX24" s="66">
        <f>([1]TimberSectorMinusCoreVPAExp!AV$264:AV$264)+SUM(AX25:AX28)</f>
        <v>5.2170789999999991</v>
      </c>
      <c r="AY24" s="66">
        <f>([1]TimberSectorMinusCoreVPAExp!AW$264:AW$264)+SUM(AY25:AY28)</f>
        <v>3.7739939999999996</v>
      </c>
      <c r="AZ24" s="66">
        <f>([1]TimberSectorMinusCoreVPAExp!AX$264:AX$264)+SUM(AZ25:AZ28)</f>
        <v>4.2183837439999996</v>
      </c>
      <c r="BA24" s="66">
        <f>([1]TimberSectorMinusCoreVPAExp!AY$264:AY$264)+SUM(BA25:BA28)</f>
        <v>3.4798771189999993</v>
      </c>
      <c r="BB24" s="66">
        <f>([1]TimberSectorMinusCoreVPAExp!AZ$264:AZ$264)+SUM(BB25:BB28)</f>
        <v>2.1916522469999999</v>
      </c>
      <c r="BC24" s="66">
        <f>([1]TimberSectorMinusCoreVPAExp!BA$264:BA$264)+SUM(BC25:BC28)</f>
        <v>0</v>
      </c>
      <c r="BD24" s="7"/>
    </row>
    <row r="25" spans="2:56" ht="13">
      <c r="B25" s="39" t="s">
        <v>5</v>
      </c>
      <c r="C25" s="73">
        <f>'[1]4403Exp'!B$264</f>
        <v>6.2686251599999993E-3</v>
      </c>
      <c r="D25" s="40">
        <f>'[1]4403Exp'!C$264</f>
        <v>2.3940120399999999E-3</v>
      </c>
      <c r="E25" s="40">
        <f>'[1]4403Exp'!D$264</f>
        <v>2.6806057600000004E-3</v>
      </c>
      <c r="F25" s="40">
        <f>'[1]4403Exp'!E$264</f>
        <v>2.8754017599999992E-3</v>
      </c>
      <c r="G25" s="40">
        <f>'[1]4403Exp'!F$264</f>
        <v>7.3606251600000002E-3</v>
      </c>
      <c r="H25" s="40">
        <f>'[1]4403Exp'!G$264</f>
        <v>2.8130282399999999E-3</v>
      </c>
      <c r="I25" s="40">
        <f>'[1]4403Exp'!H$264</f>
        <v>1.9722586400000002E-3</v>
      </c>
      <c r="J25" s="136">
        <f>'[1]4403Exp'!I$264</f>
        <v>3.4212866799999998E-3</v>
      </c>
      <c r="K25" s="42">
        <f>'[1]4403Exp'!J$264</f>
        <v>2.8056263199999999E-3</v>
      </c>
      <c r="L25" s="42">
        <f>'[1]4403Exp'!K$264</f>
        <v>1.7993167199999997E-3</v>
      </c>
      <c r="M25" s="41">
        <f>'[1]4403Exp'!L$264</f>
        <v>7.6736087999999987E-4</v>
      </c>
      <c r="N25" s="41">
        <f>'[1]4403Exp'!M$264</f>
        <v>1.1005789199999999E-3</v>
      </c>
      <c r="O25" s="41">
        <f>'[1]4403Exp'!N$264</f>
        <v>1.05306472E-3</v>
      </c>
      <c r="P25" s="41">
        <f>'[1]4403Exp'!O$264</f>
        <v>1.2422275199999999E-3</v>
      </c>
      <c r="Q25" s="41">
        <f>'[1]4403Exp'!P$264</f>
        <v>6.5861695999999996E-4</v>
      </c>
      <c r="R25" s="41">
        <f>'[1]4403Exp'!Q$264</f>
        <v>1.1491241599999999E-3</v>
      </c>
      <c r="S25" s="41">
        <f>'[1]4403Exp'!R$264</f>
        <v>9.5123847999999979E-4</v>
      </c>
      <c r="T25" s="41">
        <f>'[1]4403Exp'!S$264</f>
        <v>9.3561719999999977E-4</v>
      </c>
      <c r="U25" s="41">
        <f>'[1]4403Exp'!T$264</f>
        <v>8.7687263999999994E-4</v>
      </c>
      <c r="V25" s="41">
        <f>'[1]4403Exp'!U$264</f>
        <v>1.7781408799999998E-3</v>
      </c>
      <c r="W25" s="41">
        <f>'[1]4403Exp'!V$264</f>
        <v>1.19771344E-3</v>
      </c>
      <c r="X25" s="41">
        <f>'[1]4403Exp'!W$264</f>
        <v>4.1831999999999997E-4</v>
      </c>
      <c r="Y25" s="41">
        <f>'[1]4403Exp'!X$264</f>
        <v>9.721319999999999E-4</v>
      </c>
      <c r="Z25" s="41">
        <f>'[1]4403Exp'!Y$264</f>
        <v>1.3693847999999998E-3</v>
      </c>
      <c r="AA25" s="41">
        <f>'[1]4403Exp'!Z$264</f>
        <v>1.1571923999999999E-3</v>
      </c>
      <c r="AB25" s="41">
        <f>'[1]4403Exp'!AA$264</f>
        <v>0</v>
      </c>
      <c r="AC25" s="101"/>
      <c r="AD25" s="110">
        <f>'[1]4403Exp'!AB$264</f>
        <v>0.377419</v>
      </c>
      <c r="AE25" s="137">
        <f>'[1]4403Exp'!AC$264</f>
        <v>0.32482899999999998</v>
      </c>
      <c r="AF25" s="137">
        <f>'[1]4403Exp'!AD$264</f>
        <v>0.568079</v>
      </c>
      <c r="AG25" s="137">
        <f>'[1]4403Exp'!AE$264</f>
        <v>0.35474899999999998</v>
      </c>
      <c r="AH25" s="137">
        <f>'[1]4403Exp'!AF$264</f>
        <v>1.039398</v>
      </c>
      <c r="AI25" s="137">
        <f>'[1]4403Exp'!AG$264</f>
        <v>0.63365399999999994</v>
      </c>
      <c r="AJ25" s="137">
        <f>'[1]4403Exp'!AH$264</f>
        <v>0.37072499999999997</v>
      </c>
      <c r="AK25" s="137">
        <f>'[1]4403Exp'!AI$264</f>
        <v>0.66513</v>
      </c>
      <c r="AL25" s="137">
        <f>'[1]4403Exp'!AJ$264</f>
        <v>0.37318000000000001</v>
      </c>
      <c r="AM25" s="137">
        <f>'[1]4403Exp'!AK$264</f>
        <v>0.37171799999999999</v>
      </c>
      <c r="AN25" s="137">
        <f>'[1]4403Exp'!AL$264</f>
        <v>0.25467600000000001</v>
      </c>
      <c r="AO25" s="137">
        <f>'[1]4403Exp'!AM$264</f>
        <v>0.31425599999999998</v>
      </c>
      <c r="AP25" s="137">
        <f>'[1]4403Exp'!AN$264</f>
        <v>0.45998299999999998</v>
      </c>
      <c r="AQ25" s="137">
        <f>'[1]4403Exp'!AO$264</f>
        <v>0.46577099999999999</v>
      </c>
      <c r="AR25" s="137">
        <f>'[1]4403Exp'!AP$264</f>
        <v>0.29479899999999998</v>
      </c>
      <c r="AS25" s="137">
        <f>'[1]4403Exp'!AQ$264</f>
        <v>0.42496199999999995</v>
      </c>
      <c r="AT25" s="137">
        <f>'[1]4403Exp'!AR$264</f>
        <v>0.32965799999999995</v>
      </c>
      <c r="AU25" s="137">
        <f>'[1]4403Exp'!AS$264</f>
        <v>0.340387</v>
      </c>
      <c r="AV25" s="137">
        <f>'[1]4403Exp'!AT$264</f>
        <v>0.27056799999999998</v>
      </c>
      <c r="AW25" s="137">
        <f>'[1]4403Exp'!AU$264</f>
        <v>0.313029</v>
      </c>
      <c r="AX25" s="137">
        <f>'[1]4403Exp'!AV$264</f>
        <v>0.42666399999999999</v>
      </c>
      <c r="AY25" s="137">
        <f>'[1]4403Exp'!AW$264</f>
        <v>0.20103999999999997</v>
      </c>
      <c r="AZ25" s="137">
        <f>'[1]4403Exp'!AX$264</f>
        <v>0.269698255</v>
      </c>
      <c r="BA25" s="137">
        <f>'[1]4403Exp'!AY$264</f>
        <v>0.269698255</v>
      </c>
      <c r="BB25" s="137">
        <f>'[1]4403Exp'!AZ$264</f>
        <v>0.33962919299999994</v>
      </c>
      <c r="BC25" s="137">
        <f>'[1]4403Exp'!BA$264</f>
        <v>0</v>
      </c>
      <c r="BD25" s="108"/>
    </row>
    <row r="26" spans="2:56" ht="13">
      <c r="B26" s="112" t="s">
        <v>6</v>
      </c>
      <c r="C26" s="113">
        <f>'[1]4407Exp'!B$264</f>
        <v>5.9219790448000013E-3</v>
      </c>
      <c r="D26" s="138">
        <f>'[1]4407Exp'!C$264</f>
        <v>1.1695544835520001E-2</v>
      </c>
      <c r="E26" s="138">
        <f>'[1]4407Exp'!D$264</f>
        <v>1.4947795626400001E-2</v>
      </c>
      <c r="F26" s="138">
        <f>'[1]4407Exp'!E$264</f>
        <v>1.2861942184E-2</v>
      </c>
      <c r="G26" s="138">
        <f>'[1]4407Exp'!F$264</f>
        <v>2.7603380225876006E-2</v>
      </c>
      <c r="H26" s="138">
        <f>'[1]4407Exp'!G$264</f>
        <v>1.2621518000000002E-2</v>
      </c>
      <c r="I26" s="138">
        <f>'[1]4407Exp'!H$264</f>
        <v>2.5382812000000005E-2</v>
      </c>
      <c r="J26" s="139">
        <f>'[1]4407Exp'!I$264</f>
        <v>1.4429992263960002E-2</v>
      </c>
      <c r="K26" s="115">
        <f>'[1]4407Exp'!J$264</f>
        <v>1.1753641172E-2</v>
      </c>
      <c r="L26" s="115">
        <f>'[1]4407Exp'!K$264</f>
        <v>9.1906723999999988E-3</v>
      </c>
      <c r="M26" s="114">
        <f>'[1]4407Exp'!L$264</f>
        <v>1.7562567750000001E-2</v>
      </c>
      <c r="N26" s="114">
        <f>'[1]4407Exp'!M$264</f>
        <v>1.1164172292000001E-2</v>
      </c>
      <c r="O26" s="114">
        <f>'[1]4407Exp'!N$264</f>
        <v>3.9995819500000009E-3</v>
      </c>
      <c r="P26" s="114">
        <f>'[1]4407Exp'!O$264</f>
        <v>4.3989399999999996E-3</v>
      </c>
      <c r="Q26" s="114">
        <f>'[1]4407Exp'!P$264</f>
        <v>1.3597864644E-2</v>
      </c>
      <c r="R26" s="114">
        <f>'[1]4407Exp'!Q$264</f>
        <v>6.7887059240000006E-3</v>
      </c>
      <c r="S26" s="114">
        <f>'[1]4407Exp'!R$264</f>
        <v>6.0229119860000001E-3</v>
      </c>
      <c r="T26" s="114">
        <f>'[1]4407Exp'!S$264</f>
        <v>7.8631028839999985E-3</v>
      </c>
      <c r="U26" s="114">
        <f>'[1]4407Exp'!T$264</f>
        <v>7.8718417959999995E-3</v>
      </c>
      <c r="V26" s="114">
        <f>'[1]4407Exp'!U$264</f>
        <v>1.0412353588E-2</v>
      </c>
      <c r="W26" s="114">
        <f>'[1]4407Exp'!V$264</f>
        <v>1.5884804571999998E-2</v>
      </c>
      <c r="X26" s="114">
        <f>'[1]4407Exp'!W$264</f>
        <v>1.1093380844E-2</v>
      </c>
      <c r="Y26" s="114">
        <f>'[1]4407Exp'!X$264</f>
        <v>1.2004181644E-2</v>
      </c>
      <c r="Z26" s="114">
        <f>'[1]4407Exp'!Y$264</f>
        <v>6.258862791999999E-3</v>
      </c>
      <c r="AA26" s="114">
        <f>'[1]4407Exp'!Z$264</f>
        <v>3.3687453799999996E-3</v>
      </c>
      <c r="AB26" s="114">
        <f>'[1]4407Exp'!AA$264</f>
        <v>0</v>
      </c>
      <c r="AC26" s="101"/>
      <c r="AD26" s="110">
        <f>'[1]4407Exp'!AB$264</f>
        <v>1.076967</v>
      </c>
      <c r="AE26" s="137">
        <f>'[1]4407Exp'!AC$264</f>
        <v>2.7531509999999999</v>
      </c>
      <c r="AF26" s="137">
        <f>'[1]4407Exp'!AD$264</f>
        <v>2.375302</v>
      </c>
      <c r="AG26" s="137">
        <f>'[1]4407Exp'!AE$264</f>
        <v>1.6823799999999998</v>
      </c>
      <c r="AH26" s="137">
        <f>'[1]4407Exp'!AF$264</f>
        <v>3.7980369999999999</v>
      </c>
      <c r="AI26" s="137">
        <f>'[1]4407Exp'!AG$264</f>
        <v>2.7255519999999995</v>
      </c>
      <c r="AJ26" s="137">
        <f>'[1]4407Exp'!AH$264</f>
        <v>3.8320419999999999</v>
      </c>
      <c r="AK26" s="137">
        <f>'[1]4407Exp'!AI$264</f>
        <v>3.0226159999999997</v>
      </c>
      <c r="AL26" s="137">
        <f>'[1]4407Exp'!AJ$264</f>
        <v>2.411321</v>
      </c>
      <c r="AM26" s="137">
        <f>'[1]4407Exp'!AK$264</f>
        <v>2.7833420000000002</v>
      </c>
      <c r="AN26" s="137">
        <f>'[1]4407Exp'!AL$264</f>
        <v>3.804033</v>
      </c>
      <c r="AO26" s="137">
        <f>'[1]4407Exp'!AM$264</f>
        <v>3.1021939999999999</v>
      </c>
      <c r="AP26" s="137">
        <f>'[1]4407Exp'!AN$264</f>
        <v>1.0687530000000001</v>
      </c>
      <c r="AQ26" s="137">
        <f>'[1]4407Exp'!AO$264</f>
        <v>1.8093659999999998</v>
      </c>
      <c r="AR26" s="137">
        <f>'[1]4407Exp'!AP$264</f>
        <v>3.8978130000000002</v>
      </c>
      <c r="AS26" s="137">
        <f>'[1]4407Exp'!AQ$264</f>
        <v>2.0089860000000002</v>
      </c>
      <c r="AT26" s="137">
        <f>'[1]4407Exp'!AR$264</f>
        <v>1.4820989999999998</v>
      </c>
      <c r="AU26" s="137">
        <f>'[1]4407Exp'!AS$264</f>
        <v>2.3230309999999998</v>
      </c>
      <c r="AV26" s="137">
        <f>'[1]4407Exp'!AT$264</f>
        <v>2.9982690000000001</v>
      </c>
      <c r="AW26" s="137">
        <f>'[1]4407Exp'!AU$264</f>
        <v>3.0366849999999999</v>
      </c>
      <c r="AX26" s="137">
        <f>'[1]4407Exp'!AV$264</f>
        <v>4.6477339999999998</v>
      </c>
      <c r="AY26" s="137">
        <f>'[1]4407Exp'!AW$264</f>
        <v>3.1210109999999998</v>
      </c>
      <c r="AZ26" s="137">
        <f>'[1]4407Exp'!AX$264</f>
        <v>3.5938992569999995</v>
      </c>
      <c r="BA26" s="137">
        <f>'[1]4407Exp'!AY$264</f>
        <v>2.4587338259999996</v>
      </c>
      <c r="BB26" s="137">
        <f>'[1]4407Exp'!AZ$264</f>
        <v>1.5473140839999999</v>
      </c>
      <c r="BC26" s="137">
        <f>'[1]4407Exp'!BA$264</f>
        <v>0</v>
      </c>
      <c r="BD26" s="108"/>
    </row>
    <row r="27" spans="2:56" ht="13">
      <c r="B27" s="112" t="s">
        <v>7</v>
      </c>
      <c r="C27" s="113">
        <f>'[1]4408Exp'!B$264</f>
        <v>0</v>
      </c>
      <c r="D27" s="138">
        <f>'[1]4408Exp'!C$264</f>
        <v>0</v>
      </c>
      <c r="E27" s="138">
        <f>'[1]4408Exp'!D$264</f>
        <v>0</v>
      </c>
      <c r="F27" s="138">
        <f>'[1]4408Exp'!E$264</f>
        <v>6.9425999999999992E-7</v>
      </c>
      <c r="G27" s="138">
        <f>'[1]4408Exp'!F$264</f>
        <v>0</v>
      </c>
      <c r="H27" s="138">
        <f>'[1]4408Exp'!G$264</f>
        <v>0</v>
      </c>
      <c r="I27" s="138">
        <f>'[1]4408Exp'!H$264</f>
        <v>0</v>
      </c>
      <c r="J27" s="139">
        <f>'[1]4408Exp'!I$264</f>
        <v>0</v>
      </c>
      <c r="K27" s="115">
        <f>'[1]4408Exp'!J$264</f>
        <v>5.8519999999999995E-5</v>
      </c>
      <c r="L27" s="115">
        <f>'[1]4408Exp'!K$264</f>
        <v>2.6599999999999997E-7</v>
      </c>
      <c r="M27" s="114">
        <f>'[1]4408Exp'!L$264</f>
        <v>0</v>
      </c>
      <c r="N27" s="114">
        <f>'[1]4408Exp'!M$264</f>
        <v>0</v>
      </c>
      <c r="O27" s="114">
        <f>'[1]4408Exp'!N$264</f>
        <v>0</v>
      </c>
      <c r="P27" s="114">
        <f>'[1]4408Exp'!O$264</f>
        <v>0</v>
      </c>
      <c r="Q27" s="114">
        <f>'[1]4408Exp'!P$264</f>
        <v>0</v>
      </c>
      <c r="R27" s="114">
        <f>'[1]4408Exp'!Q$264</f>
        <v>0</v>
      </c>
      <c r="S27" s="114">
        <f>'[1]4408Exp'!R$264</f>
        <v>0</v>
      </c>
      <c r="T27" s="114">
        <f>'[1]4408Exp'!S$264</f>
        <v>0</v>
      </c>
      <c r="U27" s="114">
        <f>'[1]4408Exp'!T$264</f>
        <v>0</v>
      </c>
      <c r="V27" s="114">
        <f>'[1]4408Exp'!U$264</f>
        <v>0</v>
      </c>
      <c r="W27" s="114">
        <f>'[1]4408Exp'!V$264</f>
        <v>0</v>
      </c>
      <c r="X27" s="114">
        <f>'[1]4408Exp'!W$264</f>
        <v>0</v>
      </c>
      <c r="Y27" s="114">
        <f>'[1]4408Exp'!X$264</f>
        <v>0</v>
      </c>
      <c r="Z27" s="114">
        <f>'[1]4408Exp'!Y$264</f>
        <v>0</v>
      </c>
      <c r="AA27" s="114">
        <f>'[1]4408Exp'!Z$264</f>
        <v>0</v>
      </c>
      <c r="AB27" s="114">
        <f>'[1]4408Exp'!AA$264</f>
        <v>0</v>
      </c>
      <c r="AC27" s="101"/>
      <c r="AD27" s="110">
        <f>'[1]4408Exp'!AB$264</f>
        <v>0</v>
      </c>
      <c r="AE27" s="137">
        <f>'[1]4408Exp'!AC$264</f>
        <v>0</v>
      </c>
      <c r="AF27" s="137">
        <f>'[1]4408Exp'!AD$264</f>
        <v>0</v>
      </c>
      <c r="AG27" s="137">
        <f>'[1]4408Exp'!AE$264</f>
        <v>6.1600000000000001E-4</v>
      </c>
      <c r="AH27" s="137">
        <f>'[1]4408Exp'!AF$264</f>
        <v>0</v>
      </c>
      <c r="AI27" s="137">
        <f>'[1]4408Exp'!AG$264</f>
        <v>0</v>
      </c>
      <c r="AJ27" s="137">
        <f>'[1]4408Exp'!AH$264</f>
        <v>0</v>
      </c>
      <c r="AK27" s="137">
        <f>'[1]4408Exp'!AI$264</f>
        <v>0</v>
      </c>
      <c r="AL27" s="137">
        <f>'[1]4408Exp'!AJ$264</f>
        <v>9.0359999999999989E-3</v>
      </c>
      <c r="AM27" s="137">
        <f>'[1]4408Exp'!AK$264</f>
        <v>6.2500000000000001E-4</v>
      </c>
      <c r="AN27" s="137">
        <f>'[1]4408Exp'!AL$264</f>
        <v>0</v>
      </c>
      <c r="AO27" s="137">
        <f>'[1]4408Exp'!AM$264</f>
        <v>0</v>
      </c>
      <c r="AP27" s="137">
        <f>'[1]4408Exp'!AN$264</f>
        <v>0</v>
      </c>
      <c r="AQ27" s="137">
        <f>'[1]4408Exp'!AO$264</f>
        <v>0</v>
      </c>
      <c r="AR27" s="137">
        <f>'[1]4408Exp'!AP$264</f>
        <v>0</v>
      </c>
      <c r="AS27" s="137">
        <f>'[1]4408Exp'!AQ$264</f>
        <v>0</v>
      </c>
      <c r="AT27" s="137">
        <f>'[1]4408Exp'!AR$264</f>
        <v>0</v>
      </c>
      <c r="AU27" s="137">
        <f>'[1]4408Exp'!AS$264</f>
        <v>0</v>
      </c>
      <c r="AV27" s="137">
        <f>'[1]4408Exp'!AT$264</f>
        <v>0</v>
      </c>
      <c r="AW27" s="137">
        <f>'[1]4408Exp'!AU$264</f>
        <v>0</v>
      </c>
      <c r="AX27" s="137">
        <f>'[1]4408Exp'!AV$264</f>
        <v>0</v>
      </c>
      <c r="AY27" s="137">
        <f>'[1]4408Exp'!AW$264</f>
        <v>0</v>
      </c>
      <c r="AZ27" s="137">
        <f>'[1]4408Exp'!AX$264</f>
        <v>0</v>
      </c>
      <c r="BA27" s="137">
        <f>'[1]4408Exp'!AY$264</f>
        <v>0</v>
      </c>
      <c r="BB27" s="137">
        <f>'[1]4408Exp'!AZ$264</f>
        <v>0</v>
      </c>
      <c r="BC27" s="137">
        <f>'[1]4408Exp'!BA$264</f>
        <v>0</v>
      </c>
      <c r="BD27" s="108"/>
    </row>
    <row r="28" spans="2:56" ht="13">
      <c r="B28" s="112" t="s">
        <v>8</v>
      </c>
      <c r="C28" s="113">
        <f>'[1]4412Exp'!B$264</f>
        <v>1.7996689480000001E-2</v>
      </c>
      <c r="D28" s="138">
        <f>'[1]4412Exp'!C$264</f>
        <v>1.226839964E-2</v>
      </c>
      <c r="E28" s="138">
        <f>'[1]4412Exp'!D$264</f>
        <v>9.7503306600000006E-3</v>
      </c>
      <c r="F28" s="138">
        <f>'[1]4412Exp'!E$264</f>
        <v>1.2478926460000001E-2</v>
      </c>
      <c r="G28" s="138">
        <f>'[1]4412Exp'!F$264</f>
        <v>1.26181335E-2</v>
      </c>
      <c r="H28" s="138">
        <f>'[1]4412Exp'!G$264</f>
        <v>1.3674175740000001E-2</v>
      </c>
      <c r="I28" s="138">
        <f>'[1]4412Exp'!H$264</f>
        <v>1.7152917E-2</v>
      </c>
      <c r="J28" s="139">
        <f>'[1]4412Exp'!I$264</f>
        <v>1.224367004E-2</v>
      </c>
      <c r="K28" s="115">
        <f>'[1]4412Exp'!J$264</f>
        <v>5.0031909199999992E-3</v>
      </c>
      <c r="L28" s="115">
        <f>'[1]4412Exp'!K$264</f>
        <v>8.7083519999999988E-4</v>
      </c>
      <c r="M28" s="114">
        <f>'[1]4412Exp'!L$264</f>
        <v>1.3546714799999998E-3</v>
      </c>
      <c r="N28" s="114">
        <f>'[1]4412Exp'!M$264</f>
        <v>0</v>
      </c>
      <c r="O28" s="114">
        <f>'[1]4412Exp'!N$264</f>
        <v>1.03918646E-3</v>
      </c>
      <c r="P28" s="114">
        <f>'[1]4412Exp'!O$264</f>
        <v>1.6857159999999997E-4</v>
      </c>
      <c r="Q28" s="114">
        <f>'[1]4412Exp'!P$264</f>
        <v>6.5642919999999989E-5</v>
      </c>
      <c r="R28" s="114">
        <f>'[1]4412Exp'!Q$264</f>
        <v>9.2E-5</v>
      </c>
      <c r="S28" s="114">
        <f>'[1]4412Exp'!R$264</f>
        <v>0</v>
      </c>
      <c r="T28" s="114">
        <f>'[1]4412Exp'!S$264</f>
        <v>8.2161381999999977E-4</v>
      </c>
      <c r="U28" s="114">
        <f>'[1]4412Exp'!T$264</f>
        <v>2.1962102E-4</v>
      </c>
      <c r="V28" s="114">
        <f>'[1]4412Exp'!U$264</f>
        <v>0</v>
      </c>
      <c r="W28" s="114">
        <f>'[1]4412Exp'!V$264</f>
        <v>0</v>
      </c>
      <c r="X28" s="114">
        <f>'[1]4412Exp'!W$264</f>
        <v>0</v>
      </c>
      <c r="Y28" s="114">
        <f>'[1]4412Exp'!X$264</f>
        <v>0</v>
      </c>
      <c r="Z28" s="114">
        <f>'[1]4412Exp'!Y$264</f>
        <v>0</v>
      </c>
      <c r="AA28" s="114">
        <f>'[1]4412Exp'!Z$264</f>
        <v>0</v>
      </c>
      <c r="AB28" s="114">
        <f>'[1]4412Exp'!AA$264</f>
        <v>0</v>
      </c>
      <c r="AC28" s="101"/>
      <c r="AD28" s="110">
        <f>'[1]4412Exp'!AB$264</f>
        <v>2.570014</v>
      </c>
      <c r="AE28" s="137">
        <f>'[1]4412Exp'!AC$264</f>
        <v>1.6460119999999998</v>
      </c>
      <c r="AF28" s="137">
        <f>'[1]4412Exp'!AD$264</f>
        <v>1.3284899999999999</v>
      </c>
      <c r="AG28" s="137">
        <f>'[1]4412Exp'!AE$264</f>
        <v>1.5780019999999999</v>
      </c>
      <c r="AH28" s="137">
        <f>'[1]4412Exp'!AF$264</f>
        <v>2.2140420000000001</v>
      </c>
      <c r="AI28" s="137">
        <f>'[1]4412Exp'!AG$264</f>
        <v>1.9831220000000001</v>
      </c>
      <c r="AJ28" s="137">
        <f>'[1]4412Exp'!AH$264</f>
        <v>3.8537210000000002</v>
      </c>
      <c r="AK28" s="137">
        <f>'[1]4412Exp'!AI$264</f>
        <v>2.6489089999999997</v>
      </c>
      <c r="AL28" s="137">
        <f>'[1]4412Exp'!AJ$264</f>
        <v>1.108719</v>
      </c>
      <c r="AM28" s="137">
        <f>'[1]4412Exp'!AK$264</f>
        <v>0.16059000000000001</v>
      </c>
      <c r="AN28" s="137">
        <f>'[1]4412Exp'!AL$264</f>
        <v>0.28708400000000001</v>
      </c>
      <c r="AO28" s="137">
        <f>'[1]4412Exp'!AM$264</f>
        <v>0</v>
      </c>
      <c r="AP28" s="137">
        <f>'[1]4412Exp'!AN$264</f>
        <v>0.22472699999999998</v>
      </c>
      <c r="AQ28" s="137">
        <f>'[1]4412Exp'!AO$264</f>
        <v>3.5727000000000002E-2</v>
      </c>
      <c r="AR28" s="137">
        <f>'[1]4412Exp'!AP$264</f>
        <v>2.0149999999999998E-2</v>
      </c>
      <c r="AS28" s="137">
        <f>'[1]4412Exp'!AQ$264</f>
        <v>2.0603E-2</v>
      </c>
      <c r="AT28" s="137">
        <f>'[1]4412Exp'!AR$264</f>
        <v>0</v>
      </c>
      <c r="AU28" s="137">
        <f>'[1]4412Exp'!AS$264</f>
        <v>0.18171199999999998</v>
      </c>
      <c r="AV28" s="137">
        <f>'[1]4412Exp'!AT$264</f>
        <v>4.8797E-2</v>
      </c>
      <c r="AW28" s="137">
        <f>'[1]4412Exp'!AU$264</f>
        <v>0</v>
      </c>
      <c r="AX28" s="137">
        <f>'[1]4412Exp'!AV$264</f>
        <v>0</v>
      </c>
      <c r="AY28" s="137">
        <f>'[1]4412Exp'!AW$264</f>
        <v>0</v>
      </c>
      <c r="AZ28" s="137">
        <f>'[1]4412Exp'!AX$264</f>
        <v>0</v>
      </c>
      <c r="BA28" s="137">
        <f>'[1]4412Exp'!AY$264</f>
        <v>0</v>
      </c>
      <c r="BB28" s="137">
        <f>'[1]4412Exp'!AZ$264</f>
        <v>0</v>
      </c>
      <c r="BC28" s="137">
        <f>'[1]4412Exp'!BA$264</f>
        <v>0</v>
      </c>
      <c r="BD28" s="108"/>
    </row>
    <row r="29" spans="2:56" ht="13">
      <c r="B29" s="112" t="s">
        <v>28</v>
      </c>
      <c r="C29" s="113">
        <f>'[1]44104411Exp'!B$264</f>
        <v>2.952152E-5</v>
      </c>
      <c r="D29" s="138">
        <f>'[1]44104411Exp'!C$264</f>
        <v>0</v>
      </c>
      <c r="E29" s="138">
        <f>'[1]44104411Exp'!D$264</f>
        <v>0</v>
      </c>
      <c r="F29" s="138">
        <f>'[1]44104411Exp'!E$264</f>
        <v>0</v>
      </c>
      <c r="G29" s="138">
        <f>'[1]44104411Exp'!F$264</f>
        <v>0</v>
      </c>
      <c r="H29" s="138">
        <f>'[1]44104411Exp'!G$264</f>
        <v>0</v>
      </c>
      <c r="I29" s="138">
        <f>'[1]44104411Exp'!H$264</f>
        <v>0</v>
      </c>
      <c r="J29" s="139">
        <f>'[1]44104411Exp'!I$264</f>
        <v>0</v>
      </c>
      <c r="K29" s="115">
        <f>'[1]44104411Exp'!J$264</f>
        <v>0</v>
      </c>
      <c r="L29" s="115">
        <f>'[1]44104411Exp'!K$264</f>
        <v>0</v>
      </c>
      <c r="M29" s="114">
        <f>'[1]44104411Exp'!L$264</f>
        <v>0</v>
      </c>
      <c r="N29" s="114">
        <f>'[1]44104411Exp'!M$264</f>
        <v>0</v>
      </c>
      <c r="O29" s="114">
        <f>'[1]44104411Exp'!N$264</f>
        <v>0</v>
      </c>
      <c r="P29" s="114">
        <f>'[1]44104411Exp'!O$264</f>
        <v>0</v>
      </c>
      <c r="Q29" s="114">
        <f>'[1]44104411Exp'!P$264</f>
        <v>0</v>
      </c>
      <c r="R29" s="114">
        <f>'[1]44104411Exp'!Q$264</f>
        <v>0</v>
      </c>
      <c r="S29" s="114">
        <f>'[1]44104411Exp'!R$264</f>
        <v>0</v>
      </c>
      <c r="T29" s="114">
        <f>'[1]44104411Exp'!S$264</f>
        <v>0</v>
      </c>
      <c r="U29" s="114">
        <f>'[1]44104411Exp'!T$264</f>
        <v>0</v>
      </c>
      <c r="V29" s="114">
        <f>'[1]44104411Exp'!U$264</f>
        <v>0</v>
      </c>
      <c r="W29" s="114">
        <f>'[1]44104411Exp'!V$264</f>
        <v>0</v>
      </c>
      <c r="X29" s="114">
        <f>'[1]44104411Exp'!W$264</f>
        <v>0</v>
      </c>
      <c r="Y29" s="114">
        <f>'[1]44104411Exp'!X$264</f>
        <v>0</v>
      </c>
      <c r="Z29" s="114">
        <f>'[1]44104411Exp'!Y$264</f>
        <v>0</v>
      </c>
      <c r="AA29" s="114">
        <f>'[1]44104411Exp'!Z$264</f>
        <v>0</v>
      </c>
      <c r="AB29" s="114">
        <f>'[1]44104411Exp'!AA$264</f>
        <v>0</v>
      </c>
      <c r="AC29" s="101"/>
      <c r="AD29" s="110">
        <f>'[1]44104411Exp'!AB$264</f>
        <v>1.1249999999999999E-3</v>
      </c>
      <c r="AE29" s="137">
        <f>'[1]44104411Exp'!AC$264</f>
        <v>0</v>
      </c>
      <c r="AF29" s="137">
        <f>'[1]44104411Exp'!AD$264</f>
        <v>0</v>
      </c>
      <c r="AG29" s="137">
        <f>'[1]44104411Exp'!AE$264</f>
        <v>0</v>
      </c>
      <c r="AH29" s="137">
        <f>'[1]44104411Exp'!AF$264</f>
        <v>0</v>
      </c>
      <c r="AI29" s="137">
        <f>'[1]44104411Exp'!AG$264</f>
        <v>0</v>
      </c>
      <c r="AJ29" s="137">
        <f>'[1]44104411Exp'!AH$264</f>
        <v>0</v>
      </c>
      <c r="AK29" s="137">
        <f>'[1]44104411Exp'!AI$264</f>
        <v>0</v>
      </c>
      <c r="AL29" s="137">
        <f>'[1]44104411Exp'!AJ$264</f>
        <v>0</v>
      </c>
      <c r="AM29" s="137">
        <f>'[1]44104411Exp'!AK$264</f>
        <v>0</v>
      </c>
      <c r="AN29" s="137">
        <f>'[1]44104411Exp'!AL$264</f>
        <v>0</v>
      </c>
      <c r="AO29" s="137">
        <f>'[1]44104411Exp'!AM$264</f>
        <v>0</v>
      </c>
      <c r="AP29" s="137">
        <f>'[1]44104411Exp'!AN$264</f>
        <v>0</v>
      </c>
      <c r="AQ29" s="137">
        <f>'[1]44104411Exp'!AO$264</f>
        <v>0</v>
      </c>
      <c r="AR29" s="137">
        <f>'[1]44104411Exp'!AP$264</f>
        <v>0</v>
      </c>
      <c r="AS29" s="137">
        <f>'[1]44104411Exp'!AQ$264</f>
        <v>0</v>
      </c>
      <c r="AT29" s="137">
        <f>'[1]44104411Exp'!AR$264</f>
        <v>0</v>
      </c>
      <c r="AU29" s="137">
        <f>'[1]44104411Exp'!AS$264</f>
        <v>0</v>
      </c>
      <c r="AV29" s="137">
        <f>'[1]44104411Exp'!AT$264</f>
        <v>0</v>
      </c>
      <c r="AW29" s="137">
        <f>'[1]44104411Exp'!AU$264</f>
        <v>0</v>
      </c>
      <c r="AX29" s="137">
        <f>'[1]44104411Exp'!AV$264</f>
        <v>0</v>
      </c>
      <c r="AY29" s="137">
        <f>'[1]44104411Exp'!AW$264</f>
        <v>0</v>
      </c>
      <c r="AZ29" s="137">
        <f>'[1]44104411Exp'!AX$264</f>
        <v>0</v>
      </c>
      <c r="BA29" s="137">
        <f>'[1]44104411Exp'!AY$264</f>
        <v>0</v>
      </c>
      <c r="BB29" s="137">
        <f>'[1]44104411Exp'!AZ$264</f>
        <v>0</v>
      </c>
      <c r="BC29" s="137">
        <f>'[1]44104411Exp'!BA$264</f>
        <v>0</v>
      </c>
      <c r="BD29" s="108"/>
    </row>
    <row r="30" spans="2:56" ht="13">
      <c r="B30" s="112" t="s">
        <v>29</v>
      </c>
      <c r="C30" s="113">
        <f>'[1]44094418Exp'!B$264</f>
        <v>2.81091972E-3</v>
      </c>
      <c r="D30" s="138">
        <f>'[1]44094418Exp'!C$264</f>
        <v>3.3123087199999996E-3</v>
      </c>
      <c r="E30" s="138">
        <f>'[1]44094418Exp'!D$264</f>
        <v>3.6248561999999997E-3</v>
      </c>
      <c r="F30" s="138">
        <f>'[1]44094418Exp'!E$264</f>
        <v>3.9489574179999995E-3</v>
      </c>
      <c r="G30" s="138">
        <f>'[1]44094418Exp'!F$264</f>
        <v>5.7629893999999997E-3</v>
      </c>
      <c r="H30" s="138">
        <f>'[1]44094418Exp'!G$264</f>
        <v>8.0566495800000002E-3</v>
      </c>
      <c r="I30" s="138">
        <f>'[1]44094418Exp'!H$264</f>
        <v>1.5165924759999998E-2</v>
      </c>
      <c r="J30" s="139">
        <f>'[1]44094418Exp'!I$264</f>
        <v>1.4830479159999998E-2</v>
      </c>
      <c r="K30" s="115">
        <f>'[1]44094418Exp'!J$264</f>
        <v>2.0575487239999999E-2</v>
      </c>
      <c r="L30" s="115">
        <f>'[1]44094418Exp'!K$264</f>
        <v>1.0547076819999999E-2</v>
      </c>
      <c r="M30" s="114">
        <f>'[1]44094418Exp'!L$264</f>
        <v>2.6169392619999999E-2</v>
      </c>
      <c r="N30" s="114">
        <f>'[1]44094418Exp'!M$264</f>
        <v>2.0352728451428569E-2</v>
      </c>
      <c r="O30" s="114">
        <f>'[1]44094418Exp'!N$264</f>
        <v>7.6147404199999992E-3</v>
      </c>
      <c r="P30" s="114">
        <f>'[1]44094418Exp'!O$264</f>
        <v>6.2371377599999989E-3</v>
      </c>
      <c r="Q30" s="114">
        <f>'[1]44094418Exp'!P$264</f>
        <v>5.9489603599999982E-3</v>
      </c>
      <c r="R30" s="114">
        <f>'[1]44094418Exp'!Q$264</f>
        <v>2.0554325199999995E-3</v>
      </c>
      <c r="S30" s="114">
        <f>'[1]44094418Exp'!R$264</f>
        <v>6.3983467142857142E-4</v>
      </c>
      <c r="T30" s="114">
        <f>'[1]44094418Exp'!S$264</f>
        <v>7.7842127999999992E-4</v>
      </c>
      <c r="U30" s="114">
        <f>'[1]44094418Exp'!T$264</f>
        <v>1.5700095599999995E-3</v>
      </c>
      <c r="V30" s="114">
        <f>'[1]44094418Exp'!U$264</f>
        <v>1.3100381199999999E-3</v>
      </c>
      <c r="W30" s="114">
        <f>'[1]44094418Exp'!V$264</f>
        <v>6.8162976E-4</v>
      </c>
      <c r="X30" s="114">
        <f>'[1]44094418Exp'!W$264</f>
        <v>2.1235552799999998E-3</v>
      </c>
      <c r="Y30" s="114">
        <f>'[1]44094418Exp'!X$264</f>
        <v>2.0420728999999997E-3</v>
      </c>
      <c r="Z30" s="114">
        <f>'[1]44094418Exp'!Y$264</f>
        <v>3.4295228799999999E-3</v>
      </c>
      <c r="AA30" s="114">
        <f>'[1]44094418Exp'!Z$264</f>
        <v>1.6983040199999998E-3</v>
      </c>
      <c r="AB30" s="114">
        <f>'[1]44094418Exp'!AA$264</f>
        <v>0</v>
      </c>
      <c r="AC30" s="101"/>
      <c r="AD30" s="110">
        <f>'[1]44094418Exp'!AB$264</f>
        <v>2.8300670000000001</v>
      </c>
      <c r="AE30" s="137">
        <f>'[1]44094418Exp'!AC$264</f>
        <v>2.1826509999999999</v>
      </c>
      <c r="AF30" s="137">
        <f>'[1]44094418Exp'!AD$264</f>
        <v>2.1757200000000001</v>
      </c>
      <c r="AG30" s="137">
        <f>'[1]44094418Exp'!AE$264</f>
        <v>2.1360699999999997</v>
      </c>
      <c r="AH30" s="137">
        <f>'[1]44094418Exp'!AF$264</f>
        <v>2.6924369999999995</v>
      </c>
      <c r="AI30" s="137">
        <f>'[1]44094418Exp'!AG$264</f>
        <v>3.6207500000000001</v>
      </c>
      <c r="AJ30" s="137">
        <f>'[1]44094418Exp'!AH$264</f>
        <v>3.0188079999999999</v>
      </c>
      <c r="AK30" s="137">
        <f>'[1]44094418Exp'!AI$264</f>
        <v>5.6412659999999999</v>
      </c>
      <c r="AL30" s="137">
        <f>'[1]44094418Exp'!AJ$264</f>
        <v>3.0709399999999998</v>
      </c>
      <c r="AM30" s="137">
        <f>'[1]44094418Exp'!AK$264</f>
        <v>1.8390709999999999</v>
      </c>
      <c r="AN30" s="137">
        <f>'[1]44094418Exp'!AL$264</f>
        <v>14.393166999999998</v>
      </c>
      <c r="AO30" s="137">
        <f>'[1]44094418Exp'!AM$264</f>
        <v>3.5574819999999994</v>
      </c>
      <c r="AP30" s="137">
        <f>'[1]44094418Exp'!AN$264</f>
        <v>1.5142769999999999</v>
      </c>
      <c r="AQ30" s="137">
        <f>'[1]44094418Exp'!AO$264</f>
        <v>1.2045769999999998</v>
      </c>
      <c r="AR30" s="137">
        <f>'[1]44094418Exp'!AP$264</f>
        <v>1.140908</v>
      </c>
      <c r="AS30" s="137">
        <f>'[1]44094418Exp'!AQ$264</f>
        <v>0.43917599999999996</v>
      </c>
      <c r="AT30" s="137">
        <f>'[1]44094418Exp'!AR$264</f>
        <v>0.19457700000000003</v>
      </c>
      <c r="AU30" s="137">
        <f>'[1]44094418Exp'!AS$264</f>
        <v>0.21012700000000001</v>
      </c>
      <c r="AV30" s="137">
        <f>'[1]44094418Exp'!AT$264</f>
        <v>0.48146300000000003</v>
      </c>
      <c r="AW30" s="137">
        <f>'[1]44094418Exp'!AU$264</f>
        <v>0.37031199999999992</v>
      </c>
      <c r="AX30" s="137">
        <f>'[1]44094418Exp'!AV$264</f>
        <v>0.142681</v>
      </c>
      <c r="AY30" s="137">
        <f>'[1]44094418Exp'!AW$264</f>
        <v>0.45179999999999992</v>
      </c>
      <c r="AZ30" s="137">
        <f>'[1]44094418Exp'!AX$264</f>
        <v>0.42595498300000001</v>
      </c>
      <c r="BA30" s="137">
        <f>'[1]44094418Exp'!AY$264</f>
        <v>0.71772505500000006</v>
      </c>
      <c r="BB30" s="137">
        <f>'[1]44094418Exp'!AZ$264</f>
        <v>0.30469723900000001</v>
      </c>
      <c r="BC30" s="137">
        <f>'[1]44094418Exp'!BA$264</f>
        <v>0</v>
      </c>
      <c r="BD30" s="108"/>
    </row>
    <row r="31" spans="2:56" ht="13">
      <c r="B31" s="112" t="s">
        <v>87</v>
      </c>
      <c r="C31" s="113">
        <f>'[1]94Exp'!B$264</f>
        <v>0</v>
      </c>
      <c r="D31" s="138">
        <f>'[1]94Exp'!C$264</f>
        <v>0</v>
      </c>
      <c r="E31" s="138">
        <f>'[1]94Exp'!D$264</f>
        <v>0</v>
      </c>
      <c r="F31" s="138">
        <f>'[1]94Exp'!E$264</f>
        <v>0</v>
      </c>
      <c r="G31" s="138">
        <f>'[1]94Exp'!F$264</f>
        <v>0</v>
      </c>
      <c r="H31" s="138">
        <f>'[1]94Exp'!G$264</f>
        <v>0</v>
      </c>
      <c r="I31" s="138">
        <f>'[1]94Exp'!H$264</f>
        <v>0</v>
      </c>
      <c r="J31" s="139">
        <f>'[1]94Exp'!I$264</f>
        <v>0</v>
      </c>
      <c r="K31" s="115">
        <f>'[1]94Exp'!J$264</f>
        <v>0</v>
      </c>
      <c r="L31" s="115">
        <f>'[1]94Exp'!K$264</f>
        <v>0</v>
      </c>
      <c r="M31" s="114">
        <f>'[1]94Exp'!L$264</f>
        <v>0</v>
      </c>
      <c r="N31" s="114">
        <f>'[1]94Exp'!M$264</f>
        <v>0</v>
      </c>
      <c r="O31" s="114">
        <f>'[1]94Exp'!N$264</f>
        <v>0</v>
      </c>
      <c r="P31" s="114">
        <f>'[1]94Exp'!O$264</f>
        <v>0</v>
      </c>
      <c r="Q31" s="114">
        <f>'[1]94Exp'!P$264</f>
        <v>0</v>
      </c>
      <c r="R31" s="114">
        <f>'[1]94Exp'!Q$264</f>
        <v>0</v>
      </c>
      <c r="S31" s="114">
        <f>'[1]94Exp'!R$264</f>
        <v>0</v>
      </c>
      <c r="T31" s="114">
        <f>'[1]94Exp'!S$264</f>
        <v>0</v>
      </c>
      <c r="U31" s="114">
        <f>'[1]94Exp'!T$264</f>
        <v>0</v>
      </c>
      <c r="V31" s="114">
        <f>'[1]94Exp'!U$264</f>
        <v>0</v>
      </c>
      <c r="W31" s="114">
        <f>'[1]94Exp'!V$264</f>
        <v>0</v>
      </c>
      <c r="X31" s="114">
        <f>'[1]94Exp'!W$264</f>
        <v>0</v>
      </c>
      <c r="Y31" s="114">
        <f>'[1]94Exp'!X$264</f>
        <v>0</v>
      </c>
      <c r="Z31" s="114">
        <f>'[1]94Exp'!Y$264</f>
        <v>0</v>
      </c>
      <c r="AA31" s="114">
        <f>'[1]94Exp'!Z$264</f>
        <v>0</v>
      </c>
      <c r="AB31" s="114">
        <f>'[1]94Exp'!AA$264</f>
        <v>0</v>
      </c>
      <c r="AC31" s="101"/>
      <c r="AD31" s="110">
        <f>'[1]94Exp'!AB$264</f>
        <v>0</v>
      </c>
      <c r="AE31" s="137">
        <f>'[1]94Exp'!AC$264</f>
        <v>0</v>
      </c>
      <c r="AF31" s="137">
        <f>'[1]94Exp'!AD$264</f>
        <v>0</v>
      </c>
      <c r="AG31" s="137">
        <f>'[1]94Exp'!AE$264</f>
        <v>0</v>
      </c>
      <c r="AH31" s="137">
        <f>'[1]94Exp'!AF$264</f>
        <v>0</v>
      </c>
      <c r="AI31" s="137">
        <f>'[1]94Exp'!AG$264</f>
        <v>0</v>
      </c>
      <c r="AJ31" s="137">
        <f>'[1]94Exp'!AH$264</f>
        <v>0</v>
      </c>
      <c r="AK31" s="137">
        <f>'[1]94Exp'!AI$264</f>
        <v>0</v>
      </c>
      <c r="AL31" s="137">
        <f>'[1]94Exp'!AJ$264</f>
        <v>0</v>
      </c>
      <c r="AM31" s="137">
        <f>'[1]94Exp'!AK$264</f>
        <v>0</v>
      </c>
      <c r="AN31" s="137">
        <f>'[1]94Exp'!AL$264</f>
        <v>0</v>
      </c>
      <c r="AO31" s="137">
        <f>'[1]94Exp'!AM$264</f>
        <v>0</v>
      </c>
      <c r="AP31" s="137">
        <f>'[1]94Exp'!AN$264</f>
        <v>0</v>
      </c>
      <c r="AQ31" s="137">
        <f>'[1]94Exp'!AO$264</f>
        <v>0</v>
      </c>
      <c r="AR31" s="137">
        <f>'[1]94Exp'!AP$264</f>
        <v>0</v>
      </c>
      <c r="AS31" s="137">
        <f>'[1]94Exp'!AQ$264</f>
        <v>0</v>
      </c>
      <c r="AT31" s="137">
        <f>'[1]94Exp'!AR$264</f>
        <v>0</v>
      </c>
      <c r="AU31" s="137">
        <f>'[1]94Exp'!AS$264</f>
        <v>0</v>
      </c>
      <c r="AV31" s="137">
        <f>'[1]94Exp'!AT$264</f>
        <v>0</v>
      </c>
      <c r="AW31" s="137">
        <f>'[1]94Exp'!AU$264</f>
        <v>0</v>
      </c>
      <c r="AX31" s="137">
        <f>'[1]94Exp'!AV$264</f>
        <v>0</v>
      </c>
      <c r="AY31" s="137">
        <f>'[1]94Exp'!AW$264</f>
        <v>0</v>
      </c>
      <c r="AZ31" s="137">
        <f>'[1]94Exp'!AX$264</f>
        <v>0</v>
      </c>
      <c r="BA31" s="137">
        <f>'[1]94Exp'!AY$264</f>
        <v>0</v>
      </c>
      <c r="BB31" s="137">
        <f>'[1]94Exp'!AZ$264</f>
        <v>0</v>
      </c>
      <c r="BC31" s="137">
        <f>'[1]94Exp'!BA$264</f>
        <v>0</v>
      </c>
      <c r="BD31" s="108"/>
    </row>
    <row r="32" spans="2:56" ht="13.5" thickBot="1">
      <c r="B32" s="125" t="s">
        <v>9</v>
      </c>
      <c r="C32" s="126">
        <f t="shared" ref="C32:M32" si="11">C24-SUM(C25:C31)</f>
        <v>1.9615120000000125E-4</v>
      </c>
      <c r="D32" s="127">
        <f t="shared" si="11"/>
        <v>9.2735999999912777E-6</v>
      </c>
      <c r="E32" s="127">
        <f t="shared" si="11"/>
        <v>0</v>
      </c>
      <c r="F32" s="127">
        <f t="shared" si="11"/>
        <v>1.5969309999999681E-4</v>
      </c>
      <c r="G32" s="127">
        <f t="shared" si="11"/>
        <v>1.3984599999995739E-5</v>
      </c>
      <c r="H32" s="127">
        <f t="shared" si="11"/>
        <v>1.0220000000449314E-7</v>
      </c>
      <c r="I32" s="127">
        <f t="shared" si="11"/>
        <v>1.4335999999962046E-6</v>
      </c>
      <c r="J32" s="119">
        <f t="shared" si="11"/>
        <v>8.1374999999911379E-6</v>
      </c>
      <c r="K32" s="119">
        <f t="shared" si="11"/>
        <v>1.5294999999998504E-6</v>
      </c>
      <c r="L32" s="119">
        <f t="shared" si="11"/>
        <v>3.0835000000006829E-6</v>
      </c>
      <c r="M32" s="118">
        <f t="shared" si="11"/>
        <v>4.9945000000009565E-6</v>
      </c>
      <c r="N32" s="118">
        <f>N24-SUM(N25:N31)</f>
        <v>3.044999999993192E-7</v>
      </c>
      <c r="O32" s="118">
        <f t="shared" ref="O32:AB32" si="12">O24-SUM(O25:O31)</f>
        <v>2.5776799999998462E-5</v>
      </c>
      <c r="P32" s="118">
        <f t="shared" si="12"/>
        <v>2.1194000000002156E-5</v>
      </c>
      <c r="Q32" s="118">
        <f t="shared" si="12"/>
        <v>0</v>
      </c>
      <c r="R32" s="118">
        <f t="shared" si="12"/>
        <v>1.0378200000000018E-4</v>
      </c>
      <c r="S32" s="118">
        <f t="shared" si="12"/>
        <v>7.1120000000000037E-5</v>
      </c>
      <c r="T32" s="118">
        <f t="shared" si="12"/>
        <v>0</v>
      </c>
      <c r="U32" s="118">
        <f t="shared" si="12"/>
        <v>3.1640000000034141E-7</v>
      </c>
      <c r="V32" s="118">
        <f t="shared" si="12"/>
        <v>6.999999999784956E-9</v>
      </c>
      <c r="W32" s="118">
        <f t="shared" si="12"/>
        <v>0</v>
      </c>
      <c r="X32" s="118">
        <f t="shared" si="12"/>
        <v>3.4999999999965614E-7</v>
      </c>
      <c r="Y32" s="118">
        <f t="shared" si="12"/>
        <v>8.5719200000000662E-5</v>
      </c>
      <c r="Z32" s="118">
        <f t="shared" si="12"/>
        <v>4.474120000000012E-5</v>
      </c>
      <c r="AA32" s="118">
        <f t="shared" si="12"/>
        <v>1.0062499999994451E-7</v>
      </c>
      <c r="AB32" s="118">
        <f t="shared" si="12"/>
        <v>0</v>
      </c>
      <c r="AC32" s="101"/>
      <c r="AD32" s="120">
        <f t="shared" ref="AD32:BC32" si="13">AD24-SUM(AD25:AD31)</f>
        <v>3.8237000000000521E-2</v>
      </c>
      <c r="AE32" s="121">
        <f t="shared" si="13"/>
        <v>7.7702999999999633E-2</v>
      </c>
      <c r="AF32" s="121">
        <f t="shared" si="13"/>
        <v>0</v>
      </c>
      <c r="AG32" s="121">
        <f t="shared" si="13"/>
        <v>3.7997999999999976E-2</v>
      </c>
      <c r="AH32" s="121">
        <f t="shared" si="13"/>
        <v>8.2029999999999603E-3</v>
      </c>
      <c r="AI32" s="121">
        <f t="shared" si="13"/>
        <v>1.5199999999992997E-4</v>
      </c>
      <c r="AJ32" s="121">
        <f t="shared" si="13"/>
        <v>6.7559999999993181E-3</v>
      </c>
      <c r="AK32" s="121">
        <f t="shared" si="13"/>
        <v>2.9908999999999963E-2</v>
      </c>
      <c r="AL32" s="121">
        <f t="shared" si="13"/>
        <v>1.1470000000013414E-3</v>
      </c>
      <c r="AM32" s="121">
        <f t="shared" si="13"/>
        <v>8.8949999999998752E-3</v>
      </c>
      <c r="AN32" s="121">
        <f t="shared" si="13"/>
        <v>1.9960000000018852E-3</v>
      </c>
      <c r="AO32" s="121">
        <f t="shared" si="13"/>
        <v>3.3799999999928332E-4</v>
      </c>
      <c r="AP32" s="121">
        <f t="shared" si="13"/>
        <v>3.4519999999993445E-3</v>
      </c>
      <c r="AQ32" s="121">
        <f t="shared" si="13"/>
        <v>8.831999999999951E-3</v>
      </c>
      <c r="AR32" s="121">
        <f t="shared" si="13"/>
        <v>-5.802300000000038E-2</v>
      </c>
      <c r="AS32" s="121">
        <f t="shared" si="13"/>
        <v>4.3897999999999993E-2</v>
      </c>
      <c r="AT32" s="121">
        <f t="shared" si="13"/>
        <v>2.1814E-2</v>
      </c>
      <c r="AU32" s="121">
        <f t="shared" si="13"/>
        <v>0</v>
      </c>
      <c r="AV32" s="121">
        <f t="shared" si="13"/>
        <v>1.5999999999971593E-4</v>
      </c>
      <c r="AW32" s="121">
        <f t="shared" si="13"/>
        <v>1.100000000020529E-5</v>
      </c>
      <c r="AX32" s="121">
        <f t="shared" si="13"/>
        <v>0</v>
      </c>
      <c r="AY32" s="121">
        <f t="shared" si="13"/>
        <v>1.4300000000000423E-4</v>
      </c>
      <c r="AZ32" s="121">
        <f t="shared" si="13"/>
        <v>-7.1168750999999197E-2</v>
      </c>
      <c r="BA32" s="121">
        <f t="shared" si="13"/>
        <v>3.371998300000012E-2</v>
      </c>
      <c r="BB32" s="121">
        <f t="shared" si="13"/>
        <v>1.1731000000292369E-5</v>
      </c>
      <c r="BC32" s="121">
        <f t="shared" si="13"/>
        <v>0</v>
      </c>
      <c r="BD32" s="108"/>
    </row>
    <row r="33" spans="2:56" s="2" customFormat="1" ht="20" customHeight="1" thickTop="1">
      <c r="B33" s="100" t="s">
        <v>11</v>
      </c>
      <c r="C33" s="140">
        <f>[1]PaperSectorMinusCoreVPAExp!B$264+SUM(C35:C35)</f>
        <v>0</v>
      </c>
      <c r="D33" s="34">
        <f>[1]PaperSectorMinusCoreVPAExp!C$264+SUM(D35:D35)</f>
        <v>0</v>
      </c>
      <c r="E33" s="34">
        <f>[1]PaperSectorMinusCoreVPAExp!D$264+SUM(E35:E35)</f>
        <v>0</v>
      </c>
      <c r="F33" s="34">
        <f>[1]PaperSectorMinusCoreVPAExp!E$264+SUM(F35:F35)</f>
        <v>0</v>
      </c>
      <c r="G33" s="34">
        <f>[1]PaperSectorMinusCoreVPAExp!F$264+SUM(G35:G35)</f>
        <v>0</v>
      </c>
      <c r="H33" s="34">
        <f>[1]PaperSectorMinusCoreVPAExp!G$264+SUM(H35:H35)</f>
        <v>0</v>
      </c>
      <c r="I33" s="34">
        <f>[1]PaperSectorMinusCoreVPAExp!H$264+SUM(I35:I35)</f>
        <v>0</v>
      </c>
      <c r="J33" s="141">
        <f>[1]PaperSectorMinusCoreVPAExp!I$264+SUM(J35:J35)</f>
        <v>0</v>
      </c>
      <c r="K33" s="63">
        <f>[1]PaperSectorMinusCoreVPAExp!J$264+SUM(K35:K35)</f>
        <v>0</v>
      </c>
      <c r="L33" s="63">
        <f>[1]PaperSectorMinusCoreVPAExp!K$264+SUM(L35:L35)</f>
        <v>0</v>
      </c>
      <c r="M33" s="62">
        <f>[1]PaperSectorMinusCoreVPAExp!L$264+SUM(M35:M35)</f>
        <v>0</v>
      </c>
      <c r="N33" s="62">
        <f>[1]PaperSectorMinusCoreVPAExp!M$264+SUM(N35:N35)</f>
        <v>0</v>
      </c>
      <c r="O33" s="62">
        <f>[1]PaperSectorMinusCoreVPAExp!N$264+SUM(O35:O35)</f>
        <v>0</v>
      </c>
      <c r="P33" s="62">
        <f>[1]PaperSectorMinusCoreVPAExp!O$264+SUM(P35:P35)</f>
        <v>0</v>
      </c>
      <c r="Q33" s="62">
        <f>[1]PaperSectorMinusCoreVPAExp!P$264+SUM(Q35:Q35)</f>
        <v>0</v>
      </c>
      <c r="R33" s="62">
        <f>[1]PaperSectorMinusCoreVPAExp!Q$264+SUM(R35:R35)</f>
        <v>0</v>
      </c>
      <c r="S33" s="62">
        <f>[1]PaperSectorMinusCoreVPAExp!R$264+SUM(S35:S35)</f>
        <v>0</v>
      </c>
      <c r="T33" s="62">
        <f>[1]PaperSectorMinusCoreVPAExp!S$264+SUM(T35:T35)</f>
        <v>0</v>
      </c>
      <c r="U33" s="62">
        <f>[1]PaperSectorMinusCoreVPAExp!T$264+SUM(U35:U35)</f>
        <v>0</v>
      </c>
      <c r="V33" s="62">
        <f>[1]PaperSectorMinusCoreVPAExp!U$264+SUM(V35:V35)</f>
        <v>0</v>
      </c>
      <c r="W33" s="62">
        <f>[1]PaperSectorMinusCoreVPAExp!V$264+SUM(W35:W35)</f>
        <v>0</v>
      </c>
      <c r="X33" s="62">
        <f>[1]PaperSectorMinusCoreVPAExp!W$264+SUM(X35:X35)</f>
        <v>0</v>
      </c>
      <c r="Y33" s="62">
        <f>[1]PaperSectorMinusCoreVPAExp!X$264+SUM(Y35:Y35)</f>
        <v>0</v>
      </c>
      <c r="Z33" s="62">
        <f>[1]PaperSectorMinusCoreVPAExp!Y$264+SUM(Z35:Z35)</f>
        <v>0</v>
      </c>
      <c r="AA33" s="62">
        <f>[1]PaperSectorMinusCoreVPAExp!Z$264+SUM(AA35:AA35)</f>
        <v>0</v>
      </c>
      <c r="AB33" s="122">
        <f>[1]PaperSectorMinusCoreVPAExp!AA$264+SUM(AB35:AB35)</f>
        <v>0</v>
      </c>
      <c r="AC33" s="101"/>
      <c r="AD33" s="65">
        <f>(AD35:AD35)</f>
        <v>0</v>
      </c>
      <c r="AE33" s="65">
        <f>(AE35:AE35)</f>
        <v>0</v>
      </c>
      <c r="AF33" s="65">
        <f t="shared" ref="AF33:BC33" si="14">(AF35:AF35)</f>
        <v>0</v>
      </c>
      <c r="AG33" s="65">
        <f t="shared" si="14"/>
        <v>0</v>
      </c>
      <c r="AH33" s="65">
        <f t="shared" si="14"/>
        <v>0</v>
      </c>
      <c r="AI33" s="65">
        <f t="shared" si="14"/>
        <v>0</v>
      </c>
      <c r="AJ33" s="65">
        <f t="shared" si="14"/>
        <v>0</v>
      </c>
      <c r="AK33" s="65">
        <f t="shared" si="14"/>
        <v>0</v>
      </c>
      <c r="AL33" s="65">
        <f t="shared" si="14"/>
        <v>0</v>
      </c>
      <c r="AM33" s="65">
        <f t="shared" si="14"/>
        <v>0</v>
      </c>
      <c r="AN33" s="65">
        <f t="shared" si="14"/>
        <v>0</v>
      </c>
      <c r="AO33" s="65">
        <f t="shared" si="14"/>
        <v>0</v>
      </c>
      <c r="AP33" s="65">
        <f t="shared" si="14"/>
        <v>0</v>
      </c>
      <c r="AQ33" s="65">
        <f t="shared" si="14"/>
        <v>0</v>
      </c>
      <c r="AR33" s="65">
        <f t="shared" si="14"/>
        <v>0</v>
      </c>
      <c r="AS33" s="65">
        <f t="shared" si="14"/>
        <v>0</v>
      </c>
      <c r="AT33" s="65">
        <f t="shared" si="14"/>
        <v>0</v>
      </c>
      <c r="AU33" s="65">
        <f t="shared" si="14"/>
        <v>0</v>
      </c>
      <c r="AV33" s="65">
        <f t="shared" si="14"/>
        <v>0</v>
      </c>
      <c r="AW33" s="65">
        <f t="shared" si="14"/>
        <v>0</v>
      </c>
      <c r="AX33" s="65">
        <f t="shared" si="14"/>
        <v>0</v>
      </c>
      <c r="AY33" s="65">
        <f t="shared" si="14"/>
        <v>0</v>
      </c>
      <c r="AZ33" s="65">
        <f t="shared" si="14"/>
        <v>0</v>
      </c>
      <c r="BA33" s="65">
        <f t="shared" si="14"/>
        <v>0</v>
      </c>
      <c r="BB33" s="65">
        <f t="shared" si="14"/>
        <v>0</v>
      </c>
      <c r="BC33" s="65">
        <f t="shared" si="14"/>
        <v>0</v>
      </c>
      <c r="BD33" s="108"/>
    </row>
    <row r="34" spans="2:56" ht="13">
      <c r="B34" s="39" t="s">
        <v>86</v>
      </c>
      <c r="C34" s="73">
        <f>'[1]440123Exp'!B$264</f>
        <v>0</v>
      </c>
      <c r="D34" s="41">
        <f>'[1]440123Exp'!C$264</f>
        <v>0</v>
      </c>
      <c r="E34" s="41">
        <f>'[1]440123Exp'!D$264</f>
        <v>0</v>
      </c>
      <c r="F34" s="41">
        <f>'[1]440123Exp'!E$264</f>
        <v>0</v>
      </c>
      <c r="G34" s="41">
        <f>'[1]440123Exp'!F$264</f>
        <v>0</v>
      </c>
      <c r="H34" s="41">
        <f>'[1]440123Exp'!G$264</f>
        <v>0</v>
      </c>
      <c r="I34" s="41">
        <f>'[1]440123Exp'!H$264</f>
        <v>0</v>
      </c>
      <c r="J34" s="42">
        <f>'[1]440123Exp'!I$264</f>
        <v>0</v>
      </c>
      <c r="K34" s="42">
        <f>'[1]440123Exp'!J$264</f>
        <v>0</v>
      </c>
      <c r="L34" s="42">
        <f>'[1]440123Exp'!K$264</f>
        <v>0</v>
      </c>
      <c r="M34" s="41">
        <f>'[1]440123Exp'!L$264</f>
        <v>0</v>
      </c>
      <c r="N34" s="41">
        <f>'[1]440123Exp'!M$264</f>
        <v>0</v>
      </c>
      <c r="O34" s="41">
        <f>'[1]440123Exp'!N$264</f>
        <v>0</v>
      </c>
      <c r="P34" s="41">
        <f>'[1]440123Exp'!O$264</f>
        <v>0</v>
      </c>
      <c r="Q34" s="41">
        <f>'[1]440123Exp'!P$264</f>
        <v>0</v>
      </c>
      <c r="R34" s="41">
        <f>'[1]440123Exp'!Q$264</f>
        <v>0</v>
      </c>
      <c r="S34" s="41">
        <f>'[1]440123Exp'!R$264</f>
        <v>0</v>
      </c>
      <c r="T34" s="41">
        <f>'[1]440123Exp'!S$264</f>
        <v>0</v>
      </c>
      <c r="U34" s="41">
        <f>'[1]440123Exp'!T$264</f>
        <v>0</v>
      </c>
      <c r="V34" s="41">
        <f>'[1]440123Exp'!U$264</f>
        <v>0</v>
      </c>
      <c r="W34" s="41">
        <f>'[1]440123Exp'!V$264</f>
        <v>0</v>
      </c>
      <c r="X34" s="41">
        <f>'[1]440123Exp'!W$264</f>
        <v>0</v>
      </c>
      <c r="Y34" s="41">
        <f>'[1]440123Exp'!X$264</f>
        <v>0</v>
      </c>
      <c r="Z34" s="41">
        <f>'[1]440123Exp'!Y$264</f>
        <v>0</v>
      </c>
      <c r="AA34" s="41">
        <f>'[1]440123Exp'!Z$264</f>
        <v>0</v>
      </c>
      <c r="AB34" s="123">
        <f>'[1]440123Exp'!AA$264</f>
        <v>0</v>
      </c>
      <c r="AC34" s="101"/>
      <c r="AD34" s="110">
        <f>'[1]440123Exp'!AB$264</f>
        <v>0</v>
      </c>
      <c r="AE34" s="111">
        <f>'[1]440123Exp'!AC$264</f>
        <v>0</v>
      </c>
      <c r="AF34" s="111">
        <f>'[1]440123Exp'!AD$264</f>
        <v>0</v>
      </c>
      <c r="AG34" s="111">
        <f>'[1]440123Exp'!AE$264</f>
        <v>0</v>
      </c>
      <c r="AH34" s="111">
        <f>'[1]440123Exp'!AF$264</f>
        <v>0</v>
      </c>
      <c r="AI34" s="111">
        <f>'[1]440123Exp'!AG$264</f>
        <v>0</v>
      </c>
      <c r="AJ34" s="111">
        <f>'[1]440123Exp'!AH$264</f>
        <v>0</v>
      </c>
      <c r="AK34" s="111">
        <f>'[1]440123Exp'!AI$264</f>
        <v>0</v>
      </c>
      <c r="AL34" s="111">
        <f>'[1]440123Exp'!AJ$264</f>
        <v>0</v>
      </c>
      <c r="AM34" s="111">
        <f>'[1]440123Exp'!AK$264</f>
        <v>0</v>
      </c>
      <c r="AN34" s="111">
        <f>'[1]440123Exp'!AL$264</f>
        <v>0</v>
      </c>
      <c r="AO34" s="111">
        <f>'[1]440123Exp'!AM$264</f>
        <v>0</v>
      </c>
      <c r="AP34" s="111">
        <f>'[1]440123Exp'!AN$264</f>
        <v>0</v>
      </c>
      <c r="AQ34" s="111">
        <f>'[1]440123Exp'!AO$264</f>
        <v>0</v>
      </c>
      <c r="AR34" s="111">
        <f>'[1]440123Exp'!AP$264</f>
        <v>0</v>
      </c>
      <c r="AS34" s="111">
        <f>'[1]440123Exp'!AQ$264</f>
        <v>0</v>
      </c>
      <c r="AT34" s="111">
        <f>'[1]440123Exp'!AR$264</f>
        <v>0</v>
      </c>
      <c r="AU34" s="111">
        <f>'[1]440123Exp'!AS$264</f>
        <v>0</v>
      </c>
      <c r="AV34" s="111">
        <f>'[1]440123Exp'!AT$264</f>
        <v>0</v>
      </c>
      <c r="AW34" s="111">
        <f>'[1]440123Exp'!AU$264</f>
        <v>0</v>
      </c>
      <c r="AX34" s="111">
        <f>'[1]440123Exp'!AV$264</f>
        <v>0</v>
      </c>
      <c r="AY34" s="111">
        <f>'[1]440123Exp'!AW$264</f>
        <v>0</v>
      </c>
      <c r="AZ34" s="111">
        <f>'[1]440123Exp'!AX$264</f>
        <v>0</v>
      </c>
      <c r="BA34" s="111">
        <f>'[1]440123Exp'!AY$264</f>
        <v>0</v>
      </c>
      <c r="BB34" s="111">
        <f>'[1]440123Exp'!AZ$264</f>
        <v>0</v>
      </c>
      <c r="BC34" s="111">
        <f>'[1]440123Exp'!BA$264</f>
        <v>0</v>
      </c>
      <c r="BD34" s="108"/>
    </row>
    <row r="35" spans="2:56">
      <c r="B35" s="112" t="s">
        <v>10</v>
      </c>
      <c r="C35" s="113">
        <f>'[1]4701-5Exp'!B$264</f>
        <v>0</v>
      </c>
      <c r="D35" s="138">
        <f>'[1]4701-5Exp'!C$264</f>
        <v>0</v>
      </c>
      <c r="E35" s="138">
        <f>'[1]4701-5Exp'!D$264</f>
        <v>0</v>
      </c>
      <c r="F35" s="138">
        <f>'[1]4701-5Exp'!E$264</f>
        <v>0</v>
      </c>
      <c r="G35" s="138">
        <f>'[1]4701-5Exp'!F$264</f>
        <v>0</v>
      </c>
      <c r="H35" s="138">
        <f>'[1]4701-5Exp'!G$264</f>
        <v>0</v>
      </c>
      <c r="I35" s="138">
        <f>'[1]4701-5Exp'!H$264</f>
        <v>0</v>
      </c>
      <c r="J35" s="139">
        <f>'[1]4701-5Exp'!I$264</f>
        <v>0</v>
      </c>
      <c r="K35" s="115">
        <f>'[1]4701-5Exp'!J$264</f>
        <v>0</v>
      </c>
      <c r="L35" s="115">
        <f>'[1]4701-5Exp'!K$264</f>
        <v>0</v>
      </c>
      <c r="M35" s="114">
        <f>'[1]4701-5Exp'!L$264</f>
        <v>0</v>
      </c>
      <c r="N35" s="114">
        <f>'[1]4701-5Exp'!M$264</f>
        <v>0</v>
      </c>
      <c r="O35" s="114">
        <f>'[1]4701-5Exp'!N$264</f>
        <v>0</v>
      </c>
      <c r="P35" s="114">
        <f>'[1]4701-5Exp'!O$264</f>
        <v>0</v>
      </c>
      <c r="Q35" s="114">
        <f>'[1]4701-5Exp'!P$264</f>
        <v>0</v>
      </c>
      <c r="R35" s="114">
        <f>'[1]4701-5Exp'!Q$264</f>
        <v>0</v>
      </c>
      <c r="S35" s="114">
        <f>'[1]4701-5Exp'!R$264</f>
        <v>0</v>
      </c>
      <c r="T35" s="114">
        <f>'[1]4701-5Exp'!S$264</f>
        <v>0</v>
      </c>
      <c r="U35" s="114">
        <f>'[1]4701-5Exp'!T$264</f>
        <v>0</v>
      </c>
      <c r="V35" s="114">
        <f>'[1]4701-5Exp'!U$264</f>
        <v>0</v>
      </c>
      <c r="W35" s="114">
        <f>'[1]4701-5Exp'!V$264</f>
        <v>0</v>
      </c>
      <c r="X35" s="114">
        <f>'[1]4701-5Exp'!W$264</f>
        <v>0</v>
      </c>
      <c r="Y35" s="114">
        <f>'[1]4701-5Exp'!X$264</f>
        <v>0</v>
      </c>
      <c r="Z35" s="114">
        <f>'[1]4701-5Exp'!Y$264</f>
        <v>0</v>
      </c>
      <c r="AA35" s="114">
        <f>'[1]4701-5Exp'!Z$264</f>
        <v>0</v>
      </c>
      <c r="AB35" s="124">
        <f>'[1]4701-5Exp'!AA$264</f>
        <v>0</v>
      </c>
      <c r="AC35" s="253"/>
      <c r="AD35" s="110">
        <f>'[1]4701-5Exp'!AB$264</f>
        <v>0</v>
      </c>
      <c r="AE35" s="137">
        <f>'[1]4701-5Exp'!AC$264</f>
        <v>0</v>
      </c>
      <c r="AF35" s="137">
        <f>'[1]4701-5Exp'!AD$264</f>
        <v>0</v>
      </c>
      <c r="AG35" s="137">
        <f>'[1]4701-5Exp'!AE$264</f>
        <v>0</v>
      </c>
      <c r="AH35" s="137">
        <f>'[1]4701-5Exp'!AF$264</f>
        <v>0</v>
      </c>
      <c r="AI35" s="137">
        <f>'[1]4701-5Exp'!AG$264</f>
        <v>0</v>
      </c>
      <c r="AJ35" s="137">
        <f>'[1]4701-5Exp'!AH$264</f>
        <v>0</v>
      </c>
      <c r="AK35" s="137">
        <f>'[1]4701-5Exp'!AI$264</f>
        <v>0</v>
      </c>
      <c r="AL35" s="137">
        <f>'[1]4701-5Exp'!AJ$264</f>
        <v>0</v>
      </c>
      <c r="AM35" s="137">
        <f>'[1]4701-5Exp'!AK$264</f>
        <v>0</v>
      </c>
      <c r="AN35" s="137">
        <f>'[1]4701-5Exp'!AL$264</f>
        <v>0</v>
      </c>
      <c r="AO35" s="137">
        <f>'[1]4701-5Exp'!AM$264</f>
        <v>0</v>
      </c>
      <c r="AP35" s="137">
        <f>'[1]4701-5Exp'!AN$264</f>
        <v>0</v>
      </c>
      <c r="AQ35" s="137">
        <f>'[1]4701-5Exp'!AO$264</f>
        <v>0</v>
      </c>
      <c r="AR35" s="137">
        <f>'[1]4701-5Exp'!AP$264</f>
        <v>0</v>
      </c>
      <c r="AS35" s="137">
        <f>'[1]4701-5Exp'!AQ$264</f>
        <v>0</v>
      </c>
      <c r="AT35" s="137">
        <f>'[1]4701-5Exp'!AR$264</f>
        <v>0</v>
      </c>
      <c r="AU35" s="137">
        <f>'[1]4701-5Exp'!AS$264</f>
        <v>0</v>
      </c>
      <c r="AV35" s="137">
        <f>'[1]4701-5Exp'!AT$264</f>
        <v>0</v>
      </c>
      <c r="AW35" s="137">
        <f>'[1]4701-5Exp'!AU$264</f>
        <v>0</v>
      </c>
      <c r="AX35" s="137">
        <f>'[1]4701-5Exp'!AV$264</f>
        <v>0</v>
      </c>
      <c r="AY35" s="137">
        <f>'[1]4701-5Exp'!AW$264</f>
        <v>0</v>
      </c>
      <c r="AZ35" s="137">
        <f>'[1]4701-5Exp'!AX$264</f>
        <v>0</v>
      </c>
      <c r="BA35" s="137">
        <f>'[1]4701-5Exp'!AY$264</f>
        <v>0</v>
      </c>
      <c r="BB35" s="137">
        <f>'[1]4701-5Exp'!AZ$264</f>
        <v>0</v>
      </c>
      <c r="BC35" s="137">
        <f>'[1]4701-5Exp'!BA$264</f>
        <v>0</v>
      </c>
      <c r="BD35" s="108"/>
    </row>
    <row r="36" spans="2:56" ht="13" thickBot="1">
      <c r="B36" s="125" t="s">
        <v>14</v>
      </c>
      <c r="C36" s="126">
        <f>'[1]48Exp'!B$264</f>
        <v>0</v>
      </c>
      <c r="D36" s="142">
        <f>'[1]48Exp'!C$264</f>
        <v>0</v>
      </c>
      <c r="E36" s="142">
        <f>'[1]48Exp'!D$264</f>
        <v>0</v>
      </c>
      <c r="F36" s="142">
        <f>'[1]48Exp'!E$264</f>
        <v>0</v>
      </c>
      <c r="G36" s="142">
        <f>'[1]48Exp'!F$264</f>
        <v>0</v>
      </c>
      <c r="H36" s="142">
        <f>'[1]48Exp'!G$264</f>
        <v>0</v>
      </c>
      <c r="I36" s="142">
        <f>'[1]48Exp'!H$264</f>
        <v>0</v>
      </c>
      <c r="J36" s="143">
        <f>'[1]48Exp'!I$264</f>
        <v>0</v>
      </c>
      <c r="K36" s="128">
        <f>'[1]48Exp'!J$264</f>
        <v>0</v>
      </c>
      <c r="L36" s="128">
        <f>'[1]48Exp'!K$264</f>
        <v>0</v>
      </c>
      <c r="M36" s="127">
        <f>'[1]48Exp'!L$264</f>
        <v>0</v>
      </c>
      <c r="N36" s="127">
        <f>'[1]48Exp'!M$264</f>
        <v>0</v>
      </c>
      <c r="O36" s="127">
        <f>'[1]48Exp'!N$264</f>
        <v>0</v>
      </c>
      <c r="P36" s="127">
        <f>'[1]48Exp'!O$264</f>
        <v>0</v>
      </c>
      <c r="Q36" s="127">
        <f>'[1]48Exp'!P$264</f>
        <v>0</v>
      </c>
      <c r="R36" s="127">
        <f>'[1]48Exp'!Q$264</f>
        <v>0</v>
      </c>
      <c r="S36" s="127">
        <f>'[1]48Exp'!R$264</f>
        <v>0</v>
      </c>
      <c r="T36" s="127">
        <f>'[1]48Exp'!S$264</f>
        <v>0</v>
      </c>
      <c r="U36" s="127">
        <f>'[1]48Exp'!T$264</f>
        <v>0</v>
      </c>
      <c r="V36" s="127">
        <f>'[1]48Exp'!U$264</f>
        <v>0</v>
      </c>
      <c r="W36" s="127">
        <f>'[1]48Exp'!V$264</f>
        <v>0</v>
      </c>
      <c r="X36" s="127">
        <f>'[1]48Exp'!W$264</f>
        <v>0</v>
      </c>
      <c r="Y36" s="127">
        <f>'[1]48Exp'!X$264</f>
        <v>0</v>
      </c>
      <c r="Z36" s="127">
        <f>'[1]48Exp'!Y$264</f>
        <v>0</v>
      </c>
      <c r="AA36" s="127">
        <f>'[1]48Exp'!Z$264</f>
        <v>0</v>
      </c>
      <c r="AB36" s="129">
        <f>'[1]48Exp'!AA$264</f>
        <v>0</v>
      </c>
      <c r="AC36" s="144"/>
      <c r="AD36" s="130">
        <f>'[1]48Exp'!AB$264</f>
        <v>0</v>
      </c>
      <c r="AE36" s="145">
        <f>'[1]48Exp'!AC$264</f>
        <v>0</v>
      </c>
      <c r="AF36" s="145">
        <f>'[1]48Exp'!AD$264</f>
        <v>0</v>
      </c>
      <c r="AG36" s="145">
        <f>'[1]48Exp'!AE$264</f>
        <v>0</v>
      </c>
      <c r="AH36" s="145">
        <f>'[1]48Exp'!AF$264</f>
        <v>0</v>
      </c>
      <c r="AI36" s="145">
        <f>'[1]48Exp'!AG$264</f>
        <v>0</v>
      </c>
      <c r="AJ36" s="145">
        <f>'[1]48Exp'!AH$264</f>
        <v>0</v>
      </c>
      <c r="AK36" s="145">
        <f>'[1]48Exp'!AI$264</f>
        <v>0</v>
      </c>
      <c r="AL36" s="145">
        <f>'[1]48Exp'!AJ$264</f>
        <v>0</v>
      </c>
      <c r="AM36" s="145">
        <f>'[1]48Exp'!AK$264</f>
        <v>0</v>
      </c>
      <c r="AN36" s="145">
        <f>'[1]48Exp'!AL$264</f>
        <v>0</v>
      </c>
      <c r="AO36" s="145">
        <f>'[1]48Exp'!AM$264</f>
        <v>0</v>
      </c>
      <c r="AP36" s="145">
        <f>'[1]48Exp'!AN$264</f>
        <v>0</v>
      </c>
      <c r="AQ36" s="145">
        <f>'[1]48Exp'!AO$264</f>
        <v>0</v>
      </c>
      <c r="AR36" s="145">
        <f>'[1]48Exp'!AP$264</f>
        <v>0</v>
      </c>
      <c r="AS36" s="145">
        <f>'[1]48Exp'!AQ$264</f>
        <v>0</v>
      </c>
      <c r="AT36" s="145">
        <f>'[1]48Exp'!AR$264</f>
        <v>0</v>
      </c>
      <c r="AU36" s="145">
        <f>'[1]48Exp'!AS$264</f>
        <v>0</v>
      </c>
      <c r="AV36" s="145">
        <f>'[1]48Exp'!AT$264</f>
        <v>0</v>
      </c>
      <c r="AW36" s="145">
        <f>'[1]48Exp'!AU$264</f>
        <v>0</v>
      </c>
      <c r="AX36" s="145">
        <f>'[1]48Exp'!AV$264</f>
        <v>0</v>
      </c>
      <c r="AY36" s="145">
        <f>'[1]48Exp'!AW$264</f>
        <v>0</v>
      </c>
      <c r="AZ36" s="145">
        <f>'[1]48Exp'!AX$264</f>
        <v>0</v>
      </c>
      <c r="BA36" s="145">
        <f>'[1]48Exp'!AY$264</f>
        <v>0</v>
      </c>
      <c r="BB36" s="145">
        <f>'[1]48Exp'!AZ$264</f>
        <v>0</v>
      </c>
      <c r="BC36" s="145">
        <f>'[1]48Exp'!BA$264</f>
        <v>0</v>
      </c>
      <c r="BD36" s="108"/>
    </row>
    <row r="37" spans="2:56" ht="13" thickTop="1">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row>
  </sheetData>
  <mergeCells count="9">
    <mergeCell ref="AD5:BC5"/>
    <mergeCell ref="AD21:BC21"/>
    <mergeCell ref="C5:AB5"/>
    <mergeCell ref="C21:AB21"/>
    <mergeCell ref="B2:B3"/>
    <mergeCell ref="C2:AB2"/>
    <mergeCell ref="C3:AB3"/>
    <mergeCell ref="AD2:BC2"/>
    <mergeCell ref="AD3:BC3"/>
  </mergeCells>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9"/>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v>1</v>
      </c>
      <c r="B1" s="18"/>
    </row>
    <row r="2" spans="1:56" s="6" customFormat="1" ht="16" thickTop="1">
      <c r="A2" s="2"/>
      <c r="B2" s="284" t="s">
        <v>88</v>
      </c>
      <c r="C2" s="275" t="s">
        <v>103</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20">
        <f>1/$A$1*[1]CoreVPAExp!$B$263</f>
        <v>0.29803899710849596</v>
      </c>
      <c r="D5" s="21">
        <f>1/$A$1*[1]CoreVPAExp!$C$263</f>
        <v>0.29794794966048005</v>
      </c>
      <c r="E5" s="21">
        <f>1/$A$1*[1]CoreVPAExp!$D$263</f>
        <v>0.23448501627824003</v>
      </c>
      <c r="F5" s="21">
        <f>1/$A$1*[1]CoreVPAExp!$E$263</f>
        <v>0.20663965427307995</v>
      </c>
      <c r="G5" s="21">
        <f>1/$A$1*[1]CoreVPAExp!$F$263</f>
        <v>0.30758760644967598</v>
      </c>
      <c r="H5" s="21">
        <f>1/$A$1*[1]CoreVPAExp!$G$263</f>
        <v>0.28809373453199999</v>
      </c>
      <c r="I5" s="21">
        <f>1/$A$1*[1]CoreVPAExp!$H$263</f>
        <v>0.33453593204199999</v>
      </c>
      <c r="J5" s="22">
        <f>1/$A$1*[1]CoreVPAExp!$I$263</f>
        <v>0.34994923381431997</v>
      </c>
      <c r="K5" s="22">
        <f>1/$A$1*[1]CoreVPAExp!$J$263</f>
        <v>0.28682293347960008</v>
      </c>
      <c r="L5" s="22">
        <f>1/$A$1*[1]CoreVPAExp!K$263</f>
        <v>0.20882302692399995</v>
      </c>
      <c r="M5" s="22">
        <f>1/$A$1*[1]CoreVPAExp!L$263</f>
        <v>0.25251374038999996</v>
      </c>
      <c r="N5" s="21">
        <f>1/$A$1*[1]CoreVPAExp!M$263</f>
        <v>0.25010286454399999</v>
      </c>
      <c r="O5" s="21">
        <f>1/$A$1*[1]CoreVPAExp!N$263</f>
        <v>0.14756957235133333</v>
      </c>
      <c r="P5" s="21">
        <f>1/$A$1*[1]CoreVPAExp!O$263</f>
        <v>0.16041052673958972</v>
      </c>
      <c r="Q5" s="21">
        <f>1/$A$1*[1]CoreVPAExp!P$263</f>
        <v>0.21044559183074504</v>
      </c>
      <c r="R5" s="21">
        <f>1/$A$1*[1]CoreVPAExp!Q$263</f>
        <v>0.18815400380673689</v>
      </c>
      <c r="S5" s="21">
        <f>1/$A$1*[1]CoreVPAExp!R$263</f>
        <v>0.17552022647199997</v>
      </c>
      <c r="T5" s="21">
        <f>1/$A$1*[1]CoreVPAExp!S$263</f>
        <v>0.21644412874399993</v>
      </c>
      <c r="U5" s="21">
        <f>1/$A$1*[1]CoreVPAExp!T$263</f>
        <v>0.22109912216799998</v>
      </c>
      <c r="V5" s="21">
        <f>1/$A$1*[1]CoreVPAExp!U$263</f>
        <v>0.13954235714799998</v>
      </c>
      <c r="W5" s="21">
        <f>1/$A$1*[1]CoreVPAExp!V$263</f>
        <v>0.11693249543999995</v>
      </c>
      <c r="X5" s="21">
        <f>1/$A$1*[1]CoreVPAExp!W$263</f>
        <v>8.9902992034666687E-2</v>
      </c>
      <c r="Y5" s="21">
        <f>1/$A$1*[1]CoreVPAExp!X$263</f>
        <v>0.13517638454463204</v>
      </c>
      <c r="Z5" s="21">
        <f>1/$A$1*[1]CoreVPAExp!Y$263</f>
        <v>6.0371467623360001E-2</v>
      </c>
      <c r="AA5" s="21">
        <f>1/$A$1*[1]CoreVPAExp!Z$263</f>
        <v>6.1009827854639986E-2</v>
      </c>
      <c r="AB5" s="21">
        <f>1/$A$1*[1]CoreVPAExp!AA$263</f>
        <v>0</v>
      </c>
      <c r="AC5" s="23"/>
      <c r="AD5" s="24">
        <f>[1]CoreVPAExp!AB$263</f>
        <v>33.946087999999996</v>
      </c>
      <c r="AE5" s="25">
        <f>[1]CoreVPAExp!AC$263</f>
        <v>29.800105999999996</v>
      </c>
      <c r="AF5" s="25">
        <f>[1]CoreVPAExp!AD$263</f>
        <v>31.156837999999997</v>
      </c>
      <c r="AG5" s="25">
        <f>[1]CoreVPAExp!AE$263</f>
        <v>23.182436000000003</v>
      </c>
      <c r="AH5" s="25">
        <f>[1]CoreVPAExp!AF$263</f>
        <v>42.312775999999999</v>
      </c>
      <c r="AI5" s="25">
        <f>[1]CoreVPAExp!AG$263</f>
        <v>40.343973999999989</v>
      </c>
      <c r="AJ5" s="25">
        <f>[1]CoreVPAExp!AH$263</f>
        <v>55.895545000000013</v>
      </c>
      <c r="AK5" s="25">
        <f>[1]CoreVPAExp!AI$263</f>
        <v>57.905619000000016</v>
      </c>
      <c r="AL5" s="25">
        <f>[1]CoreVPAExp!AJ$263</f>
        <v>47.329926</v>
      </c>
      <c r="AM5" s="25">
        <f>[1]CoreVPAExp!AK$263</f>
        <v>35.816167999999998</v>
      </c>
      <c r="AN5" s="25">
        <f>[1]CoreVPAExp!AL$263</f>
        <v>39.078063</v>
      </c>
      <c r="AO5" s="25">
        <f>[1]CoreVPAExp!AM$263</f>
        <v>33.835376999999994</v>
      </c>
      <c r="AP5" s="25">
        <f>[1]CoreVPAExp!AN$263</f>
        <v>31.994554999999995</v>
      </c>
      <c r="AQ5" s="25">
        <f>[1]CoreVPAExp!AO$263</f>
        <v>29.103542000000004</v>
      </c>
      <c r="AR5" s="25">
        <f>[1]CoreVPAExp!AP$263</f>
        <v>41.973213999999992</v>
      </c>
      <c r="AS5" s="25">
        <f>[1]CoreVPAExp!AQ$263</f>
        <v>34.871086000000005</v>
      </c>
      <c r="AT5" s="25">
        <f>[1]CoreVPAExp!AR$263</f>
        <v>30.882947999999999</v>
      </c>
      <c r="AU5" s="25">
        <f>[1]CoreVPAExp!AS$263</f>
        <v>30.180702999999998</v>
      </c>
      <c r="AV5" s="25">
        <f>[1]CoreVPAExp!AT$263</f>
        <v>27.279635999999996</v>
      </c>
      <c r="AW5" s="25">
        <f>[1]CoreVPAExp!AU$263</f>
        <v>23.644558000000004</v>
      </c>
      <c r="AX5" s="25">
        <f>[1]CoreVPAExp!AV$263</f>
        <v>20.746424999999999</v>
      </c>
      <c r="AY5" s="25">
        <f>[1]CoreVPAExp!AW$263</f>
        <v>19.725983100000001</v>
      </c>
      <c r="AZ5" s="25">
        <f>[1]CoreVPAExp!AX$263</f>
        <v>18.361700809999999</v>
      </c>
      <c r="BA5" s="25">
        <f>[1]CoreVPAExp!AY$263</f>
        <v>12.528239726999999</v>
      </c>
      <c r="BB5" s="25">
        <f>[1]CoreVPAExp!AZ$263</f>
        <v>14.341519308999999</v>
      </c>
      <c r="BC5" s="25">
        <f>[1]CoreVPAExp!BA$263</f>
        <v>0</v>
      </c>
      <c r="BD5" s="7"/>
    </row>
    <row r="6" spans="1:56" ht="17.149999999999999" customHeight="1" thickTop="1">
      <c r="B6" s="26" t="s">
        <v>56</v>
      </c>
      <c r="C6" s="27">
        <f>1/$A$1*[1]CoreVPAExp!$B$266</f>
        <v>9.712976000000001E-6</v>
      </c>
      <c r="D6" s="28">
        <f>1/$A$1*[1]CoreVPAExp!$C$266</f>
        <v>1.4790327999999998E-4</v>
      </c>
      <c r="E6" s="28">
        <f>1/$A$1*[1]CoreVPAExp!$D$266</f>
        <v>2.3792714399999999E-4</v>
      </c>
      <c r="F6" s="28">
        <f>1/$A$1*[1]CoreVPAExp!$E$266</f>
        <v>5.1822819999999999E-4</v>
      </c>
      <c r="G6" s="28">
        <f>1/$A$1*[1]CoreVPAExp!$F$266</f>
        <v>1.4227085599999999E-3</v>
      </c>
      <c r="H6" s="28">
        <f>1/$A$1*[1]CoreVPAExp!$G$266</f>
        <v>1.5186080000000003E-4</v>
      </c>
      <c r="I6" s="28">
        <f>1/$A$1*[1]CoreVPAExp!$H$266</f>
        <v>1.8200000000000002E-6</v>
      </c>
      <c r="J6" s="29">
        <f>1/$A$1*[1]CoreVPAExp!$I$266</f>
        <v>7.2789528000000002E-5</v>
      </c>
      <c r="K6" s="29">
        <f>1/$A$1*[1]CoreVPAExp!$J$266</f>
        <v>2.9869949200000002E-4</v>
      </c>
      <c r="L6" s="29">
        <f>1/$A$1*[1]CoreVPAExp!K$266</f>
        <v>4.1279699999999997E-5</v>
      </c>
      <c r="M6" s="28">
        <f>1/$A$1*[1]CoreVPAExp!L$266</f>
        <v>1.5203370000000001E-4</v>
      </c>
      <c r="N6" s="28">
        <f>1/$A$1*[1]CoreVPAExp!M$266</f>
        <v>1.2084E-5</v>
      </c>
      <c r="O6" s="28">
        <f>1/$A$1*[1]CoreVPAExp!N$266</f>
        <v>1.3103999999999999E-4</v>
      </c>
      <c r="P6" s="28">
        <f>1/$A$1*[1]CoreVPAExp!O$266</f>
        <v>0</v>
      </c>
      <c r="Q6" s="28">
        <f>1/$A$1*[1]CoreVPAExp!P$266</f>
        <v>7.9643199999999983E-5</v>
      </c>
      <c r="R6" s="28">
        <f>1/$A$1*[1]CoreVPAExp!Q$266</f>
        <v>0</v>
      </c>
      <c r="S6" s="28">
        <f>1/$A$1*[1]CoreVPAExp!R$266</f>
        <v>1.2319111999999999E-4</v>
      </c>
      <c r="T6" s="28">
        <f>1/$A$1*[1]CoreVPAExp!S$266</f>
        <v>7.0980000000000001E-5</v>
      </c>
      <c r="U6" s="28">
        <f>1/$A$1*[1]CoreVPAExp!T$266</f>
        <v>6.0059999999999998E-5</v>
      </c>
      <c r="V6" s="28">
        <f>1/$A$1*[1]CoreVPAExp!U$266</f>
        <v>0</v>
      </c>
      <c r="W6" s="28">
        <f>1/$A$1*[1]CoreVPAExp!V$266</f>
        <v>2.0419417200000001E-4</v>
      </c>
      <c r="X6" s="28">
        <f>1/$A$1*[1]CoreVPAExp!W$266</f>
        <v>2.7150479999999996E-5</v>
      </c>
      <c r="Y6" s="28">
        <f>1/$A$1*[1]CoreVPAExp!X$266</f>
        <v>0</v>
      </c>
      <c r="Z6" s="28">
        <f>1/$A$1*[1]CoreVPAExp!Y$266</f>
        <v>0</v>
      </c>
      <c r="AA6" s="28">
        <f>1/$A$1*[1]CoreVPAExp!Z$266</f>
        <v>0</v>
      </c>
      <c r="AB6" s="28">
        <f>1/$A$1*[1]CoreVPAExp!AA$266</f>
        <v>0</v>
      </c>
      <c r="AC6" s="30"/>
      <c r="AD6" s="31">
        <f>[1]CoreVPAExp!AB$266</f>
        <v>4.8859999999999997E-3</v>
      </c>
      <c r="AE6" s="32">
        <f>[1]CoreVPAExp!AC$266</f>
        <v>1.5993E-2</v>
      </c>
      <c r="AF6" s="32">
        <f>[1]CoreVPAExp!AD$266</f>
        <v>4.9846000000000001E-2</v>
      </c>
      <c r="AG6" s="32">
        <f>[1]CoreVPAExp!AE$266</f>
        <v>7.4905999999999986E-2</v>
      </c>
      <c r="AH6" s="32">
        <f>[1]CoreVPAExp!AF$266</f>
        <v>0.18424100000000002</v>
      </c>
      <c r="AI6" s="32">
        <f>[1]CoreVPAExp!AG$266</f>
        <v>2.5305000000000001E-2</v>
      </c>
      <c r="AJ6" s="32">
        <f>[1]CoreVPAExp!AH$266</f>
        <v>6.6599999999999993E-4</v>
      </c>
      <c r="AK6" s="32">
        <f>[1]CoreVPAExp!AI$266</f>
        <v>3.2350999999999998E-2</v>
      </c>
      <c r="AL6" s="32">
        <f>[1]CoreVPAExp!AJ$266</f>
        <v>4.1145999999999995E-2</v>
      </c>
      <c r="AM6" s="32">
        <f>[1]CoreVPAExp!AK$266</f>
        <v>1.0921E-2</v>
      </c>
      <c r="AN6" s="32">
        <f>[1]CoreVPAExp!AL$266</f>
        <v>3.3413999999999999E-2</v>
      </c>
      <c r="AO6" s="32">
        <f>[1]CoreVPAExp!AM$266</f>
        <v>1.0069999999999999E-3</v>
      </c>
      <c r="AP6" s="32">
        <f>[1]CoreVPAExp!AN$266</f>
        <v>7.4609999999999998E-3</v>
      </c>
      <c r="AQ6" s="32">
        <f>[1]CoreVPAExp!AO$266</f>
        <v>0</v>
      </c>
      <c r="AR6" s="32">
        <f>[1]CoreVPAExp!AP$266</f>
        <v>1.3127999999999999E-2</v>
      </c>
      <c r="AS6" s="32">
        <f>[1]CoreVPAExp!AQ$266</f>
        <v>0</v>
      </c>
      <c r="AT6" s="32">
        <f>[1]CoreVPAExp!AR$266</f>
        <v>2.9973E-2</v>
      </c>
      <c r="AU6" s="32">
        <f>[1]CoreVPAExp!AS$266</f>
        <v>3.9599999999999996E-2</v>
      </c>
      <c r="AV6" s="32">
        <f>[1]CoreVPAExp!AT$266</f>
        <v>3.9402999999999994E-2</v>
      </c>
      <c r="AW6" s="32">
        <f>[1]CoreVPAExp!AU$266</f>
        <v>0</v>
      </c>
      <c r="AX6" s="32">
        <f>[1]CoreVPAExp!AV$266</f>
        <v>9.3360999999999986E-2</v>
      </c>
      <c r="AY6" s="32">
        <f>[1]CoreVPAExp!AW$266</f>
        <v>5.6010000000000001E-3</v>
      </c>
      <c r="AZ6" s="32">
        <f>[1]CoreVPAExp!AX$266</f>
        <v>0</v>
      </c>
      <c r="BA6" s="32">
        <f>[1]CoreVPAExp!AY$266</f>
        <v>0</v>
      </c>
      <c r="BB6" s="32">
        <f>[1]CoreVPAExp!AZ$266</f>
        <v>0</v>
      </c>
      <c r="BC6" s="32">
        <f>[1]CoreVPAExp!BA$266</f>
        <v>0</v>
      </c>
      <c r="BD6" s="7"/>
    </row>
    <row r="7" spans="1:56" ht="17.149999999999999" customHeight="1">
      <c r="B7" s="33" t="s">
        <v>40</v>
      </c>
      <c r="C7" s="34">
        <f>1/$A$1*[1]CoreVPAExp!$B$268</f>
        <v>9.068641111824001E-2</v>
      </c>
      <c r="D7" s="35">
        <f>1/$A$1*[1]CoreVPAExp!$C$268</f>
        <v>9.0387709515600004E-2</v>
      </c>
      <c r="E7" s="35">
        <f>1/$A$1*[1]CoreVPAExp!$D$268</f>
        <v>5.3725110854239998E-2</v>
      </c>
      <c r="F7" s="35">
        <f>1/$A$1*[1]CoreVPAExp!$E$268</f>
        <v>5.2092808459999994E-2</v>
      </c>
      <c r="G7" s="35">
        <f>1/$A$1*[1]CoreVPAExp!$F$268</f>
        <v>6.543252338000001E-2</v>
      </c>
      <c r="H7" s="35">
        <f>1/$A$1*[1]CoreVPAExp!$G$268</f>
        <v>6.1437809880000006E-2</v>
      </c>
      <c r="I7" s="35">
        <f>1/$A$1*[1]CoreVPAExp!$H$268</f>
        <v>3.4607858379999995E-2</v>
      </c>
      <c r="J7" s="36">
        <f>1/$A$1*[1]CoreVPAExp!$I$268</f>
        <v>5.0026505689160006E-2</v>
      </c>
      <c r="K7" s="36">
        <f>1/$A$1*[1]CoreVPAExp!$J$268</f>
        <v>3.0738595047999997E-2</v>
      </c>
      <c r="L7" s="36">
        <f>1/$A$1*[1]CoreVPAExp!K$268</f>
        <v>1.9536856839999998E-2</v>
      </c>
      <c r="M7" s="35">
        <f>1/$A$1*[1]CoreVPAExp!L$268</f>
        <v>2.4770616279999998E-2</v>
      </c>
      <c r="N7" s="35">
        <f>1/$A$1*[1]CoreVPAExp!M$268</f>
        <v>1.2939486070000001E-2</v>
      </c>
      <c r="O7" s="35">
        <f>1/$A$1*[1]CoreVPAExp!N$268</f>
        <v>2.2017721003999999E-2</v>
      </c>
      <c r="P7" s="35">
        <f>1/$A$1*[1]CoreVPAExp!O$268</f>
        <v>1.4255150107999999E-2</v>
      </c>
      <c r="Q7" s="35">
        <f>1/$A$1*[1]CoreVPAExp!P$268</f>
        <v>1.6982224760000001E-2</v>
      </c>
      <c r="R7" s="35">
        <f>1/$A$1*[1]CoreVPAExp!Q$268</f>
        <v>8.0553859359999997E-3</v>
      </c>
      <c r="S7" s="35">
        <f>1/$A$1*[1]CoreVPAExp!R$268</f>
        <v>1.6386299855999997E-2</v>
      </c>
      <c r="T7" s="35">
        <f>1/$A$1*[1]CoreVPAExp!S$268</f>
        <v>1.165431204E-2</v>
      </c>
      <c r="U7" s="35">
        <f>1/$A$1*[1]CoreVPAExp!T$268</f>
        <v>1.1800505519999997E-2</v>
      </c>
      <c r="V7" s="35">
        <f>1/$A$1*[1]CoreVPAExp!U$268</f>
        <v>1.392628328E-2</v>
      </c>
      <c r="W7" s="35">
        <f>1/$A$1*[1]CoreVPAExp!V$268</f>
        <v>1.0914564471999998E-2</v>
      </c>
      <c r="X7" s="35">
        <f>1/$A$1*[1]CoreVPAExp!W$268</f>
        <v>7.5317389279999994E-3</v>
      </c>
      <c r="Y7" s="35">
        <f>1/$A$1*[1]CoreVPAExp!X$268</f>
        <v>1.1669403199999998E-2</v>
      </c>
      <c r="Z7" s="35">
        <f>1/$A$1*[1]CoreVPAExp!Y$268</f>
        <v>9.8359278359999996E-3</v>
      </c>
      <c r="AA7" s="35">
        <f>1/$A$1*[1]CoreVPAExp!Z$268</f>
        <v>1.2764547834639999E-2</v>
      </c>
      <c r="AB7" s="35">
        <f>1/$A$1*[1]CoreVPAExp!AA$268</f>
        <v>0</v>
      </c>
      <c r="AC7" s="30"/>
      <c r="AD7" s="37">
        <f>[1]CoreVPAExp!AB$268</f>
        <v>11.484665999999999</v>
      </c>
      <c r="AE7" s="38">
        <f>[1]CoreVPAExp!AC$268</f>
        <v>8.2027479999999979</v>
      </c>
      <c r="AF7" s="38">
        <f>[1]CoreVPAExp!AD$268</f>
        <v>8.5760679999999994</v>
      </c>
      <c r="AG7" s="38">
        <f>[1]CoreVPAExp!AE$268</f>
        <v>5.0593780000000006</v>
      </c>
      <c r="AH7" s="38">
        <f>[1]CoreVPAExp!AF$268</f>
        <v>10.728076</v>
      </c>
      <c r="AI7" s="38">
        <f>[1]CoreVPAExp!AG$268</f>
        <v>7.2770829999999993</v>
      </c>
      <c r="AJ7" s="38">
        <f>[1]CoreVPAExp!AH$268</f>
        <v>5.6535830000000002</v>
      </c>
      <c r="AK7" s="38">
        <f>[1]CoreVPAExp!AI$268</f>
        <v>8.5937760000000001</v>
      </c>
      <c r="AL7" s="38">
        <f>[1]CoreVPAExp!AJ$268</f>
        <v>6.3020100000000001</v>
      </c>
      <c r="AM7" s="38">
        <f>[1]CoreVPAExp!AK$268</f>
        <v>4.1944119999999998</v>
      </c>
      <c r="AN7" s="38">
        <f>[1]CoreVPAExp!AL$268</f>
        <v>5.4604090000000003</v>
      </c>
      <c r="AO7" s="38">
        <f>[1]CoreVPAExp!AM$268</f>
        <v>3.6852659999999995</v>
      </c>
      <c r="AP7" s="38">
        <f>[1]CoreVPAExp!AN$268</f>
        <v>8.0016870000000004</v>
      </c>
      <c r="AQ7" s="38">
        <f>[1]CoreVPAExp!AO$268</f>
        <v>4.1905580000000002</v>
      </c>
      <c r="AR7" s="38">
        <f>[1]CoreVPAExp!AP$268</f>
        <v>5.2371980000000002</v>
      </c>
      <c r="AS7" s="38">
        <f>[1]CoreVPAExp!AQ$268</f>
        <v>2.4027699999999994</v>
      </c>
      <c r="AT7" s="38">
        <f>[1]CoreVPAExp!AR$268</f>
        <v>4.6959920000000004</v>
      </c>
      <c r="AU7" s="38">
        <f>[1]CoreVPAExp!AS$268</f>
        <v>2.9457269999999998</v>
      </c>
      <c r="AV7" s="38">
        <f>[1]CoreVPAExp!AT$268</f>
        <v>3.395038</v>
      </c>
      <c r="AW7" s="38">
        <f>[1]CoreVPAExp!AU$268</f>
        <v>4.6028130000000003</v>
      </c>
      <c r="AX7" s="38">
        <f>[1]CoreVPAExp!AV$268</f>
        <v>3.6405609999999999</v>
      </c>
      <c r="AY7" s="38">
        <f>[1]CoreVPAExp!AW$268</f>
        <v>3.1671000999999999</v>
      </c>
      <c r="AZ7" s="38">
        <f>[1]CoreVPAExp!AX$268</f>
        <v>2.5930396060000001</v>
      </c>
      <c r="BA7" s="38">
        <f>[1]CoreVPAExp!AY$268</f>
        <v>2.6003964419999996</v>
      </c>
      <c r="BB7" s="38">
        <f>[1]CoreVPAExp!AZ$268</f>
        <v>3.9355394669999999</v>
      </c>
      <c r="BC7" s="38">
        <f>[1]CoreVPAExp!BA$268</f>
        <v>0</v>
      </c>
      <c r="BD7" s="7"/>
    </row>
    <row r="8" spans="1:56">
      <c r="B8" s="39" t="s">
        <v>41</v>
      </c>
      <c r="C8" s="40">
        <f>1/$A$1*[1]CoreVPAExp!$B$247</f>
        <v>9.0436368318240007E-2</v>
      </c>
      <c r="D8" s="41">
        <f>1/$A$1*[1]CoreVPAExp!$C$247</f>
        <v>9.0137082523600004E-2</v>
      </c>
      <c r="E8" s="41">
        <f>1/$A$1*[1]CoreVPAExp!$D$247</f>
        <v>5.3332737558240001E-2</v>
      </c>
      <c r="F8" s="41">
        <f>1/$A$1*[1]CoreVPAExp!$E$247</f>
        <v>4.9560325919999995E-2</v>
      </c>
      <c r="G8" s="41">
        <f>1/$A$1*[1]CoreVPAExp!$F$247</f>
        <v>6.3175924980000006E-2</v>
      </c>
      <c r="H8" s="41">
        <f>1/$A$1*[1]CoreVPAExp!$G$247</f>
        <v>6.0948529880000005E-2</v>
      </c>
      <c r="I8" s="41">
        <f>1/$A$1*[1]CoreVPAExp!$H$247</f>
        <v>3.4607858379999995E-2</v>
      </c>
      <c r="J8" s="42">
        <f>1/$A$1*[1]CoreVPAExp!$I$247</f>
        <v>4.9612594317160003E-2</v>
      </c>
      <c r="K8" s="42">
        <f>1/$A$1*[1]CoreVPAExp!$J$247</f>
        <v>3.0720404875999998E-2</v>
      </c>
      <c r="L8" s="42">
        <f>1/$A$1*[1]CoreVPAExp!K$247</f>
        <v>1.9416736839999997E-2</v>
      </c>
      <c r="M8" s="41">
        <f>1/$A$1*[1]CoreVPAExp!L$247</f>
        <v>2.4727753479999996E-2</v>
      </c>
      <c r="N8" s="41">
        <f>1/$A$1*[1]CoreVPAExp!M$247</f>
        <v>1.293899584E-2</v>
      </c>
      <c r="O8" s="41">
        <f>1/$A$1*[1]CoreVPAExp!N$247</f>
        <v>2.2017721003999999E-2</v>
      </c>
      <c r="P8" s="41">
        <f>1/$A$1*[1]CoreVPAExp!O$247</f>
        <v>1.4114150107999998E-2</v>
      </c>
      <c r="Q8" s="41">
        <f>1/$A$1*[1]CoreVPAExp!P$247</f>
        <v>1.6982224760000001E-2</v>
      </c>
      <c r="R8" s="41">
        <f>1/$A$1*[1]CoreVPAExp!Q$247</f>
        <v>7.7747871359999995E-3</v>
      </c>
      <c r="S8" s="41">
        <f>1/$A$1*[1]CoreVPAExp!R$247</f>
        <v>1.6050335855999995E-2</v>
      </c>
      <c r="T8" s="41">
        <f>1/$A$1*[1]CoreVPAExp!S$247</f>
        <v>1.107471204E-2</v>
      </c>
      <c r="U8" s="41">
        <f>1/$A$1*[1]CoreVPAExp!T$247</f>
        <v>1.1770585519999998E-2</v>
      </c>
      <c r="V8" s="41">
        <f>1/$A$1*[1]CoreVPAExp!U$247</f>
        <v>1.3753666471999999E-2</v>
      </c>
      <c r="W8" s="41">
        <f>1/$A$1*[1]CoreVPAExp!V$247</f>
        <v>1.0914554391999998E-2</v>
      </c>
      <c r="X8" s="41">
        <f>1/$A$1*[1]CoreVPAExp!W$247</f>
        <v>5.6137828879999994E-3</v>
      </c>
      <c r="Y8" s="41">
        <f>1/$A$1*[1]CoreVPAExp!X$247</f>
        <v>1.1582852735999998E-2</v>
      </c>
      <c r="Z8" s="41">
        <f>1/$A$1*[1]CoreVPAExp!Y$247</f>
        <v>9.8359278359999996E-3</v>
      </c>
      <c r="AA8" s="41">
        <f>1/$A$1*[1]CoreVPAExp!Z$247</f>
        <v>1.2764547834639999E-2</v>
      </c>
      <c r="AB8" s="41">
        <f>1/$A$1*[1]CoreVPAExp!AA$247</f>
        <v>0</v>
      </c>
      <c r="AC8" s="30"/>
      <c r="AD8" s="43">
        <f>[1]CoreVPAExp!AB$247</f>
        <v>11.434612999999999</v>
      </c>
      <c r="AE8" s="44">
        <f>[1]CoreVPAExp!AC$247</f>
        <v>8.1605269999999983</v>
      </c>
      <c r="AF8" s="44">
        <f>[1]CoreVPAExp!AD$247</f>
        <v>8.2290189999999992</v>
      </c>
      <c r="AG8" s="44">
        <f>[1]CoreVPAExp!AE$247</f>
        <v>4.8209610000000005</v>
      </c>
      <c r="AH8" s="44">
        <f>[1]CoreVPAExp!AF$247</f>
        <v>10.494541</v>
      </c>
      <c r="AI8" s="44">
        <f>[1]CoreVPAExp!AG$247</f>
        <v>7.1843319999999995</v>
      </c>
      <c r="AJ8" s="44">
        <f>[1]CoreVPAExp!AH$247</f>
        <v>5.6535830000000002</v>
      </c>
      <c r="AK8" s="44">
        <f>[1]CoreVPAExp!AI$247</f>
        <v>8.5094139999999996</v>
      </c>
      <c r="AL8" s="44">
        <f>[1]CoreVPAExp!AJ$247</f>
        <v>6.2980489999999998</v>
      </c>
      <c r="AM8" s="44">
        <f>[1]CoreVPAExp!AK$247</f>
        <v>4.1582089999999994</v>
      </c>
      <c r="AN8" s="44">
        <f>[1]CoreVPAExp!AL$247</f>
        <v>5.4443630000000001</v>
      </c>
      <c r="AO8" s="44">
        <f>[1]CoreVPAExp!AM$247</f>
        <v>3.6851649999999996</v>
      </c>
      <c r="AP8" s="44">
        <f>[1]CoreVPAExp!AN$247</f>
        <v>8.0016870000000004</v>
      </c>
      <c r="AQ8" s="44">
        <f>[1]CoreVPAExp!AO$247</f>
        <v>4.1510579999999999</v>
      </c>
      <c r="AR8" s="44">
        <f>[1]CoreVPAExp!AP$247</f>
        <v>5.2371980000000002</v>
      </c>
      <c r="AS8" s="44">
        <f>[1]CoreVPAExp!AQ$247</f>
        <v>2.3298219999999996</v>
      </c>
      <c r="AT8" s="44">
        <f>[1]CoreVPAExp!AR$247</f>
        <v>4.6210590000000007</v>
      </c>
      <c r="AU8" s="44">
        <f>[1]CoreVPAExp!AS$247</f>
        <v>2.9109029999999998</v>
      </c>
      <c r="AV8" s="44">
        <f>[1]CoreVPAExp!AT$247</f>
        <v>3.3730329999999999</v>
      </c>
      <c r="AW8" s="44">
        <f>[1]CoreVPAExp!AU$247</f>
        <v>4.5225309999999999</v>
      </c>
      <c r="AX8" s="44">
        <f>[1]CoreVPAExp!AV$247</f>
        <v>3.6405419999999999</v>
      </c>
      <c r="AY8" s="44">
        <f>[1]CoreVPAExp!AW$247</f>
        <v>1.5688309999999999</v>
      </c>
      <c r="AZ8" s="44">
        <f>[1]CoreVPAExp!AX$247</f>
        <v>2.566369275</v>
      </c>
      <c r="BA8" s="44">
        <f>[1]CoreVPAExp!AY$247</f>
        <v>2.6003964419999996</v>
      </c>
      <c r="BB8" s="44">
        <f>[1]CoreVPAExp!AZ$247</f>
        <v>3.9355394669999999</v>
      </c>
      <c r="BC8" s="44">
        <f>[1]CoreVPAExp!BA$247</f>
        <v>0</v>
      </c>
      <c r="BD8" s="95"/>
    </row>
    <row r="9" spans="1:56">
      <c r="B9" s="45" t="s">
        <v>15</v>
      </c>
      <c r="C9" s="46">
        <f t="shared" ref="C9:M9" si="2">SUM(C7:C7)-SUM(C8:C8)</f>
        <v>2.5004280000000267E-4</v>
      </c>
      <c r="D9" s="47">
        <f t="shared" si="2"/>
        <v>2.5062699199999983E-4</v>
      </c>
      <c r="E9" s="47">
        <f t="shared" si="2"/>
        <v>3.9237329599999676E-4</v>
      </c>
      <c r="F9" s="47">
        <f t="shared" si="2"/>
        <v>2.5324825399999987E-3</v>
      </c>
      <c r="G9" s="47">
        <f t="shared" si="2"/>
        <v>2.2565984000000039E-3</v>
      </c>
      <c r="H9" s="47">
        <f t="shared" si="2"/>
        <v>4.8928000000000166E-4</v>
      </c>
      <c r="I9" s="47">
        <f t="shared" si="2"/>
        <v>0</v>
      </c>
      <c r="J9" s="48">
        <f t="shared" si="2"/>
        <v>4.1391137200000316E-4</v>
      </c>
      <c r="K9" s="48">
        <f t="shared" si="2"/>
        <v>1.8190171999998839E-5</v>
      </c>
      <c r="L9" s="48">
        <f t="shared" si="2"/>
        <v>1.2012000000000134E-4</v>
      </c>
      <c r="M9" s="47">
        <f t="shared" si="2"/>
        <v>4.2862800000001422E-5</v>
      </c>
      <c r="N9" s="47">
        <f>SUM(N7:N7)-SUM(N8:N8)</f>
        <v>4.9023000000050776E-7</v>
      </c>
      <c r="O9" s="47">
        <f t="shared" ref="O9:AB9" si="3">SUM(O7:O7)-SUM(O8:O8)</f>
        <v>0</v>
      </c>
      <c r="P9" s="47">
        <f t="shared" si="3"/>
        <v>1.410000000000005E-4</v>
      </c>
      <c r="Q9" s="47">
        <f t="shared" si="3"/>
        <v>0</v>
      </c>
      <c r="R9" s="47">
        <f t="shared" si="3"/>
        <v>2.8059880000000023E-4</v>
      </c>
      <c r="S9" s="47">
        <f t="shared" si="3"/>
        <v>3.359640000000011E-4</v>
      </c>
      <c r="T9" s="47">
        <f t="shared" si="3"/>
        <v>5.7959999999999956E-4</v>
      </c>
      <c r="U9" s="47">
        <f t="shared" si="3"/>
        <v>2.9919999999999253E-5</v>
      </c>
      <c r="V9" s="47">
        <f t="shared" si="3"/>
        <v>1.7261680800000068E-4</v>
      </c>
      <c r="W9" s="47">
        <f t="shared" si="3"/>
        <v>1.0079999999620948E-8</v>
      </c>
      <c r="X9" s="47">
        <f t="shared" si="3"/>
        <v>1.91795604E-3</v>
      </c>
      <c r="Y9" s="47">
        <f t="shared" si="3"/>
        <v>8.6550463999999355E-5</v>
      </c>
      <c r="Z9" s="47">
        <f t="shared" si="3"/>
        <v>0</v>
      </c>
      <c r="AA9" s="47">
        <f t="shared" si="3"/>
        <v>0</v>
      </c>
      <c r="AB9" s="47">
        <f t="shared" si="3"/>
        <v>0</v>
      </c>
      <c r="AC9" s="30"/>
      <c r="AD9" s="49">
        <f t="shared" ref="AD9:BC9" si="4">SUM(AD7:AD7)-SUM(AD8:AD8)</f>
        <v>5.0053000000000125E-2</v>
      </c>
      <c r="AE9" s="50">
        <f t="shared" si="4"/>
        <v>4.222099999999962E-2</v>
      </c>
      <c r="AF9" s="50">
        <f t="shared" si="4"/>
        <v>0.34704900000000016</v>
      </c>
      <c r="AG9" s="50">
        <f t="shared" si="4"/>
        <v>0.2384170000000001</v>
      </c>
      <c r="AH9" s="50">
        <f t="shared" si="4"/>
        <v>0.23353499999999983</v>
      </c>
      <c r="AI9" s="50">
        <f t="shared" si="4"/>
        <v>9.2750999999999806E-2</v>
      </c>
      <c r="AJ9" s="50">
        <f t="shared" si="4"/>
        <v>0</v>
      </c>
      <c r="AK9" s="50">
        <f t="shared" si="4"/>
        <v>8.4362000000000492E-2</v>
      </c>
      <c r="AL9" s="50">
        <f t="shared" si="4"/>
        <v>3.9610000000003254E-3</v>
      </c>
      <c r="AM9" s="50">
        <f t="shared" si="4"/>
        <v>3.6203000000000429E-2</v>
      </c>
      <c r="AN9" s="50">
        <f t="shared" si="4"/>
        <v>1.6046000000000227E-2</v>
      </c>
      <c r="AO9" s="50">
        <f t="shared" si="4"/>
        <v>1.0099999999990672E-4</v>
      </c>
      <c r="AP9" s="50">
        <f t="shared" si="4"/>
        <v>0</v>
      </c>
      <c r="AQ9" s="50">
        <f t="shared" si="4"/>
        <v>3.9500000000000313E-2</v>
      </c>
      <c r="AR9" s="50">
        <f t="shared" si="4"/>
        <v>0</v>
      </c>
      <c r="AS9" s="50">
        <f t="shared" si="4"/>
        <v>7.2947999999999791E-2</v>
      </c>
      <c r="AT9" s="50">
        <f t="shared" si="4"/>
        <v>7.4932999999999694E-2</v>
      </c>
      <c r="AU9" s="50">
        <f t="shared" si="4"/>
        <v>3.4823999999999966E-2</v>
      </c>
      <c r="AV9" s="50">
        <f t="shared" si="4"/>
        <v>2.2005000000000052E-2</v>
      </c>
      <c r="AW9" s="50">
        <f t="shared" si="4"/>
        <v>8.0282000000000409E-2</v>
      </c>
      <c r="AX9" s="50">
        <f t="shared" si="4"/>
        <v>1.8999999999991246E-5</v>
      </c>
      <c r="AY9" s="50">
        <f t="shared" si="4"/>
        <v>1.5982691</v>
      </c>
      <c r="AZ9" s="50">
        <f t="shared" si="4"/>
        <v>2.6670331000000047E-2</v>
      </c>
      <c r="BA9" s="50">
        <f t="shared" si="4"/>
        <v>0</v>
      </c>
      <c r="BB9" s="50">
        <f t="shared" si="4"/>
        <v>0</v>
      </c>
      <c r="BC9" s="50">
        <f t="shared" si="4"/>
        <v>0</v>
      </c>
      <c r="BD9" s="7"/>
    </row>
    <row r="10" spans="1:56" ht="17.149999999999999" customHeight="1">
      <c r="B10" s="33" t="s">
        <v>39</v>
      </c>
      <c r="C10" s="34">
        <f>1/$A$1*[1]CoreVPAExp!$B$269</f>
        <v>1.7066731920000001E-2</v>
      </c>
      <c r="D10" s="35">
        <f>1/$A$1*[1]CoreVPAExp!$C$269</f>
        <v>2.2559600559999997E-2</v>
      </c>
      <c r="E10" s="35">
        <f>1/$A$1*[1]CoreVPAExp!$D$269</f>
        <v>1.9368054999999999E-2</v>
      </c>
      <c r="F10" s="35">
        <f>1/$A$1*[1]CoreVPAExp!$E$269</f>
        <v>1.3927090184000001E-2</v>
      </c>
      <c r="G10" s="35">
        <f>1/$A$1*[1]CoreVPAExp!$F$269</f>
        <v>1.2114262187999998E-2</v>
      </c>
      <c r="H10" s="35">
        <f>1/$A$1*[1]CoreVPAExp!$G$269</f>
        <v>6.7868964000000007E-3</v>
      </c>
      <c r="I10" s="35">
        <f>1/$A$1*[1]CoreVPAExp!$H$269</f>
        <v>8.8334879599999989E-3</v>
      </c>
      <c r="J10" s="36">
        <f>1/$A$1*[1]CoreVPAExp!$I$269</f>
        <v>1.0361364944000001E-2</v>
      </c>
      <c r="K10" s="36">
        <f>1/$A$1*[1]CoreVPAExp!$J$269</f>
        <v>6.9297501839999994E-3</v>
      </c>
      <c r="L10" s="36">
        <f>1/$A$1*[1]CoreVPAExp!K$269</f>
        <v>8.7569627399999989E-3</v>
      </c>
      <c r="M10" s="35">
        <f>1/$A$1*[1]CoreVPAExp!L$269</f>
        <v>5.5513812099999994E-3</v>
      </c>
      <c r="N10" s="35">
        <f>1/$A$1*[1]CoreVPAExp!M$269</f>
        <v>2.4271559799999998E-3</v>
      </c>
      <c r="O10" s="35">
        <f>1/$A$1*[1]CoreVPAExp!N$269</f>
        <v>8.7933021033333326E-3</v>
      </c>
      <c r="P10" s="35">
        <f>1/$A$1*[1]CoreVPAExp!O$269</f>
        <v>6.9042121799999983E-3</v>
      </c>
      <c r="Q10" s="35">
        <f>1/$A$1*[1]CoreVPAExp!P$269</f>
        <v>5.9083119499999991E-3</v>
      </c>
      <c r="R10" s="35">
        <f>1/$A$1*[1]CoreVPAExp!Q$269</f>
        <v>4.78876856E-3</v>
      </c>
      <c r="S10" s="35">
        <f>1/$A$1*[1]CoreVPAExp!R$269</f>
        <v>3.0930726600000001E-3</v>
      </c>
      <c r="T10" s="35">
        <f>1/$A$1*[1]CoreVPAExp!S$269</f>
        <v>3.4880315399999995E-3</v>
      </c>
      <c r="U10" s="35">
        <f>1/$A$1*[1]CoreVPAExp!T$269</f>
        <v>5.3052115199999994E-3</v>
      </c>
      <c r="V10" s="35">
        <f>1/$A$1*[1]CoreVPAExp!U$269</f>
        <v>2.4204534199999996E-3</v>
      </c>
      <c r="W10" s="35">
        <f>1/$A$1*[1]CoreVPAExp!V$269</f>
        <v>1.7015173279999998E-3</v>
      </c>
      <c r="X10" s="35">
        <f>1/$A$1*[1]CoreVPAExp!W$269</f>
        <v>2.7496765559999999E-3</v>
      </c>
      <c r="Y10" s="35">
        <f>1/$A$1*[1]CoreVPAExp!X$269</f>
        <v>8.1658304000000001E-5</v>
      </c>
      <c r="Z10" s="35">
        <f>1/$A$1*[1]CoreVPAExp!Y$269</f>
        <v>6.6885000000000008E-5</v>
      </c>
      <c r="AA10" s="35">
        <f>1/$A$1*[1]CoreVPAExp!Z$269</f>
        <v>0</v>
      </c>
      <c r="AB10" s="35">
        <f>1/$A$1*[1]CoreVPAExp!AA$269</f>
        <v>0</v>
      </c>
      <c r="AC10" s="75"/>
      <c r="AD10" s="37">
        <f>[1]CoreVPAExp!AB$269</f>
        <v>2.5459260000000001</v>
      </c>
      <c r="AE10" s="38">
        <f>[1]CoreVPAExp!AC$269</f>
        <v>3.2973729999999999</v>
      </c>
      <c r="AF10" s="38">
        <f>[1]CoreVPAExp!AD$269</f>
        <v>2.6197559999999998</v>
      </c>
      <c r="AG10" s="38">
        <f>[1]CoreVPAExp!AE$269</f>
        <v>2.0111049999999997</v>
      </c>
      <c r="AH10" s="38">
        <f>[1]CoreVPAExp!AF$269</f>
        <v>2.0885190000000002</v>
      </c>
      <c r="AI10" s="38">
        <f>[1]CoreVPAExp!AG$269</f>
        <v>1.3986909999999999</v>
      </c>
      <c r="AJ10" s="38">
        <f>[1]CoreVPAExp!AH$269</f>
        <v>1.7786929999999999</v>
      </c>
      <c r="AK10" s="38">
        <f>[1]CoreVPAExp!AI$269</f>
        <v>2.1158419999999998</v>
      </c>
      <c r="AL10" s="38">
        <f>[1]CoreVPAExp!AJ$269</f>
        <v>1.9286629999999998</v>
      </c>
      <c r="AM10" s="38">
        <f>[1]CoreVPAExp!AK$269</f>
        <v>1.5985309999999999</v>
      </c>
      <c r="AN10" s="38">
        <f>[1]CoreVPAExp!AL$269</f>
        <v>1.1322139999999998</v>
      </c>
      <c r="AO10" s="38">
        <f>[1]CoreVPAExp!AM$269</f>
        <v>0.58600199999999991</v>
      </c>
      <c r="AP10" s="38">
        <f>[1]CoreVPAExp!AN$269</f>
        <v>1.3488759999999997</v>
      </c>
      <c r="AQ10" s="38">
        <f>[1]CoreVPAExp!AO$269</f>
        <v>1.6206579999999999</v>
      </c>
      <c r="AR10" s="38">
        <f>[1]CoreVPAExp!AP$269</f>
        <v>1.322371</v>
      </c>
      <c r="AS10" s="38">
        <f>[1]CoreVPAExp!AQ$269</f>
        <v>0.98604999999999987</v>
      </c>
      <c r="AT10" s="38">
        <f>[1]CoreVPAExp!AR$269</f>
        <v>0.67408100000000004</v>
      </c>
      <c r="AU10" s="38">
        <f>[1]CoreVPAExp!AS$269</f>
        <v>0.74001499999999998</v>
      </c>
      <c r="AV10" s="38">
        <f>[1]CoreVPAExp!AT$269</f>
        <v>1.2954490000000001</v>
      </c>
      <c r="AW10" s="38">
        <f>[1]CoreVPAExp!AU$269</f>
        <v>0.59677500000000006</v>
      </c>
      <c r="AX10" s="38">
        <f>[1]CoreVPAExp!AV$269</f>
        <v>0.40361999999999998</v>
      </c>
      <c r="AY10" s="38">
        <f>[1]CoreVPAExp!AW$269</f>
        <v>0.72245599999999988</v>
      </c>
      <c r="AZ10" s="38">
        <f>[1]CoreVPAExp!AX$269</f>
        <v>8.8167499999999996E-2</v>
      </c>
      <c r="BA10" s="38">
        <f>[1]CoreVPAExp!AY$269</f>
        <v>5.4299969999999996E-2</v>
      </c>
      <c r="BB10" s="38">
        <f>[1]CoreVPAExp!AZ$269</f>
        <v>0</v>
      </c>
      <c r="BC10" s="38">
        <f>[1]CoreVPAExp!BA$269</f>
        <v>0</v>
      </c>
      <c r="BD10" s="7"/>
    </row>
    <row r="11" spans="1:56">
      <c r="B11" s="39" t="s">
        <v>46</v>
      </c>
      <c r="C11" s="40">
        <f>1/$A$1*[1]CoreVPAExp!$B$222</f>
        <v>2.8853196399999999E-3</v>
      </c>
      <c r="D11" s="41">
        <f>1/$A$1*[1]CoreVPAExp!$C$222</f>
        <v>5.5763477000000004E-3</v>
      </c>
      <c r="E11" s="41">
        <f>1/$A$1*[1]CoreVPAExp!$D$222</f>
        <v>5.254392499999999E-3</v>
      </c>
      <c r="F11" s="41">
        <f>1/$A$1*[1]CoreVPAExp!$E$222</f>
        <v>5.1665382999999997E-3</v>
      </c>
      <c r="G11" s="41">
        <f>1/$A$1*[1]CoreVPAExp!$F$222</f>
        <v>4.7016132799999992E-3</v>
      </c>
      <c r="H11" s="41">
        <f>1/$A$1*[1]CoreVPAExp!$G$222</f>
        <v>4.7816000000000004E-3</v>
      </c>
      <c r="I11" s="41">
        <f>1/$A$1*[1]CoreVPAExp!$H$222</f>
        <v>3.8259279599999994E-3</v>
      </c>
      <c r="J11" s="42">
        <f>1/$A$1*[1]CoreVPAExp!$I$222</f>
        <v>5.7539459040000006E-3</v>
      </c>
      <c r="K11" s="42">
        <f>1/$A$1*[1]CoreVPAExp!$J$222</f>
        <v>4.3817255439999999E-3</v>
      </c>
      <c r="L11" s="42">
        <f>1/$A$1*[1]CoreVPAExp!K$222</f>
        <v>5.9501725999999994E-3</v>
      </c>
      <c r="M11" s="41">
        <f>1/$A$1*[1]CoreVPAExp!L$222</f>
        <v>5.2911212099999994E-3</v>
      </c>
      <c r="N11" s="41">
        <f>1/$A$1*[1]CoreVPAExp!M$222</f>
        <v>1.0869729199999999E-3</v>
      </c>
      <c r="O11" s="41">
        <f>1/$A$1*[1]CoreVPAExp!N$222</f>
        <v>6.3707717433333332E-3</v>
      </c>
      <c r="P11" s="41">
        <f>1/$A$1*[1]CoreVPAExp!O$222</f>
        <v>2.2148999999999997E-3</v>
      </c>
      <c r="Q11" s="41">
        <f>1/$A$1*[1]CoreVPAExp!P$222</f>
        <v>1.7876952799999997E-3</v>
      </c>
      <c r="R11" s="41">
        <f>1/$A$1*[1]CoreVPAExp!Q$222</f>
        <v>1.5061922599999998E-3</v>
      </c>
      <c r="S11" s="41">
        <f>1/$A$1*[1]CoreVPAExp!R$222</f>
        <v>1.6559999999999999E-4</v>
      </c>
      <c r="T11" s="41">
        <f>1/$A$1*[1]CoreVPAExp!S$222</f>
        <v>0</v>
      </c>
      <c r="U11" s="41">
        <f>1/$A$1*[1]CoreVPAExp!T$222</f>
        <v>1.8360999999999999E-6</v>
      </c>
      <c r="V11" s="41">
        <f>1/$A$1*[1]CoreVPAExp!U$222</f>
        <v>1.24852E-5</v>
      </c>
      <c r="W11" s="41">
        <f>1/$A$1*[1]CoreVPAExp!V$222</f>
        <v>0</v>
      </c>
      <c r="X11" s="41">
        <f>1/$A$1*[1]CoreVPAExp!W$222</f>
        <v>9.1953999999999984E-6</v>
      </c>
      <c r="Y11" s="41">
        <f>1/$A$1*[1]CoreVPAExp!X$222</f>
        <v>8.1658304000000001E-5</v>
      </c>
      <c r="Z11" s="41">
        <f>1/$A$1*[1]CoreVPAExp!Y$222</f>
        <v>6.6885000000000008E-5</v>
      </c>
      <c r="AA11" s="41">
        <f>1/$A$1*[1]CoreVPAExp!Z$222</f>
        <v>0</v>
      </c>
      <c r="AB11" s="41">
        <f>1/$A$1*[1]CoreVPAExp!AA$222</f>
        <v>0</v>
      </c>
      <c r="AC11" s="30"/>
      <c r="AD11" s="43">
        <f>[1]CoreVPAExp!AB$222</f>
        <v>0.481402</v>
      </c>
      <c r="AE11" s="44">
        <f>[1]CoreVPAExp!AC$222</f>
        <v>0.95638000000000001</v>
      </c>
      <c r="AF11" s="44">
        <f>[1]CoreVPAExp!AD$222</f>
        <v>0.87863099999999994</v>
      </c>
      <c r="AG11" s="44">
        <f>[1]CoreVPAExp!AE$222</f>
        <v>0.89544699999999988</v>
      </c>
      <c r="AH11" s="44">
        <f>[1]CoreVPAExp!AF$222</f>
        <v>0.90631799999999996</v>
      </c>
      <c r="AI11" s="44">
        <f>[1]CoreVPAExp!AG$222</f>
        <v>0.71848699999999999</v>
      </c>
      <c r="AJ11" s="44">
        <f>[1]CoreVPAExp!AH$222</f>
        <v>0.56732300000000002</v>
      </c>
      <c r="AK11" s="44">
        <f>[1]CoreVPAExp!AI$222</f>
        <v>1.1837839999999999</v>
      </c>
      <c r="AL11" s="44">
        <f>[1]CoreVPAExp!AJ$222</f>
        <v>1.1207579999999999</v>
      </c>
      <c r="AM11" s="44">
        <f>[1]CoreVPAExp!AK$222</f>
        <v>1.056341</v>
      </c>
      <c r="AN11" s="44">
        <f>[1]CoreVPAExp!AL$222</f>
        <v>1.0097559999999999</v>
      </c>
      <c r="AO11" s="44">
        <f>[1]CoreVPAExp!AM$222</f>
        <v>0.24745800000000001</v>
      </c>
      <c r="AP11" s="44">
        <f>[1]CoreVPAExp!AN$222</f>
        <v>0.83776299999999992</v>
      </c>
      <c r="AQ11" s="44">
        <f>[1]CoreVPAExp!AO$222</f>
        <v>0.47458400000000001</v>
      </c>
      <c r="AR11" s="44">
        <f>[1]CoreVPAExp!AP$222</f>
        <v>0.40121899999999999</v>
      </c>
      <c r="AS11" s="44">
        <f>[1]CoreVPAExp!AQ$222</f>
        <v>0.31033099999999997</v>
      </c>
      <c r="AT11" s="44">
        <f>[1]CoreVPAExp!AR$222</f>
        <v>3.6309000000000001E-2</v>
      </c>
      <c r="AU11" s="44">
        <f>[1]CoreVPAExp!AS$222</f>
        <v>0</v>
      </c>
      <c r="AV11" s="44">
        <f>[1]CoreVPAExp!AT$222</f>
        <v>7.4899999999999999E-4</v>
      </c>
      <c r="AW11" s="44">
        <f>[1]CoreVPAExp!AU$222</f>
        <v>6.7679999999999997E-3</v>
      </c>
      <c r="AX11" s="44">
        <f>[1]CoreVPAExp!AV$222</f>
        <v>0</v>
      </c>
      <c r="AY11" s="44">
        <f>[1]CoreVPAExp!AW$222</f>
        <v>1.9989999999999999E-3</v>
      </c>
      <c r="AZ11" s="44">
        <f>[1]CoreVPAExp!AX$222</f>
        <v>8.8167499999999996E-2</v>
      </c>
      <c r="BA11" s="44">
        <f>[1]CoreVPAExp!AY$222</f>
        <v>5.4299969999999996E-2</v>
      </c>
      <c r="BB11" s="44">
        <f>[1]CoreVPAExp!AZ$222</f>
        <v>0</v>
      </c>
      <c r="BC11" s="44">
        <f>[1]CoreVPAExp!BA$222</f>
        <v>0</v>
      </c>
      <c r="BD11" s="7"/>
    </row>
    <row r="12" spans="1:56">
      <c r="B12" s="39" t="s">
        <v>35</v>
      </c>
      <c r="C12" s="40">
        <f>1/$A$1*[1]CoreVPAExp!$B$252</f>
        <v>1.2021264639999999E-2</v>
      </c>
      <c r="D12" s="41">
        <f>1/$A$1*[1]CoreVPAExp!$C$252</f>
        <v>1.3174829639999998E-2</v>
      </c>
      <c r="E12" s="41">
        <f>1/$A$1*[1]CoreVPAExp!$D$252</f>
        <v>1.1219284999999999E-2</v>
      </c>
      <c r="F12" s="41">
        <f>1/$A$1*[1]CoreVPAExp!$E$252</f>
        <v>2.5156250000000001E-3</v>
      </c>
      <c r="G12" s="41">
        <f>1/$A$1*[1]CoreVPAExp!$F$252</f>
        <v>1.5045449999999999E-3</v>
      </c>
      <c r="H12" s="41">
        <f>1/$A$1*[1]CoreVPAExp!$G$252</f>
        <v>0</v>
      </c>
      <c r="I12" s="41">
        <f>1/$A$1*[1]CoreVPAExp!$H$252</f>
        <v>1.6380000000000002E-4</v>
      </c>
      <c r="J12" s="42">
        <f>1/$A$1*[1]CoreVPAExp!$I$252</f>
        <v>1.46777736E-3</v>
      </c>
      <c r="K12" s="42">
        <f>1/$A$1*[1]CoreVPAExp!$J$252</f>
        <v>9.3002000000000004E-4</v>
      </c>
      <c r="L12" s="42">
        <f>1/$A$1*[1]CoreVPAExp!K$252</f>
        <v>1.31404E-3</v>
      </c>
      <c r="M12" s="41">
        <f>1/$A$1*[1]CoreVPAExp!L$252</f>
        <v>1.3286E-4</v>
      </c>
      <c r="N12" s="41">
        <f>1/$A$1*[1]CoreVPAExp!M$252</f>
        <v>0</v>
      </c>
      <c r="O12" s="41">
        <f>1/$A$1*[1]CoreVPAExp!N$252</f>
        <v>0</v>
      </c>
      <c r="P12" s="41">
        <f>1/$A$1*[1]CoreVPAExp!O$252</f>
        <v>9.7242935999999999E-4</v>
      </c>
      <c r="Q12" s="41">
        <f>1/$A$1*[1]CoreVPAExp!P$252</f>
        <v>5.2674999999999998E-7</v>
      </c>
      <c r="R12" s="41">
        <f>1/$A$1*[1]CoreVPAExp!Q$252</f>
        <v>5.2E-7</v>
      </c>
      <c r="S12" s="41">
        <f>1/$A$1*[1]CoreVPAExp!R$252</f>
        <v>0</v>
      </c>
      <c r="T12" s="41">
        <f>1/$A$1*[1]CoreVPAExp!S$252</f>
        <v>0</v>
      </c>
      <c r="U12" s="41">
        <f>1/$A$1*[1]CoreVPAExp!T$252</f>
        <v>0</v>
      </c>
      <c r="V12" s="41">
        <f>1/$A$1*[1]CoreVPAExp!U$252</f>
        <v>0</v>
      </c>
      <c r="W12" s="41">
        <f>1/$A$1*[1]CoreVPAExp!V$252</f>
        <v>0</v>
      </c>
      <c r="X12" s="41">
        <f>1/$A$1*[1]CoreVPAExp!W$252</f>
        <v>0</v>
      </c>
      <c r="Y12" s="41">
        <f>1/$A$1*[1]CoreVPAExp!X$252</f>
        <v>0</v>
      </c>
      <c r="Z12" s="41">
        <f>1/$A$1*[1]CoreVPAExp!Y$252</f>
        <v>0</v>
      </c>
      <c r="AA12" s="41">
        <f>1/$A$1*[1]CoreVPAExp!Z$252</f>
        <v>0</v>
      </c>
      <c r="AB12" s="41">
        <f>1/$A$1*[1]CoreVPAExp!AA$252</f>
        <v>0</v>
      </c>
      <c r="AC12" s="30"/>
      <c r="AD12" s="43">
        <f>[1]CoreVPAExp!AB$252</f>
        <v>1.7286870000000001</v>
      </c>
      <c r="AE12" s="44">
        <f>[1]CoreVPAExp!AC$252</f>
        <v>1.7576999999999998</v>
      </c>
      <c r="AF12" s="44">
        <f>[1]CoreVPAExp!AD$252</f>
        <v>1.3275919999999999</v>
      </c>
      <c r="AG12" s="44">
        <f>[1]CoreVPAExp!AE$252</f>
        <v>0.28178300000000001</v>
      </c>
      <c r="AH12" s="44">
        <f>[1]CoreVPAExp!AF$252</f>
        <v>0.220251</v>
      </c>
      <c r="AI12" s="44">
        <f>[1]CoreVPAExp!AG$252</f>
        <v>0</v>
      </c>
      <c r="AJ12" s="44">
        <f>[1]CoreVPAExp!AH$252</f>
        <v>0.41248599999999996</v>
      </c>
      <c r="AK12" s="44">
        <f>[1]CoreVPAExp!AI$252</f>
        <v>0.411879</v>
      </c>
      <c r="AL12" s="44">
        <f>[1]CoreVPAExp!AJ$252</f>
        <v>0.45532299999999998</v>
      </c>
      <c r="AM12" s="44">
        <f>[1]CoreVPAExp!AK$252</f>
        <v>0.227436</v>
      </c>
      <c r="AN12" s="44">
        <f>[1]CoreVPAExp!AL$252</f>
        <v>4.0154999999999996E-2</v>
      </c>
      <c r="AO12" s="44">
        <f>[1]CoreVPAExp!AM$252</f>
        <v>0</v>
      </c>
      <c r="AP12" s="44">
        <f>[1]CoreVPAExp!AN$252</f>
        <v>0</v>
      </c>
      <c r="AQ12" s="44">
        <f>[1]CoreVPAExp!AO$252</f>
        <v>0.246476</v>
      </c>
      <c r="AR12" s="44">
        <f>[1]CoreVPAExp!AP$252</f>
        <v>1.8599999999999999E-4</v>
      </c>
      <c r="AS12" s="44">
        <f>[1]CoreVPAExp!AQ$252</f>
        <v>7.7999999999999999E-5</v>
      </c>
      <c r="AT12" s="44">
        <f>[1]CoreVPAExp!AR$252</f>
        <v>0</v>
      </c>
      <c r="AU12" s="44">
        <f>[1]CoreVPAExp!AS$252</f>
        <v>0</v>
      </c>
      <c r="AV12" s="44">
        <f>[1]CoreVPAExp!AT$252</f>
        <v>0</v>
      </c>
      <c r="AW12" s="44">
        <f>[1]CoreVPAExp!AU$252</f>
        <v>0</v>
      </c>
      <c r="AX12" s="44">
        <f>[1]CoreVPAExp!AV$252</f>
        <v>0</v>
      </c>
      <c r="AY12" s="44">
        <f>[1]CoreVPAExp!AW$252</f>
        <v>0</v>
      </c>
      <c r="AZ12" s="44">
        <f>[1]CoreVPAExp!AX$252</f>
        <v>0</v>
      </c>
      <c r="BA12" s="44">
        <f>[1]CoreVPAExp!AY$252</f>
        <v>0</v>
      </c>
      <c r="BB12" s="44">
        <f>[1]CoreVPAExp!AZ$252</f>
        <v>0</v>
      </c>
      <c r="BC12" s="44">
        <f>[1]CoreVPAExp!BA$252</f>
        <v>0</v>
      </c>
      <c r="BD12" s="7"/>
    </row>
    <row r="13" spans="1:56">
      <c r="B13" s="45" t="s">
        <v>15</v>
      </c>
      <c r="C13" s="71">
        <f t="shared" ref="C13:M13" si="5">SUM(C10:C10)-SUM(C11:C12)</f>
        <v>2.1601476400000021E-3</v>
      </c>
      <c r="D13" s="47">
        <f t="shared" si="5"/>
        <v>3.8084232199999991E-3</v>
      </c>
      <c r="E13" s="47">
        <f t="shared" si="5"/>
        <v>2.8943774999999998E-3</v>
      </c>
      <c r="F13" s="47">
        <f t="shared" si="5"/>
        <v>6.2449268840000013E-3</v>
      </c>
      <c r="G13" s="47">
        <f t="shared" si="5"/>
        <v>5.9081039079999995E-3</v>
      </c>
      <c r="H13" s="47">
        <f t="shared" si="5"/>
        <v>2.0052964000000003E-3</v>
      </c>
      <c r="I13" s="47">
        <f t="shared" si="5"/>
        <v>4.843759999999999E-3</v>
      </c>
      <c r="J13" s="48">
        <f t="shared" si="5"/>
        <v>3.1396416800000002E-3</v>
      </c>
      <c r="K13" s="48">
        <f t="shared" si="5"/>
        <v>1.6180046399999993E-3</v>
      </c>
      <c r="L13" s="48">
        <f t="shared" si="5"/>
        <v>1.4927501399999996E-3</v>
      </c>
      <c r="M13" s="47">
        <f t="shared" si="5"/>
        <v>1.2739999999999974E-4</v>
      </c>
      <c r="N13" s="47">
        <f>SUM(N10:N10)-SUM(N11:N12)</f>
        <v>1.34018306E-3</v>
      </c>
      <c r="O13" s="47">
        <f t="shared" ref="O13:AB13" si="6">SUM(O10:O10)-SUM(O11:O12)</f>
        <v>2.4225303599999994E-3</v>
      </c>
      <c r="P13" s="47">
        <f t="shared" si="6"/>
        <v>3.7168828199999988E-3</v>
      </c>
      <c r="Q13" s="47">
        <f t="shared" si="6"/>
        <v>4.1200899199999993E-3</v>
      </c>
      <c r="R13" s="47">
        <f t="shared" si="6"/>
        <v>3.2820563000000003E-3</v>
      </c>
      <c r="S13" s="47">
        <f t="shared" si="6"/>
        <v>2.9274726599999999E-3</v>
      </c>
      <c r="T13" s="47">
        <f t="shared" si="6"/>
        <v>3.4880315399999995E-3</v>
      </c>
      <c r="U13" s="47">
        <f t="shared" si="6"/>
        <v>5.3033754199999991E-3</v>
      </c>
      <c r="V13" s="47">
        <f t="shared" si="6"/>
        <v>2.4079682199999995E-3</v>
      </c>
      <c r="W13" s="47">
        <f t="shared" si="6"/>
        <v>1.7015173279999998E-3</v>
      </c>
      <c r="X13" s="47">
        <f t="shared" si="6"/>
        <v>2.7404811559999997E-3</v>
      </c>
      <c r="Y13" s="47">
        <f t="shared" si="6"/>
        <v>0</v>
      </c>
      <c r="Z13" s="47">
        <f t="shared" si="6"/>
        <v>0</v>
      </c>
      <c r="AA13" s="47">
        <f t="shared" si="6"/>
        <v>0</v>
      </c>
      <c r="AB13" s="47">
        <f t="shared" si="6"/>
        <v>0</v>
      </c>
      <c r="AC13" s="30"/>
      <c r="AD13" s="72">
        <f t="shared" ref="AD13:BC13" si="7">SUM(AD10:AD10)-SUM(AD11:AD12)</f>
        <v>0.33583700000000016</v>
      </c>
      <c r="AE13" s="50">
        <f t="shared" si="7"/>
        <v>0.58329299999999984</v>
      </c>
      <c r="AF13" s="50">
        <f t="shared" si="7"/>
        <v>0.41353300000000015</v>
      </c>
      <c r="AG13" s="50">
        <f t="shared" si="7"/>
        <v>0.83387499999999992</v>
      </c>
      <c r="AH13" s="50">
        <f t="shared" si="7"/>
        <v>0.9619500000000003</v>
      </c>
      <c r="AI13" s="50">
        <f t="shared" si="7"/>
        <v>0.68020399999999992</v>
      </c>
      <c r="AJ13" s="50">
        <f t="shared" si="7"/>
        <v>0.79888399999999993</v>
      </c>
      <c r="AK13" s="50">
        <f t="shared" si="7"/>
        <v>0.52017899999999972</v>
      </c>
      <c r="AL13" s="50">
        <f t="shared" si="7"/>
        <v>0.35258199999999995</v>
      </c>
      <c r="AM13" s="50">
        <f t="shared" si="7"/>
        <v>0.31475399999999998</v>
      </c>
      <c r="AN13" s="50">
        <f t="shared" si="7"/>
        <v>8.2303000000000015E-2</v>
      </c>
      <c r="AO13" s="50">
        <f t="shared" si="7"/>
        <v>0.3385439999999999</v>
      </c>
      <c r="AP13" s="50">
        <f t="shared" si="7"/>
        <v>0.51111299999999982</v>
      </c>
      <c r="AQ13" s="50">
        <f t="shared" si="7"/>
        <v>0.8995979999999999</v>
      </c>
      <c r="AR13" s="50">
        <f t="shared" si="7"/>
        <v>0.92096599999999995</v>
      </c>
      <c r="AS13" s="50">
        <f t="shared" si="7"/>
        <v>0.67564099999999994</v>
      </c>
      <c r="AT13" s="50">
        <f t="shared" si="7"/>
        <v>0.63777200000000001</v>
      </c>
      <c r="AU13" s="50">
        <f t="shared" si="7"/>
        <v>0.74001499999999998</v>
      </c>
      <c r="AV13" s="50">
        <f t="shared" si="7"/>
        <v>1.2947</v>
      </c>
      <c r="AW13" s="50">
        <f t="shared" si="7"/>
        <v>0.59000700000000006</v>
      </c>
      <c r="AX13" s="50">
        <f t="shared" si="7"/>
        <v>0.40361999999999998</v>
      </c>
      <c r="AY13" s="50">
        <f t="shared" si="7"/>
        <v>0.7204569999999999</v>
      </c>
      <c r="AZ13" s="50">
        <f t="shared" si="7"/>
        <v>0</v>
      </c>
      <c r="BA13" s="50">
        <f t="shared" si="7"/>
        <v>0</v>
      </c>
      <c r="BB13" s="50">
        <f t="shared" si="7"/>
        <v>0</v>
      </c>
      <c r="BC13" s="50">
        <f t="shared" si="7"/>
        <v>0</v>
      </c>
      <c r="BD13" s="7"/>
    </row>
    <row r="14" spans="1:56" ht="17.149999999999999" customHeight="1">
      <c r="B14" s="33" t="s">
        <v>48</v>
      </c>
      <c r="C14" s="34">
        <f>1/$A$1*[1]CoreVPAExp!$B$267</f>
        <v>6.1261548493599993E-2</v>
      </c>
      <c r="D14" s="35">
        <f>1/$A$1*[1]CoreVPAExp!$C$267</f>
        <v>3.1845346259999997E-2</v>
      </c>
      <c r="E14" s="35">
        <f>1/$A$1*[1]CoreVPAExp!$D$267</f>
        <v>5.3870007856000005E-2</v>
      </c>
      <c r="F14" s="35">
        <f>1/$A$1*[1]CoreVPAExp!$E$267</f>
        <v>5.5426649320000007E-3</v>
      </c>
      <c r="G14" s="35">
        <f>1/$A$1*[1]CoreVPAExp!$F$267</f>
        <v>5.71517259628E-2</v>
      </c>
      <c r="H14" s="35">
        <f>1/$A$1*[1]CoreVPAExp!$G$267</f>
        <v>6.891319914000002E-2</v>
      </c>
      <c r="I14" s="35">
        <f>1/$A$1*[1]CoreVPAExp!$H$267</f>
        <v>7.5966516341999968E-2</v>
      </c>
      <c r="J14" s="36">
        <f>1/$A$1*[1]CoreVPAExp!$I$267</f>
        <v>0.16439880004519999</v>
      </c>
      <c r="K14" s="36">
        <f>1/$A$1*[1]CoreVPAExp!$J$267</f>
        <v>0.1162574287812</v>
      </c>
      <c r="L14" s="36">
        <f>1/$A$1*[1]CoreVPAExp!K$267</f>
        <v>0.10252549954400002</v>
      </c>
      <c r="M14" s="35">
        <f>1/$A$1*[1]CoreVPAExp!L$267</f>
        <v>0.14868817834000003</v>
      </c>
      <c r="N14" s="35">
        <f>1/$A$1*[1]CoreVPAExp!M$267</f>
        <v>0.177773318042</v>
      </c>
      <c r="O14" s="35">
        <f>1/$A$1*[1]CoreVPAExp!N$267</f>
        <v>7.9832954469999995E-2</v>
      </c>
      <c r="P14" s="35">
        <f>1/$A$1*[1]CoreVPAExp!O$267</f>
        <v>8.7003981646923065E-2</v>
      </c>
      <c r="Q14" s="35">
        <f>1/$A$1*[1]CoreVPAExp!P$267</f>
        <v>0.13291914913207842</v>
      </c>
      <c r="R14" s="35">
        <f>1/$A$1*[1]CoreVPAExp!Q$267</f>
        <v>0.11091733326807017</v>
      </c>
      <c r="S14" s="35">
        <f>1/$A$1*[1]CoreVPAExp!R$267</f>
        <v>9.7248315829999987E-2</v>
      </c>
      <c r="T14" s="35">
        <f>1/$A$1*[1]CoreVPAExp!S$267</f>
        <v>0.16508393536799998</v>
      </c>
      <c r="U14" s="35">
        <f>1/$A$1*[1]CoreVPAExp!T$267</f>
        <v>0.14602738350799999</v>
      </c>
      <c r="V14" s="35">
        <f>1/$A$1*[1]CoreVPAExp!U$267</f>
        <v>7.7813004839999991E-2</v>
      </c>
      <c r="W14" s="35">
        <f>1/$A$1*[1]CoreVPAExp!V$267</f>
        <v>5.5717742639999991E-2</v>
      </c>
      <c r="X14" s="35">
        <f>1/$A$1*[1]CoreVPAExp!W$267</f>
        <v>5.3880610986666667E-2</v>
      </c>
      <c r="Y14" s="35">
        <f>1/$A$1*[1]CoreVPAExp!X$267</f>
        <v>9.4423484875999997E-2</v>
      </c>
      <c r="Z14" s="35">
        <f>1/$A$1*[1]CoreVPAExp!Y$267</f>
        <v>2.3375413599999999E-2</v>
      </c>
      <c r="AA14" s="35">
        <f>1/$A$1*[1]CoreVPAExp!Z$267</f>
        <v>2.888007674E-2</v>
      </c>
      <c r="AB14" s="35">
        <f>1/$A$1*[1]CoreVPAExp!AA$267</f>
        <v>0</v>
      </c>
      <c r="AC14" s="75"/>
      <c r="AD14" s="37">
        <f>[1]CoreVPAExp!AB$267</f>
        <v>2.9493239999999998</v>
      </c>
      <c r="AE14" s="38">
        <f>[1]CoreVPAExp!AC$267</f>
        <v>1.807674</v>
      </c>
      <c r="AF14" s="38">
        <f>[1]CoreVPAExp!AD$267</f>
        <v>4.7303139999999999</v>
      </c>
      <c r="AG14" s="38">
        <f>[1]CoreVPAExp!AE$267</f>
        <v>0.51643099999999997</v>
      </c>
      <c r="AH14" s="38">
        <f>[1]CoreVPAExp!AF$267</f>
        <v>6.1819699999999997</v>
      </c>
      <c r="AI14" s="38">
        <f>[1]CoreVPAExp!AG$267</f>
        <v>8.1422340000000002</v>
      </c>
      <c r="AJ14" s="38">
        <f>[1]CoreVPAExp!AH$267</f>
        <v>14.269352999999997</v>
      </c>
      <c r="AK14" s="38">
        <f>[1]CoreVPAExp!AI$267</f>
        <v>22.849666000000003</v>
      </c>
      <c r="AL14" s="38">
        <f>[1]CoreVPAExp!AJ$267</f>
        <v>16.043453000000003</v>
      </c>
      <c r="AM14" s="38">
        <f>[1]CoreVPAExp!AK$267</f>
        <v>13.766999000000002</v>
      </c>
      <c r="AN14" s="38">
        <f>[1]CoreVPAExp!AL$267</f>
        <v>18.372701999999997</v>
      </c>
      <c r="AO14" s="38">
        <f>[1]CoreVPAExp!AM$267</f>
        <v>18.552797999999999</v>
      </c>
      <c r="AP14" s="38">
        <f>[1]CoreVPAExp!AN$267</f>
        <v>12.667247999999999</v>
      </c>
      <c r="AQ14" s="38">
        <f>[1]CoreVPAExp!AO$267</f>
        <v>10.957520000000002</v>
      </c>
      <c r="AR14" s="38">
        <f>[1]CoreVPAExp!AP$267</f>
        <v>20.503971</v>
      </c>
      <c r="AS14" s="38">
        <f>[1]CoreVPAExp!AQ$267</f>
        <v>17.806659</v>
      </c>
      <c r="AT14" s="38">
        <f>[1]CoreVPAExp!AR$267</f>
        <v>11.792769999999999</v>
      </c>
      <c r="AU14" s="38">
        <f>[1]CoreVPAExp!AS$267</f>
        <v>16.349252999999997</v>
      </c>
      <c r="AV14" s="38">
        <f>[1]CoreVPAExp!AT$267</f>
        <v>11.275278999999999</v>
      </c>
      <c r="AW14" s="38">
        <f>[1]CoreVPAExp!AU$267</f>
        <v>7.5024129999999998</v>
      </c>
      <c r="AX14" s="38">
        <f>[1]CoreVPAExp!AV$267</f>
        <v>4.5044690000000003</v>
      </c>
      <c r="AY14" s="38">
        <f>[1]CoreVPAExp!AW$267</f>
        <v>4.9254300000000004</v>
      </c>
      <c r="AZ14" s="38">
        <f>[1]CoreVPAExp!AX$267</f>
        <v>3.3940292460000001</v>
      </c>
      <c r="BA14" s="38">
        <f>[1]CoreVPAExp!AY$267</f>
        <v>1.727725197</v>
      </c>
      <c r="BB14" s="38">
        <f>[1]CoreVPAExp!AZ$267</f>
        <v>2.8154999380000003</v>
      </c>
      <c r="BC14" s="38">
        <f>[1]CoreVPAExp!BA$267</f>
        <v>0</v>
      </c>
      <c r="BD14" s="7"/>
    </row>
    <row r="15" spans="1:56">
      <c r="B15" s="39" t="s">
        <v>21</v>
      </c>
      <c r="C15" s="73">
        <f>1/$A$1*(SUM([1]CoreVPAExp!$B$47:$B$47)+SUM([1]CoreVPAExp!$B$105:$B$105))</f>
        <v>2.6883104472E-2</v>
      </c>
      <c r="D15" s="41">
        <f>1/$A$1*(SUM([1]CoreVPAExp!$C$47:$C$47)+SUM([1]CoreVPAExp!$C$105:$C$105))</f>
        <v>2.6996885355999999E-2</v>
      </c>
      <c r="E15" s="41">
        <f>1/$A$1*(SUM([1]CoreVPAExp!$D$47:$D$47)+SUM([1]CoreVPAExp!$D$105:$D$105))</f>
        <v>4.3554507191999998E-2</v>
      </c>
      <c r="F15" s="41">
        <f>1/$A$1*(SUM([1]CoreVPAExp!$E$47:$E$47)+SUM([1]CoreVPAExp!$E$105:$E$105))</f>
        <v>5.016335240000001E-4</v>
      </c>
      <c r="G15" s="41">
        <f>1/$A$1*(SUM([1]CoreVPAExp!$F$47:$F$47)+SUM([1]CoreVPAExp!$F$105:$F$105))</f>
        <v>1.2272673534800001E-2</v>
      </c>
      <c r="H15" s="41">
        <f>1/$A$1*(SUM([1]CoreVPAExp!$G$47:$G$47)+SUM([1]CoreVPAExp!$G$105:$G$105))</f>
        <v>3.3619235040000008E-2</v>
      </c>
      <c r="I15" s="41">
        <f>1/$A$1*(SUM([1]CoreVPAExp!$H$47:$H$47)+SUM([1]CoreVPAExp!$H$105:$H$105))</f>
        <v>5.7802589701999987E-2</v>
      </c>
      <c r="J15" s="42">
        <f>1/$A$1*(SUM([1]CoreVPAExp!$I$47:$I$47)+SUM([1]CoreVPAExp!$I$105:$I$105))</f>
        <v>7.7621987239999996E-2</v>
      </c>
      <c r="K15" s="42">
        <f>1/$A$1*(SUM([1]CoreVPAExp!$J$47:$J$47)+SUM([1]CoreVPAExp!$J$105:$J$105))</f>
        <v>8.8237803458000003E-2</v>
      </c>
      <c r="L15" s="42">
        <f>1/$A$1*(SUM([1]CoreVPAExp!K$47:K$47)+SUM([1]CoreVPAExp!K$105:K$105))</f>
        <v>6.9504744184000017E-2</v>
      </c>
      <c r="M15" s="41">
        <f>1/$A$1*(SUM([1]CoreVPAExp!L$47:L$47)+SUM([1]CoreVPAExp!L$105:L$105))</f>
        <v>9.8842043600000012E-2</v>
      </c>
      <c r="N15" s="41">
        <f>1/$A$1*(SUM([1]CoreVPAExp!M$47:M$47)+SUM([1]CoreVPAExp!M$105:M$105))</f>
        <v>8.4997138001999997E-2</v>
      </c>
      <c r="O15" s="41">
        <f>1/$A$1*(SUM([1]CoreVPAExp!N$47:N$47)+SUM([1]CoreVPAExp!N$105:N$105))</f>
        <v>4.5276056160000001E-2</v>
      </c>
      <c r="P15" s="41">
        <f>1/$A$1*(SUM([1]CoreVPAExp!O$47:O$47)+SUM([1]CoreVPAExp!O$105:O$105))</f>
        <v>5.8117142526923071E-2</v>
      </c>
      <c r="Q15" s="41">
        <f>1/$A$1*(SUM([1]CoreVPAExp!P$47:P$47)+SUM([1]CoreVPAExp!P$105:P$105))</f>
        <v>0.11443381969207841</v>
      </c>
      <c r="R15" s="41">
        <f>1/$A$1*(SUM([1]CoreVPAExp!Q$47:Q$47)+SUM([1]CoreVPAExp!Q$105:Q$105))</f>
        <v>8.116746025473684E-2</v>
      </c>
      <c r="S15" s="41">
        <f>1/$A$1*(SUM([1]CoreVPAExp!R$47:R$47)+SUM([1]CoreVPAExp!R$105:R$105))</f>
        <v>6.1245437739999992E-2</v>
      </c>
      <c r="T15" s="41">
        <f>1/$A$1*(SUM([1]CoreVPAExp!S$47:S$47)+SUM([1]CoreVPAExp!S$105:S$105))</f>
        <v>0.14956903732799998</v>
      </c>
      <c r="U15" s="41">
        <f>1/$A$1*(SUM([1]CoreVPAExp!T$47:T$47)+SUM([1]CoreVPAExp!T$105:T$105))</f>
        <v>0.12091208326799997</v>
      </c>
      <c r="V15" s="41">
        <f>1/$A$1*(SUM([1]CoreVPAExp!U$47:U$47)+SUM([1]CoreVPAExp!U$105:U$105))</f>
        <v>6.2473797759999991E-2</v>
      </c>
      <c r="W15" s="41">
        <f>1/$A$1*(SUM([1]CoreVPAExp!V$47:V$47)+SUM([1]CoreVPAExp!V$105:V$105))</f>
        <v>5.1089902639999997E-2</v>
      </c>
      <c r="X15" s="41">
        <f>1/$A$1*(SUM([1]CoreVPAExp!W$47:W$47)+SUM([1]CoreVPAExp!W$105:W$105))</f>
        <v>5.0682352986666665E-2</v>
      </c>
      <c r="Y15" s="41">
        <f>1/$A$1*(SUM([1]CoreVPAExp!X$47:X$47)+SUM([1]CoreVPAExp!X$105:X$105))</f>
        <v>8.0532920327999996E-2</v>
      </c>
      <c r="Z15" s="41">
        <f>1/$A$1*(SUM([1]CoreVPAExp!Y$47:Y$47)+SUM([1]CoreVPAExp!Y$105:Y$105))</f>
        <v>2.1038813599999998E-2</v>
      </c>
      <c r="AA15" s="41">
        <f>1/$A$1*(SUM([1]CoreVPAExp!Z$47:Z$47)+SUM([1]CoreVPAExp!Z$105:Z$105))</f>
        <v>2.8206154679999998E-2</v>
      </c>
      <c r="AB15" s="41">
        <f>1/$A$1*(SUM([1]CoreVPAExp!AA$47:AA$47)+SUM([1]CoreVPAExp!AA$105:AA$105))</f>
        <v>0</v>
      </c>
      <c r="AC15" s="30"/>
      <c r="AD15" s="74">
        <f>(SUM([1]CoreVPAExp!AB$47:AB$47)+SUM([1]CoreVPAExp!AB$105:AB$105))</f>
        <v>0.96356700000000006</v>
      </c>
      <c r="AE15" s="44">
        <f>(SUM([1]CoreVPAExp!AC$47:AC$47)+SUM([1]CoreVPAExp!AC$105:AC$105))</f>
        <v>1.4535879999999999</v>
      </c>
      <c r="AF15" s="44">
        <f>(SUM([1]CoreVPAExp!AD$47:AD$47)+SUM([1]CoreVPAExp!AD$105:AD$105))</f>
        <v>3.0973639999999998</v>
      </c>
      <c r="AG15" s="44">
        <f>(SUM([1]CoreVPAExp!AE$47:AE$47)+SUM([1]CoreVPAExp!AE$105:AE$105))</f>
        <v>4.4974E-2</v>
      </c>
      <c r="AH15" s="44">
        <f>(SUM([1]CoreVPAExp!AF$47:AF$47)+SUM([1]CoreVPAExp!AF$105:AF$105))</f>
        <v>1.1803829999999997</v>
      </c>
      <c r="AI15" s="44">
        <f>(SUM([1]CoreVPAExp!AG$47:AG$47)+SUM([1]CoreVPAExp!AG$105:AG$105))</f>
        <v>4.3357809999999999</v>
      </c>
      <c r="AJ15" s="44">
        <f>(SUM([1]CoreVPAExp!AH$47:AH$47)+SUM([1]CoreVPAExp!AH$105:AH$105))</f>
        <v>11.546977999999999</v>
      </c>
      <c r="AK15" s="44">
        <f>(SUM([1]CoreVPAExp!AI$47:AI$47)+SUM([1]CoreVPAExp!AI$105:AI$105))</f>
        <v>9.602507000000001</v>
      </c>
      <c r="AL15" s="44">
        <f>(SUM([1]CoreVPAExp!AJ$47:AJ$47)+SUM([1]CoreVPAExp!AJ$105:AJ$105))</f>
        <v>12.909070000000002</v>
      </c>
      <c r="AM15" s="44">
        <f>(SUM([1]CoreVPAExp!AK$47:AK$47)+SUM([1]CoreVPAExp!AK$105:AK$105))</f>
        <v>10.458572</v>
      </c>
      <c r="AN15" s="44">
        <f>(SUM([1]CoreVPAExp!AL$47:AL$47)+SUM([1]CoreVPAExp!AL$105:AL$105))</f>
        <v>10.027884</v>
      </c>
      <c r="AO15" s="44">
        <f>(SUM([1]CoreVPAExp!AM$47:AM$47)+SUM([1]CoreVPAExp!AM$105:AM$105))</f>
        <v>6.9720809999999993</v>
      </c>
      <c r="AP15" s="44">
        <f>(SUM([1]CoreVPAExp!AN$47:AN$47)+SUM([1]CoreVPAExp!AN$105:AN$105))</f>
        <v>5.9363979999999996</v>
      </c>
      <c r="AQ15" s="44">
        <f>(SUM([1]CoreVPAExp!AO$47:AO$47)+SUM([1]CoreVPAExp!AO$105:AO$105))</f>
        <v>7.0787709999999997</v>
      </c>
      <c r="AR15" s="44">
        <f>(SUM([1]CoreVPAExp!AP$47:AP$47)+SUM([1]CoreVPAExp!AP$105:AP$105))</f>
        <v>17.122513000000001</v>
      </c>
      <c r="AS15" s="44">
        <f>(SUM([1]CoreVPAExp!AQ$47:AQ$47)+SUM([1]CoreVPAExp!AQ$105:AQ$105))</f>
        <v>13.36032</v>
      </c>
      <c r="AT15" s="44">
        <f>(SUM([1]CoreVPAExp!AR$47:AR$47)+SUM([1]CoreVPAExp!AR$105:AR$105))</f>
        <v>6.9662870000000003</v>
      </c>
      <c r="AU15" s="44">
        <f>(SUM([1]CoreVPAExp!AS$47:AS$47)+SUM([1]CoreVPAExp!AS$105:AS$105))</f>
        <v>13.960805999999998</v>
      </c>
      <c r="AV15" s="44">
        <f>(SUM([1]CoreVPAExp!AT$47:AT$47)+SUM([1]CoreVPAExp!AT$105:AT$105))</f>
        <v>8.6937519999999999</v>
      </c>
      <c r="AW15" s="44">
        <f>(SUM([1]CoreVPAExp!AU$47:AU$47)+SUM([1]CoreVPAExp!AU$105:AU$105))</f>
        <v>5.4857750000000003</v>
      </c>
      <c r="AX15" s="44">
        <f>(SUM([1]CoreVPAExp!AV$47:AV$47)+SUM([1]CoreVPAExp!AV$105:AV$105))</f>
        <v>3.8612109999999999</v>
      </c>
      <c r="AY15" s="44">
        <f>(SUM([1]CoreVPAExp!AW$47:AW$47)+SUM([1]CoreVPAExp!AW$105:AW$105))</f>
        <v>4.6420520000000005</v>
      </c>
      <c r="AZ15" s="44">
        <f>(SUM([1]CoreVPAExp!AX$47:AX$47)+SUM([1]CoreVPAExp!AX$105:AX$105))</f>
        <v>2.9803237770000002</v>
      </c>
      <c r="BA15" s="44">
        <f>(SUM([1]CoreVPAExp!AY$47:AY$47)+SUM([1]CoreVPAExp!AY$105:AY$105))</f>
        <v>1.5563694020000001</v>
      </c>
      <c r="BB15" s="44">
        <f>(SUM([1]CoreVPAExp!AZ$47:AZ$47)+SUM([1]CoreVPAExp!AZ$105:AZ$105))</f>
        <v>2.6759351790000001</v>
      </c>
      <c r="BC15" s="44">
        <f>(SUM([1]CoreVPAExp!BA$47:BA$47)+SUM([1]CoreVPAExp!BA$105:BA$105))</f>
        <v>0</v>
      </c>
      <c r="BD15" s="7"/>
    </row>
    <row r="16" spans="1:56">
      <c r="B16" s="39" t="s">
        <v>18</v>
      </c>
      <c r="C16" s="40">
        <f>1/$A$1*[1]CoreVPAExp!$B$228</f>
        <v>1.5359742977599997E-2</v>
      </c>
      <c r="D16" s="41">
        <f>1/$A$1*[1]CoreVPAExp!$C$228</f>
        <v>2.745201984E-3</v>
      </c>
      <c r="E16" s="41">
        <f>1/$A$1*[1]CoreVPAExp!$D$228</f>
        <v>3.6784560399999997E-4</v>
      </c>
      <c r="F16" s="41">
        <f>1/$A$1*[1]CoreVPAExp!$E$228</f>
        <v>2.2076078080000001E-3</v>
      </c>
      <c r="G16" s="41">
        <f>1/$A$1*[1]CoreVPAExp!$F$228</f>
        <v>1.7805584860000001E-2</v>
      </c>
      <c r="H16" s="41">
        <f>1/$A$1*[1]CoreVPAExp!$G$228</f>
        <v>1.1827048959999999E-2</v>
      </c>
      <c r="I16" s="41">
        <f>1/$A$1*[1]CoreVPAExp!$H$228</f>
        <v>5.9632784799999996E-3</v>
      </c>
      <c r="J16" s="42">
        <f>1/$A$1*[1]CoreVPAExp!$I$228</f>
        <v>3.4822549370000004E-2</v>
      </c>
      <c r="K16" s="42">
        <f>1/$A$1*[1]CoreVPAExp!$J$228</f>
        <v>4.6399749199999996E-3</v>
      </c>
      <c r="L16" s="42">
        <f>1/$A$1*[1]CoreVPAExp!K$228</f>
        <v>4.4888048000000002E-3</v>
      </c>
      <c r="M16" s="41">
        <f>1/$A$1*[1]CoreVPAExp!L$228</f>
        <v>1.2096572E-2</v>
      </c>
      <c r="N16" s="41">
        <f>1/$A$1*[1]CoreVPAExp!M$228</f>
        <v>6.1565945199999993E-2</v>
      </c>
      <c r="O16" s="41">
        <f>1/$A$1*[1]CoreVPAExp!N$228</f>
        <v>4.9263825099999997E-3</v>
      </c>
      <c r="P16" s="41">
        <f>1/$A$1*[1]CoreVPAExp!O$228</f>
        <v>2.6012414399999998E-3</v>
      </c>
      <c r="Q16" s="41">
        <f>1/$A$1*[1]CoreVPAExp!P$228</f>
        <v>3.9244161333333331E-3</v>
      </c>
      <c r="R16" s="41">
        <f>1/$A$1*[1]CoreVPAExp!Q$228</f>
        <v>1.1052159999999998E-3</v>
      </c>
      <c r="S16" s="41">
        <f>1/$A$1*[1]CoreVPAExp!R$228</f>
        <v>1.4512058399999998E-3</v>
      </c>
      <c r="T16" s="41">
        <f>1/$A$1*[1]CoreVPAExp!S$228</f>
        <v>1.18E-4</v>
      </c>
      <c r="U16" s="41">
        <f>1/$A$1*[1]CoreVPAExp!T$228</f>
        <v>1.7101821599999998E-3</v>
      </c>
      <c r="V16" s="41">
        <f>1/$A$1*[1]CoreVPAExp!U$228</f>
        <v>0</v>
      </c>
      <c r="W16" s="41">
        <f>1/$A$1*[1]CoreVPAExp!V$228</f>
        <v>9.9372000000000002E-4</v>
      </c>
      <c r="X16" s="41">
        <f>1/$A$1*[1]CoreVPAExp!W$228</f>
        <v>0</v>
      </c>
      <c r="Y16" s="41">
        <f>1/$A$1*[1]CoreVPAExp!X$228</f>
        <v>4.0067999999999994E-4</v>
      </c>
      <c r="Z16" s="41">
        <f>1/$A$1*[1]CoreVPAExp!Y$228</f>
        <v>0</v>
      </c>
      <c r="AA16" s="41">
        <f>1/$A$1*[1]CoreVPAExp!Z$228</f>
        <v>0</v>
      </c>
      <c r="AB16" s="41">
        <f>1/$A$1*[1]CoreVPAExp!AA$228</f>
        <v>0</v>
      </c>
      <c r="AC16" s="30"/>
      <c r="AD16" s="43">
        <f>[1]CoreVPAExp!AB$228</f>
        <v>0.54153600000000002</v>
      </c>
      <c r="AE16" s="44">
        <f>[1]CoreVPAExp!AC$228</f>
        <v>0.20664199999999999</v>
      </c>
      <c r="AF16" s="44">
        <f>[1]CoreVPAExp!AD$228</f>
        <v>3.1980999999999996E-2</v>
      </c>
      <c r="AG16" s="44">
        <f>[1]CoreVPAExp!AE$228</f>
        <v>0.17152899999999999</v>
      </c>
      <c r="AH16" s="44">
        <f>[1]CoreVPAExp!AF$228</f>
        <v>1.5709299999999999</v>
      </c>
      <c r="AI16" s="44">
        <f>[1]CoreVPAExp!AG$228</f>
        <v>1.4010450000000001</v>
      </c>
      <c r="AJ16" s="44">
        <f>[1]CoreVPAExp!AH$228</f>
        <v>1.0573009999999998</v>
      </c>
      <c r="AK16" s="44">
        <f>[1]CoreVPAExp!AI$228</f>
        <v>6.3773189999999991</v>
      </c>
      <c r="AL16" s="44">
        <f>[1]CoreVPAExp!AJ$228</f>
        <v>0.37870200000000004</v>
      </c>
      <c r="AM16" s="44">
        <f>[1]CoreVPAExp!AK$228</f>
        <v>0.489236</v>
      </c>
      <c r="AN16" s="44">
        <f>[1]CoreVPAExp!AL$228</f>
        <v>1.2501679999999999</v>
      </c>
      <c r="AO16" s="44">
        <f>[1]CoreVPAExp!AM$228</f>
        <v>5.2003319999999995</v>
      </c>
      <c r="AP16" s="44">
        <f>[1]CoreVPAExp!AN$228</f>
        <v>0.613591</v>
      </c>
      <c r="AQ16" s="44">
        <f>[1]CoreVPAExp!AO$228</f>
        <v>0.20164299999999999</v>
      </c>
      <c r="AR16" s="44">
        <f>[1]CoreVPAExp!AP$228</f>
        <v>0.69648199999999993</v>
      </c>
      <c r="AS16" s="44">
        <f>[1]CoreVPAExp!AQ$228</f>
        <v>0.15956599999999999</v>
      </c>
      <c r="AT16" s="44">
        <f>[1]CoreVPAExp!AR$228</f>
        <v>0.217974</v>
      </c>
      <c r="AU16" s="44">
        <f>[1]CoreVPAExp!AS$228</f>
        <v>1.8978999999999999E-2</v>
      </c>
      <c r="AV16" s="44">
        <f>[1]CoreVPAExp!AT$228</f>
        <v>0.149815</v>
      </c>
      <c r="AW16" s="44">
        <f>[1]CoreVPAExp!AU$228</f>
        <v>0</v>
      </c>
      <c r="AX16" s="44">
        <f>[1]CoreVPAExp!AV$228</f>
        <v>0.135522</v>
      </c>
      <c r="AY16" s="44">
        <f>[1]CoreVPAExp!AW$228</f>
        <v>0</v>
      </c>
      <c r="AZ16" s="44">
        <f>[1]CoreVPAExp!AX$228</f>
        <v>0</v>
      </c>
      <c r="BA16" s="44">
        <f>[1]CoreVPAExp!AY$228</f>
        <v>0</v>
      </c>
      <c r="BB16" s="44">
        <f>[1]CoreVPAExp!AZ$228</f>
        <v>0</v>
      </c>
      <c r="BC16" s="44">
        <f>[1]CoreVPAExp!BA$228</f>
        <v>0</v>
      </c>
      <c r="BD16" s="7"/>
    </row>
    <row r="17" spans="2:58">
      <c r="B17" s="39" t="s">
        <v>17</v>
      </c>
      <c r="C17" s="40">
        <f>1/$A$1*[1]CoreVPAExp!$B$253</f>
        <v>1.1457273127999998E-2</v>
      </c>
      <c r="D17" s="41">
        <f>1/$A$1*[1]CoreVPAExp!$C$253</f>
        <v>0</v>
      </c>
      <c r="E17" s="41">
        <f>1/$A$1*[1]CoreVPAExp!$D$253</f>
        <v>9.662921968000001E-3</v>
      </c>
      <c r="F17" s="41">
        <f>1/$A$1*[1]CoreVPAExp!$E$253</f>
        <v>7.2670416000000001E-4</v>
      </c>
      <c r="G17" s="41">
        <f>1/$A$1*[1]CoreVPAExp!$F$253</f>
        <v>2.4520243216E-2</v>
      </c>
      <c r="H17" s="41">
        <f>1/$A$1*[1]CoreVPAExp!$G$253</f>
        <v>2.1095660719999999E-2</v>
      </c>
      <c r="I17" s="41">
        <f>1/$A$1*[1]CoreVPAExp!$H$253</f>
        <v>7.9708155200000005E-3</v>
      </c>
      <c r="J17" s="42">
        <f>1/$A$1*[1]CoreVPAExp!$I$253</f>
        <v>2.6978253343999999E-3</v>
      </c>
      <c r="K17" s="42">
        <f>1/$A$1*[1]CoreVPAExp!$J$253</f>
        <v>4.9414106672000004E-3</v>
      </c>
      <c r="L17" s="42">
        <f>1/$A$1*[1]CoreVPAExp!K$253</f>
        <v>3.9140639999999999E-5</v>
      </c>
      <c r="M17" s="41">
        <f>1/$A$1*[1]CoreVPAExp!L$253</f>
        <v>6.5524479999999998E-4</v>
      </c>
      <c r="N17" s="41">
        <f>1/$A$1*[1]CoreVPAExp!M$253</f>
        <v>1.1255019999999999E-4</v>
      </c>
      <c r="O17" s="41">
        <f>1/$A$1*[1]CoreVPAExp!N$253</f>
        <v>0</v>
      </c>
      <c r="P17" s="41">
        <f>1/$A$1*[1]CoreVPAExp!O$253</f>
        <v>0</v>
      </c>
      <c r="Q17" s="41">
        <f>1/$A$1*[1]CoreVPAExp!P$253</f>
        <v>0</v>
      </c>
      <c r="R17" s="41">
        <f>1/$A$1*[1]CoreVPAExp!Q$253</f>
        <v>0</v>
      </c>
      <c r="S17" s="41">
        <f>1/$A$1*[1]CoreVPAExp!R$253</f>
        <v>0</v>
      </c>
      <c r="T17" s="41">
        <f>1/$A$1*[1]CoreVPAExp!S$253</f>
        <v>8.645212799999999E-4</v>
      </c>
      <c r="U17" s="41">
        <f>1/$A$1*[1]CoreVPAExp!T$253</f>
        <v>9.1544963999999997E-4</v>
      </c>
      <c r="V17" s="41">
        <f>1/$A$1*[1]CoreVPAExp!U$253</f>
        <v>8.2893795200000009E-3</v>
      </c>
      <c r="W17" s="41">
        <f>1/$A$1*[1]CoreVPAExp!V$253</f>
        <v>1.7863999999999998E-3</v>
      </c>
      <c r="X17" s="41">
        <f>1/$A$1*[1]CoreVPAExp!W$253</f>
        <v>2.7824579999999998E-3</v>
      </c>
      <c r="Y17" s="41">
        <f>1/$A$1*[1]CoreVPAExp!X$253</f>
        <v>1.3489884548E-2</v>
      </c>
      <c r="Z17" s="41">
        <f>1/$A$1*[1]CoreVPAExp!Y$253</f>
        <v>2.3365999999999999E-3</v>
      </c>
      <c r="AA17" s="41">
        <f>1/$A$1*[1]CoreVPAExp!Z$253</f>
        <v>5.8283105999999999E-4</v>
      </c>
      <c r="AB17" s="41">
        <f>1/$A$1*[1]CoreVPAExp!AA$253</f>
        <v>0</v>
      </c>
      <c r="AC17" s="30"/>
      <c r="AD17" s="43">
        <f>[1]CoreVPAExp!AB$253</f>
        <v>0.47120899999999999</v>
      </c>
      <c r="AE17" s="44">
        <f>[1]CoreVPAExp!AC$253</f>
        <v>0</v>
      </c>
      <c r="AF17" s="44">
        <f>[1]CoreVPAExp!AD$253</f>
        <v>1.548573</v>
      </c>
      <c r="AG17" s="44">
        <f>[1]CoreVPAExp!AE$253</f>
        <v>5.3561999999999999E-2</v>
      </c>
      <c r="AH17" s="44">
        <f>[1]CoreVPAExp!AF$253</f>
        <v>3.1653739999999999</v>
      </c>
      <c r="AI17" s="44">
        <f>[1]CoreVPAExp!AG$253</f>
        <v>2.0327090000000001</v>
      </c>
      <c r="AJ17" s="44">
        <f>[1]CoreVPAExp!AH$253</f>
        <v>1.3469359999999999</v>
      </c>
      <c r="AK17" s="44">
        <f>[1]CoreVPAExp!AI$253</f>
        <v>0.37580999999999998</v>
      </c>
      <c r="AL17" s="44">
        <f>[1]CoreVPAExp!AJ$253</f>
        <v>0.70870600000000006</v>
      </c>
      <c r="AM17" s="44">
        <f>[1]CoreVPAExp!AK$253</f>
        <v>4.4520000000000002E-3</v>
      </c>
      <c r="AN17" s="44">
        <f>[1]CoreVPAExp!AL$253</f>
        <v>0.115477</v>
      </c>
      <c r="AO17" s="44">
        <f>[1]CoreVPAExp!AM$253</f>
        <v>2.1915E-2</v>
      </c>
      <c r="AP17" s="44">
        <f>[1]CoreVPAExp!AN$253</f>
        <v>0</v>
      </c>
      <c r="AQ17" s="44">
        <f>[1]CoreVPAExp!AO$253</f>
        <v>0</v>
      </c>
      <c r="AR17" s="44">
        <f>[1]CoreVPAExp!AP$253</f>
        <v>0</v>
      </c>
      <c r="AS17" s="44">
        <f>[1]CoreVPAExp!AQ$253</f>
        <v>0</v>
      </c>
      <c r="AT17" s="44">
        <f>[1]CoreVPAExp!AR$253</f>
        <v>0</v>
      </c>
      <c r="AU17" s="44">
        <f>[1]CoreVPAExp!AS$253</f>
        <v>0.12621599999999999</v>
      </c>
      <c r="AV17" s="44">
        <f>[1]CoreVPAExp!AT$253</f>
        <v>9.1665999999999997E-2</v>
      </c>
      <c r="AW17" s="44">
        <f>[1]CoreVPAExp!AU$253</f>
        <v>0.79605599999999999</v>
      </c>
      <c r="AX17" s="44">
        <f>[1]CoreVPAExp!AV$253</f>
        <v>0.25933400000000001</v>
      </c>
      <c r="AY17" s="44">
        <f>[1]CoreVPAExp!AW$253</f>
        <v>0.24051099999999997</v>
      </c>
      <c r="AZ17" s="44">
        <f>[1]CoreVPAExp!AX$253</f>
        <v>0.41370546899999999</v>
      </c>
      <c r="BA17" s="44">
        <f>[1]CoreVPAExp!AY$253</f>
        <v>0.17135579499999998</v>
      </c>
      <c r="BB17" s="44">
        <f>[1]CoreVPAExp!AZ$253</f>
        <v>0.12070252200000001</v>
      </c>
      <c r="BC17" s="44">
        <f>[1]CoreVPAExp!BA$253</f>
        <v>0</v>
      </c>
      <c r="BD17" s="7"/>
    </row>
    <row r="18" spans="2:58">
      <c r="B18" s="45" t="s">
        <v>15</v>
      </c>
      <c r="C18" s="71">
        <f t="shared" ref="C18:M18" si="8">SUM(C14:C14)-SUM(C15:C17)</f>
        <v>7.5614279160000006E-3</v>
      </c>
      <c r="D18" s="47">
        <f t="shared" si="8"/>
        <v>2.10325892E-3</v>
      </c>
      <c r="E18" s="47">
        <f t="shared" si="8"/>
        <v>2.8473309200000019E-4</v>
      </c>
      <c r="F18" s="47">
        <f t="shared" si="8"/>
        <v>2.1067194400000004E-3</v>
      </c>
      <c r="G18" s="47">
        <f t="shared" si="8"/>
        <v>2.5532243519999984E-3</v>
      </c>
      <c r="H18" s="47">
        <f t="shared" si="8"/>
        <v>2.3712544200000241E-3</v>
      </c>
      <c r="I18" s="47">
        <f t="shared" si="8"/>
        <v>4.2298326399999864E-3</v>
      </c>
      <c r="J18" s="48">
        <f t="shared" si="8"/>
        <v>4.9256438100799993E-2</v>
      </c>
      <c r="K18" s="48">
        <f t="shared" si="8"/>
        <v>1.8438239736000006E-2</v>
      </c>
      <c r="L18" s="48">
        <f t="shared" si="8"/>
        <v>2.8492809920000001E-2</v>
      </c>
      <c r="M18" s="47">
        <f t="shared" si="8"/>
        <v>3.7094317940000024E-2</v>
      </c>
      <c r="N18" s="47">
        <f>SUM(N14:N14)-SUM(N15:N17)</f>
        <v>3.1097684640000012E-2</v>
      </c>
      <c r="O18" s="47">
        <f t="shared" ref="O18:AB18" si="9">SUM(O14:O14)-SUM(O15:O17)</f>
        <v>2.9630515799999993E-2</v>
      </c>
      <c r="P18" s="47">
        <f t="shared" si="9"/>
        <v>2.6285597679999995E-2</v>
      </c>
      <c r="Q18" s="47">
        <f t="shared" si="9"/>
        <v>1.4560913306666673E-2</v>
      </c>
      <c r="R18" s="47">
        <f t="shared" si="9"/>
        <v>2.8644657013333324E-2</v>
      </c>
      <c r="S18" s="47">
        <f t="shared" si="9"/>
        <v>3.4551672249999998E-2</v>
      </c>
      <c r="T18" s="47">
        <f t="shared" si="9"/>
        <v>1.4532376759999993E-2</v>
      </c>
      <c r="U18" s="47">
        <f t="shared" si="9"/>
        <v>2.2489668440000013E-2</v>
      </c>
      <c r="V18" s="47">
        <f t="shared" si="9"/>
        <v>7.0498275599999993E-3</v>
      </c>
      <c r="W18" s="47">
        <f t="shared" si="9"/>
        <v>1.8477199999999971E-3</v>
      </c>
      <c r="X18" s="47">
        <f t="shared" si="9"/>
        <v>4.1580000000000089E-4</v>
      </c>
      <c r="Y18" s="47">
        <f t="shared" si="9"/>
        <v>0</v>
      </c>
      <c r="Z18" s="47">
        <f t="shared" si="9"/>
        <v>0</v>
      </c>
      <c r="AA18" s="47">
        <f t="shared" si="9"/>
        <v>9.1091000000001476E-5</v>
      </c>
      <c r="AB18" s="47">
        <f t="shared" si="9"/>
        <v>0</v>
      </c>
      <c r="AC18" s="30"/>
      <c r="AD18" s="72">
        <f t="shared" ref="AD18:BC18" si="10">SUM(AD14:AD14)-SUM(AD15:AD17)</f>
        <v>0.97301199999999977</v>
      </c>
      <c r="AE18" s="50">
        <f t="shared" si="10"/>
        <v>0.14744400000000013</v>
      </c>
      <c r="AF18" s="50">
        <f t="shared" si="10"/>
        <v>5.2395999999999887E-2</v>
      </c>
      <c r="AG18" s="50">
        <f t="shared" si="10"/>
        <v>0.24636599999999997</v>
      </c>
      <c r="AH18" s="50">
        <f t="shared" si="10"/>
        <v>0.26528300000000016</v>
      </c>
      <c r="AI18" s="50">
        <f t="shared" si="10"/>
        <v>0.37269900000000078</v>
      </c>
      <c r="AJ18" s="50">
        <f t="shared" si="10"/>
        <v>0.31813799999999937</v>
      </c>
      <c r="AK18" s="50">
        <f t="shared" si="10"/>
        <v>6.4940300000000022</v>
      </c>
      <c r="AL18" s="50">
        <f t="shared" si="10"/>
        <v>2.0469750000000015</v>
      </c>
      <c r="AM18" s="50">
        <f t="shared" si="10"/>
        <v>2.8147390000000012</v>
      </c>
      <c r="AN18" s="50">
        <f t="shared" si="10"/>
        <v>6.9791729999999959</v>
      </c>
      <c r="AO18" s="50">
        <f t="shared" si="10"/>
        <v>6.3584700000000005</v>
      </c>
      <c r="AP18" s="50">
        <f t="shared" si="10"/>
        <v>6.1172589999999989</v>
      </c>
      <c r="AQ18" s="50">
        <f t="shared" si="10"/>
        <v>3.6771060000000029</v>
      </c>
      <c r="AR18" s="50">
        <f t="shared" si="10"/>
        <v>2.6849759999999989</v>
      </c>
      <c r="AS18" s="50">
        <f t="shared" si="10"/>
        <v>4.2867730000000002</v>
      </c>
      <c r="AT18" s="50">
        <f t="shared" si="10"/>
        <v>4.6085089999999989</v>
      </c>
      <c r="AU18" s="50">
        <f t="shared" si="10"/>
        <v>2.243252</v>
      </c>
      <c r="AV18" s="50">
        <f t="shared" si="10"/>
        <v>2.3400459999999992</v>
      </c>
      <c r="AW18" s="50">
        <f t="shared" si="10"/>
        <v>1.2205819999999994</v>
      </c>
      <c r="AX18" s="50">
        <f t="shared" si="10"/>
        <v>0.24840200000000046</v>
      </c>
      <c r="AY18" s="50">
        <f t="shared" si="10"/>
        <v>4.286700000000021E-2</v>
      </c>
      <c r="AZ18" s="50">
        <f t="shared" si="10"/>
        <v>0</v>
      </c>
      <c r="BA18" s="50">
        <f t="shared" si="10"/>
        <v>0</v>
      </c>
      <c r="BB18" s="50">
        <f t="shared" si="10"/>
        <v>1.8862237000000004E-2</v>
      </c>
      <c r="BC18" s="50">
        <f t="shared" si="10"/>
        <v>0</v>
      </c>
      <c r="BD18" s="7"/>
    </row>
    <row r="19" spans="2:58" ht="17.149999999999999" customHeight="1">
      <c r="B19" s="33" t="s">
        <v>128</v>
      </c>
      <c r="C19" s="34">
        <f>1/$A$1*[1]CoreVPAExp!$B$264</f>
        <v>3.0187293684799998E-2</v>
      </c>
      <c r="D19" s="35">
        <f>1/$A$1*[1]CoreVPAExp!$C$264</f>
        <v>2.6357956515520004E-2</v>
      </c>
      <c r="E19" s="35">
        <f>1/$A$1*[1]CoreVPAExp!$D$264</f>
        <v>2.7378732046399998E-2</v>
      </c>
      <c r="F19" s="35">
        <f>1/$A$1*[1]CoreVPAExp!$E$264</f>
        <v>2.8216964664000001E-2</v>
      </c>
      <c r="G19" s="35">
        <f>1/$A$1*[1]CoreVPAExp!$F$264</f>
        <v>4.7582138885876007E-2</v>
      </c>
      <c r="H19" s="35">
        <f>1/$A$1*[1]CoreVPAExp!$G$264</f>
        <v>2.9108721980000002E-2</v>
      </c>
      <c r="I19" s="35">
        <f>1/$A$1*[1]CoreVPAExp!$H$264</f>
        <v>4.4507987640000003E-2</v>
      </c>
      <c r="J19" s="36">
        <f>1/$A$1*[1]CoreVPAExp!$I$264</f>
        <v>3.0094948983960004E-2</v>
      </c>
      <c r="K19" s="36">
        <f>1/$A$1*[1]CoreVPAExp!$J$264</f>
        <v>1.9620978412000001E-2</v>
      </c>
      <c r="L19" s="36">
        <f>1/$A$1*[1]CoreVPAExp!K$264</f>
        <v>1.186109032E-2</v>
      </c>
      <c r="M19" s="35">
        <f>1/$A$1*[1]CoreVPAExp!L$264</f>
        <v>1.9684600109999999E-2</v>
      </c>
      <c r="N19" s="35">
        <f>1/$A$1*[1]CoreVPAExp!M$264</f>
        <v>1.2264751212E-2</v>
      </c>
      <c r="O19" s="35">
        <f>1/$A$1*[1]CoreVPAExp!N$264</f>
        <v>6.09183313E-3</v>
      </c>
      <c r="P19" s="35">
        <f>1/$A$1*[1]CoreVPAExp!O$264</f>
        <v>5.8097391200000008E-3</v>
      </c>
      <c r="Q19" s="35">
        <f>1/$A$1*[1]CoreVPAExp!P$264</f>
        <v>1.4322124524E-2</v>
      </c>
      <c r="R19" s="35">
        <f>1/$A$1*[1]CoreVPAExp!Q$264</f>
        <v>8.0298300839999996E-3</v>
      </c>
      <c r="S19" s="35">
        <f>1/$A$1*[1]CoreVPAExp!R$264</f>
        <v>6.974150466E-3</v>
      </c>
      <c r="T19" s="35">
        <f>1/$A$1*[1]CoreVPAExp!S$264</f>
        <v>9.6203339039999981E-3</v>
      </c>
      <c r="U19" s="35">
        <f>1/$A$1*[1]CoreVPAExp!T$264</f>
        <v>8.9683354559999991E-3</v>
      </c>
      <c r="V19" s="35">
        <f>1/$A$1*[1]CoreVPAExp!U$264</f>
        <v>1.2190494468E-2</v>
      </c>
      <c r="W19" s="35">
        <f>1/$A$1*[1]CoreVPAExp!V$264</f>
        <v>1.7082518012E-2</v>
      </c>
      <c r="X19" s="35">
        <f>1/$A$1*[1]CoreVPAExp!W$264</f>
        <v>1.1511700844E-2</v>
      </c>
      <c r="Y19" s="35">
        <f>1/$A$1*[1]CoreVPAExp!X$264</f>
        <v>1.2976313644000001E-2</v>
      </c>
      <c r="Z19" s="35">
        <f>1/$A$1*[1]CoreVPAExp!Y$264</f>
        <v>7.6282475919999988E-3</v>
      </c>
      <c r="AA19" s="35">
        <f>1/$A$1*[1]CoreVPAExp!Z$264</f>
        <v>4.5259377799999993E-3</v>
      </c>
      <c r="AB19" s="35">
        <f>1/$A$1*[1]CoreVPAExp!AA$264</f>
        <v>0</v>
      </c>
      <c r="AC19" s="75"/>
      <c r="AD19" s="37">
        <f>[1]CoreVPAExp!AB$264</f>
        <v>4.0244</v>
      </c>
      <c r="AE19" s="38">
        <f>[1]CoreVPAExp!AC$264</f>
        <v>4.7239919999999991</v>
      </c>
      <c r="AF19" s="38">
        <f>[1]CoreVPAExp!AD$264</f>
        <v>4.271871</v>
      </c>
      <c r="AG19" s="38">
        <f>[1]CoreVPAExp!AE$264</f>
        <v>3.6157469999999998</v>
      </c>
      <c r="AH19" s="38">
        <f>[1]CoreVPAExp!AF$264</f>
        <v>7.0514770000000002</v>
      </c>
      <c r="AI19" s="38">
        <f>[1]CoreVPAExp!AG$264</f>
        <v>5.3423280000000002</v>
      </c>
      <c r="AJ19" s="38">
        <f>[1]CoreVPAExp!AH$264</f>
        <v>8.0564879999999999</v>
      </c>
      <c r="AK19" s="38">
        <f>[1]CoreVPAExp!AI$264</f>
        <v>6.3366549999999986</v>
      </c>
      <c r="AL19" s="38">
        <f>[1]CoreVPAExp!AJ$264</f>
        <v>3.9022559999999995</v>
      </c>
      <c r="AM19" s="38">
        <f>[1]CoreVPAExp!AK$264</f>
        <v>3.3162750000000001</v>
      </c>
      <c r="AN19" s="38">
        <f>[1]CoreVPAExp!AL$264</f>
        <v>4.3457929999999996</v>
      </c>
      <c r="AO19" s="38">
        <f>[1]CoreVPAExp!AM$264</f>
        <v>3.4164499999999998</v>
      </c>
      <c r="AP19" s="38">
        <f>[1]CoreVPAExp!AN$264</f>
        <v>1.7534629999999998</v>
      </c>
      <c r="AQ19" s="38">
        <f>[1]CoreVPAExp!AO$264</f>
        <v>2.3108639999999996</v>
      </c>
      <c r="AR19" s="38">
        <f>[1]CoreVPAExp!AP$264</f>
        <v>4.2127619999999997</v>
      </c>
      <c r="AS19" s="38">
        <f>[1]CoreVPAExp!AQ$264</f>
        <v>2.4545509999999999</v>
      </c>
      <c r="AT19" s="38">
        <f>[1]CoreVPAExp!AR$264</f>
        <v>1.8117569999999998</v>
      </c>
      <c r="AU19" s="38">
        <f>[1]CoreVPAExp!AS$264</f>
        <v>2.8451300000000002</v>
      </c>
      <c r="AV19" s="38">
        <f>[1]CoreVPAExp!AT$264</f>
        <v>3.317634</v>
      </c>
      <c r="AW19" s="38">
        <f>[1]CoreVPAExp!AU$264</f>
        <v>3.3497139999999996</v>
      </c>
      <c r="AX19" s="38">
        <f>[1]CoreVPAExp!AV$264</f>
        <v>5.0743979999999995</v>
      </c>
      <c r="AY19" s="38">
        <f>[1]CoreVPAExp!AW$264</f>
        <v>3.3220509999999996</v>
      </c>
      <c r="AZ19" s="38">
        <f>[1]CoreVPAExp!AX$264</f>
        <v>3.8635975119999997</v>
      </c>
      <c r="BA19" s="38">
        <f>[1]CoreVPAExp!AY$264</f>
        <v>2.7284320809999998</v>
      </c>
      <c r="BB19" s="38">
        <f>[1]CoreVPAExp!AZ$264</f>
        <v>1.8869432769999999</v>
      </c>
      <c r="BC19" s="38">
        <f>[1]CoreVPAExp!BA$264</f>
        <v>0</v>
      </c>
      <c r="BD19" s="7"/>
    </row>
    <row r="20" spans="2:58">
      <c r="B20" s="39" t="s">
        <v>30</v>
      </c>
      <c r="C20" s="40">
        <f>1/$A$1*[1]CoreVPAExp!$B$160</f>
        <v>7.8727663000000003E-3</v>
      </c>
      <c r="D20" s="41">
        <f>1/$A$1*[1]CoreVPAExp!$C$160</f>
        <v>3.09811572E-3</v>
      </c>
      <c r="E20" s="41">
        <f>1/$A$1*[1]CoreVPAExp!$D$160</f>
        <v>4.3383243960000003E-3</v>
      </c>
      <c r="F20" s="41">
        <f>1/$A$1*[1]CoreVPAExp!$E$160</f>
        <v>5.0214794000000007E-3</v>
      </c>
      <c r="G20" s="41">
        <f>1/$A$1*[1]CoreVPAExp!$F$160</f>
        <v>9.1318127544000004E-3</v>
      </c>
      <c r="H20" s="41">
        <f>1/$A$1*[1]CoreVPAExp!$G$160</f>
        <v>4.8959399999999997E-3</v>
      </c>
      <c r="I20" s="41">
        <f>1/$A$1*[1]CoreVPAExp!$H$160</f>
        <v>9.5033841599999995E-3</v>
      </c>
      <c r="J20" s="42">
        <f>1/$A$1*[1]CoreVPAExp!$I$160</f>
        <v>9.8992672802800021E-3</v>
      </c>
      <c r="K20" s="42">
        <f>1/$A$1*[1]CoreVPAExp!$J$160</f>
        <v>7.126041748000001E-3</v>
      </c>
      <c r="L20" s="42">
        <f>1/$A$1*[1]CoreVPAExp!K$160</f>
        <v>2.49436808E-3</v>
      </c>
      <c r="M20" s="41">
        <f>1/$A$1*[1]CoreVPAExp!L$160</f>
        <v>3.9329762299999994E-3</v>
      </c>
      <c r="N20" s="41">
        <f>1/$A$1*[1]CoreVPAExp!M$160</f>
        <v>5.2929750999999997E-3</v>
      </c>
      <c r="O20" s="41">
        <f>1/$A$1*[1]CoreVPAExp!N$160</f>
        <v>3.2151005100000004E-3</v>
      </c>
      <c r="P20" s="41">
        <f>1/$A$1*[1]CoreVPAExp!O$160</f>
        <v>1.03795824E-3</v>
      </c>
      <c r="Q20" s="41">
        <f>1/$A$1*[1]CoreVPAExp!P$160</f>
        <v>2.3408644799999996E-3</v>
      </c>
      <c r="R20" s="41">
        <f>1/$A$1*[1]CoreVPAExp!Q$160</f>
        <v>2.663993528E-3</v>
      </c>
      <c r="S20" s="41">
        <f>1/$A$1*[1]CoreVPAExp!R$160</f>
        <v>2.5862660699999995E-3</v>
      </c>
      <c r="T20" s="41">
        <f>1/$A$1*[1]CoreVPAExp!S$160</f>
        <v>3.008991524E-3</v>
      </c>
      <c r="U20" s="41">
        <f>1/$A$1*[1]CoreVPAExp!T$160</f>
        <v>4.7468023959999998E-3</v>
      </c>
      <c r="V20" s="41">
        <f>1/$A$1*[1]CoreVPAExp!U$160</f>
        <v>5.9748873239999995E-3</v>
      </c>
      <c r="W20" s="41">
        <f>1/$A$1*[1]CoreVPAExp!V$160</f>
        <v>4.224254692E-3</v>
      </c>
      <c r="X20" s="41">
        <f>1/$A$1*[1]CoreVPAExp!W$160</f>
        <v>3.833521076E-3</v>
      </c>
      <c r="Y20" s="41">
        <f>1/$A$1*[1]CoreVPAExp!X$160</f>
        <v>5.2661302959999996E-3</v>
      </c>
      <c r="Z20" s="41">
        <f>1/$A$1*[1]CoreVPAExp!Y$160</f>
        <v>3.6914274319999997E-3</v>
      </c>
      <c r="AA20" s="41">
        <f>1/$A$1*[1]CoreVPAExp!Z$160</f>
        <v>2.3181829999999997E-3</v>
      </c>
      <c r="AB20" s="41">
        <f>1/$A$1*[1]CoreVPAExp!AA$160</f>
        <v>0</v>
      </c>
      <c r="AC20" s="30"/>
      <c r="AD20" s="43">
        <f>[1]CoreVPAExp!AB$160</f>
        <v>0.58928999999999998</v>
      </c>
      <c r="AE20" s="44">
        <f>[1]CoreVPAExp!AC$160</f>
        <v>0.36476399999999998</v>
      </c>
      <c r="AF20" s="44">
        <f>[1]CoreVPAExp!AD$160</f>
        <v>0.48265599999999992</v>
      </c>
      <c r="AG20" s="44">
        <f>[1]CoreVPAExp!AE$160</f>
        <v>0.56233899999999992</v>
      </c>
      <c r="AH20" s="44">
        <f>[1]CoreVPAExp!AF$160</f>
        <v>0.84358</v>
      </c>
      <c r="AI20" s="44">
        <f>[1]CoreVPAExp!AG$160</f>
        <v>0.89188699999999999</v>
      </c>
      <c r="AJ20" s="44">
        <f>[1]CoreVPAExp!AH$160</f>
        <v>2.0452710000000001</v>
      </c>
      <c r="AK20" s="44">
        <f>[1]CoreVPAExp!AI$160</f>
        <v>2.1265669999999997</v>
      </c>
      <c r="AL20" s="44">
        <f>[1]CoreVPAExp!AJ$160</f>
        <v>1.3956149999999998</v>
      </c>
      <c r="AM20" s="44">
        <f>[1]CoreVPAExp!AK$160</f>
        <v>0.73605900000000002</v>
      </c>
      <c r="AN20" s="44">
        <f>[1]CoreVPAExp!AL$160</f>
        <v>0.91803499999999993</v>
      </c>
      <c r="AO20" s="44">
        <f>[1]CoreVPAExp!AM$160</f>
        <v>1.2053559999999999</v>
      </c>
      <c r="AP20" s="44">
        <f>[1]CoreVPAExp!AN$160</f>
        <v>0.82614900000000002</v>
      </c>
      <c r="AQ20" s="44">
        <f>[1]CoreVPAExp!AO$160</f>
        <v>0.47304999999999997</v>
      </c>
      <c r="AR20" s="44">
        <f>[1]CoreVPAExp!AP$160</f>
        <v>0.66782799999999998</v>
      </c>
      <c r="AS20" s="44">
        <f>[1]CoreVPAExp!AQ$160</f>
        <v>0.80437899999999996</v>
      </c>
      <c r="AT20" s="44">
        <f>[1]CoreVPAExp!AR$160</f>
        <v>0.62680399999999992</v>
      </c>
      <c r="AU20" s="44">
        <f>[1]CoreVPAExp!AS$160</f>
        <v>0.88701399999999997</v>
      </c>
      <c r="AV20" s="44">
        <f>[1]CoreVPAExp!AT$160</f>
        <v>1.3313329999999999</v>
      </c>
      <c r="AW20" s="44">
        <f>[1]CoreVPAExp!AU$160</f>
        <v>1.7319399999999998</v>
      </c>
      <c r="AX20" s="44">
        <f>[1]CoreVPAExp!AV$160</f>
        <v>1.1066469999999999</v>
      </c>
      <c r="AY20" s="44">
        <f>[1]CoreVPAExp!AW$160</f>
        <v>1.0658079999999999</v>
      </c>
      <c r="AZ20" s="44">
        <f>[1]CoreVPAExp!AX$160</f>
        <v>1.3055199819999999</v>
      </c>
      <c r="BA20" s="44">
        <f>[1]CoreVPAExp!AY$160</f>
        <v>0.82464869499999982</v>
      </c>
      <c r="BB20" s="44">
        <f>[1]CoreVPAExp!AZ$160</f>
        <v>0.91130230999999995</v>
      </c>
      <c r="BC20" s="44">
        <f>[1]CoreVPAExp!BA$160</f>
        <v>0</v>
      </c>
      <c r="BD20" s="7"/>
    </row>
    <row r="21" spans="2:58">
      <c r="B21" s="39" t="s">
        <v>36</v>
      </c>
      <c r="C21" s="40">
        <f>1/$A$1*[1]CoreVPAExp!$B$246</f>
        <v>2.050182876224E-2</v>
      </c>
      <c r="D21" s="41">
        <f>1/$A$1*[1]CoreVPAExp!$C$246</f>
        <v>2.1113924926080004E-2</v>
      </c>
      <c r="E21" s="41">
        <f>1/$A$1*[1]CoreVPAExp!$D$246</f>
        <v>2.0581856751679999E-2</v>
      </c>
      <c r="F21" s="41">
        <f>1/$A$1*[1]CoreVPAExp!$E$246</f>
        <v>1.960238882E-2</v>
      </c>
      <c r="G21" s="41">
        <f>1/$A$1*[1]CoreVPAExp!$F$246</f>
        <v>2.8052497683476004E-2</v>
      </c>
      <c r="H21" s="41">
        <f>1/$A$1*[1]CoreVPAExp!$G$246</f>
        <v>2.0204998240000001E-2</v>
      </c>
      <c r="I21" s="41">
        <f>1/$A$1*[1]CoreVPAExp!$H$246</f>
        <v>3.3848946680000006E-2</v>
      </c>
      <c r="J21" s="42">
        <f>1/$A$1*[1]CoreVPAExp!$I$246</f>
        <v>1.7800572343680002E-2</v>
      </c>
      <c r="K21" s="42">
        <f>1/$A$1*[1]CoreVPAExp!$J$246</f>
        <v>8.9083947959999986E-3</v>
      </c>
      <c r="L21" s="42">
        <f>1/$A$1*[1]CoreVPAExp!K$246</f>
        <v>7.5384659999999997E-3</v>
      </c>
      <c r="M21" s="41">
        <f>1/$A$1*[1]CoreVPAExp!L$246</f>
        <v>9.0437438000000002E-3</v>
      </c>
      <c r="N21" s="41">
        <f>1/$A$1*[1]CoreVPAExp!M$246</f>
        <v>4.0677000000000005E-3</v>
      </c>
      <c r="O21" s="41">
        <f>1/$A$1*[1]CoreVPAExp!N$246</f>
        <v>8.8196191999999991E-4</v>
      </c>
      <c r="P21" s="41">
        <f>1/$A$1*[1]CoreVPAExp!O$246</f>
        <v>3.2557516000000001E-3</v>
      </c>
      <c r="Q21" s="41">
        <f>1/$A$1*[1]CoreVPAExp!P$246</f>
        <v>1.1193034256E-2</v>
      </c>
      <c r="R21" s="41">
        <f>1/$A$1*[1]CoreVPAExp!Q$246</f>
        <v>4.1868404760000005E-3</v>
      </c>
      <c r="S21" s="41">
        <f>1/$A$1*[1]CoreVPAExp!R$246</f>
        <v>3.1130556800000003E-3</v>
      </c>
      <c r="T21" s="41">
        <f>1/$A$1*[1]CoreVPAExp!S$246</f>
        <v>4.7705184799999995E-3</v>
      </c>
      <c r="U21" s="41">
        <f>1/$A$1*[1]CoreVPAExp!T$246</f>
        <v>2.7937000000000001E-3</v>
      </c>
      <c r="V21" s="41">
        <f>1/$A$1*[1]CoreVPAExp!U$246</f>
        <v>3.2346477800000001E-3</v>
      </c>
      <c r="W21" s="41">
        <f>1/$A$1*[1]CoreVPAExp!V$246</f>
        <v>9.9323715400000002E-3</v>
      </c>
      <c r="X21" s="41">
        <f>1/$A$1*[1]CoreVPAExp!W$246</f>
        <v>6.870969924E-3</v>
      </c>
      <c r="Y21" s="41">
        <f>1/$A$1*[1]CoreVPAExp!X$246</f>
        <v>7.0900673480000006E-3</v>
      </c>
      <c r="Z21" s="41">
        <f>1/$A$1*[1]CoreVPAExp!Y$246</f>
        <v>2.6301183999999996E-3</v>
      </c>
      <c r="AA21" s="41">
        <f>1/$A$1*[1]CoreVPAExp!Z$246</f>
        <v>1.2217295999999997E-3</v>
      </c>
      <c r="AB21" s="41">
        <f>1/$A$1*[1]CoreVPAExp!AA$246</f>
        <v>0</v>
      </c>
      <c r="AC21" s="30"/>
      <c r="AD21" s="43">
        <f>[1]CoreVPAExp!AB$246</f>
        <v>3.1691210000000001</v>
      </c>
      <c r="AE21" s="44">
        <f>[1]CoreVPAExp!AC$246</f>
        <v>4.2428099999999995</v>
      </c>
      <c r="AF21" s="44">
        <f>[1]CoreVPAExp!AD$246</f>
        <v>3.5229719999999998</v>
      </c>
      <c r="AG21" s="44">
        <f>[1]CoreVPAExp!AE$246</f>
        <v>2.507924</v>
      </c>
      <c r="AH21" s="44">
        <f>[1]CoreVPAExp!AF$246</f>
        <v>4.7919239999999999</v>
      </c>
      <c r="AI21" s="44">
        <f>[1]CoreVPAExp!AG$246</f>
        <v>3.587745</v>
      </c>
      <c r="AJ21" s="44">
        <f>[1]CoreVPAExp!AH$246</f>
        <v>5.761609</v>
      </c>
      <c r="AK21" s="44">
        <f>[1]CoreVPAExp!AI$246</f>
        <v>3.7854599999999996</v>
      </c>
      <c r="AL21" s="44">
        <f>[1]CoreVPAExp!AJ$246</f>
        <v>1.87523</v>
      </c>
      <c r="AM21" s="44">
        <f>[1]CoreVPAExp!AK$246</f>
        <v>2.1627960000000002</v>
      </c>
      <c r="AN21" s="44">
        <f>[1]CoreVPAExp!AL$246</f>
        <v>1.989598</v>
      </c>
      <c r="AO21" s="44">
        <f>[1]CoreVPAExp!AM$246</f>
        <v>1.4809779999999999</v>
      </c>
      <c r="AP21" s="44">
        <f>[1]CoreVPAExp!AN$246</f>
        <v>0.36252499999999999</v>
      </c>
      <c r="AQ21" s="44">
        <f>[1]CoreVPAExp!AO$246</f>
        <v>1.4260609999999998</v>
      </c>
      <c r="AR21" s="44">
        <f>[1]CoreVPAExp!AP$246</f>
        <v>3.2043919999999999</v>
      </c>
      <c r="AS21" s="44">
        <f>[1]CoreVPAExp!AQ$246</f>
        <v>1.2697579999999999</v>
      </c>
      <c r="AT21" s="44">
        <f>[1]CoreVPAExp!AR$246</f>
        <v>0.8473719999999999</v>
      </c>
      <c r="AU21" s="44">
        <f>[1]CoreVPAExp!AS$246</f>
        <v>1.32637</v>
      </c>
      <c r="AV21" s="44">
        <f>[1]CoreVPAExp!AT$246</f>
        <v>1.5049779999999999</v>
      </c>
      <c r="AW21" s="44">
        <f>[1]CoreVPAExp!AU$246</f>
        <v>0.96967199999999998</v>
      </c>
      <c r="AX21" s="44">
        <f>[1]CoreVPAExp!AV$246</f>
        <v>2.9344679999999999</v>
      </c>
      <c r="AY21" s="44">
        <f>[1]CoreVPAExp!AW$246</f>
        <v>1.9842499999999998</v>
      </c>
      <c r="AZ21" s="44">
        <f>[1]CoreVPAExp!AX$246</f>
        <v>2.3929852119999997</v>
      </c>
      <c r="BA21" s="44">
        <f>[1]CoreVPAExp!AY$246</f>
        <v>1.629956966</v>
      </c>
      <c r="BB21" s="44">
        <f>[1]CoreVPAExp!AZ$246</f>
        <v>0.76940000600000003</v>
      </c>
      <c r="BC21" s="44">
        <f>[1]CoreVPAExp!BA$246</f>
        <v>0</v>
      </c>
      <c r="BD21" s="7"/>
    </row>
    <row r="22" spans="2:58">
      <c r="B22" s="39" t="s">
        <v>15</v>
      </c>
      <c r="C22" s="57">
        <f t="shared" ref="C22:M22" si="11">SUM(C19:C19)-SUM(C20:C21)</f>
        <v>1.8126986225599981E-3</v>
      </c>
      <c r="D22" s="58">
        <f t="shared" si="11"/>
        <v>2.1459158694400009E-3</v>
      </c>
      <c r="E22" s="58">
        <f t="shared" si="11"/>
        <v>2.458550898719998E-3</v>
      </c>
      <c r="F22" s="58">
        <f t="shared" si="11"/>
        <v>3.5930964440000004E-3</v>
      </c>
      <c r="G22" s="58">
        <f t="shared" si="11"/>
        <v>1.0397828448000003E-2</v>
      </c>
      <c r="H22" s="58">
        <f t="shared" si="11"/>
        <v>4.0077837399999997E-3</v>
      </c>
      <c r="I22" s="58">
        <f t="shared" si="11"/>
        <v>1.1556567999999948E-3</v>
      </c>
      <c r="J22" s="59">
        <f t="shared" si="11"/>
        <v>2.395109359999998E-3</v>
      </c>
      <c r="K22" s="59">
        <f t="shared" si="11"/>
        <v>3.5865418680000004E-3</v>
      </c>
      <c r="L22" s="59">
        <f t="shared" si="11"/>
        <v>1.8282562399999994E-3</v>
      </c>
      <c r="M22" s="58">
        <f t="shared" si="11"/>
        <v>6.7078800799999991E-3</v>
      </c>
      <c r="N22" s="58">
        <f>SUM(N19:N19)-SUM(N20:N21)</f>
        <v>2.9040761119999998E-3</v>
      </c>
      <c r="O22" s="58">
        <f t="shared" ref="O22:AB22" si="12">SUM(O19:O19)-SUM(O20:O21)</f>
        <v>1.9947706999999997E-3</v>
      </c>
      <c r="P22" s="58">
        <f t="shared" si="12"/>
        <v>1.516029280000001E-3</v>
      </c>
      <c r="Q22" s="58">
        <f t="shared" si="12"/>
        <v>7.8822578800000036E-4</v>
      </c>
      <c r="R22" s="58">
        <f t="shared" si="12"/>
        <v>1.1789960799999995E-3</v>
      </c>
      <c r="S22" s="58">
        <f t="shared" si="12"/>
        <v>1.2748287160000002E-3</v>
      </c>
      <c r="T22" s="58">
        <f t="shared" si="12"/>
        <v>1.8408238999999983E-3</v>
      </c>
      <c r="U22" s="58">
        <f t="shared" si="12"/>
        <v>1.4278330599999996E-3</v>
      </c>
      <c r="V22" s="58">
        <f t="shared" si="12"/>
        <v>2.9809593640000003E-3</v>
      </c>
      <c r="W22" s="58">
        <f t="shared" si="12"/>
        <v>2.9258917799999985E-3</v>
      </c>
      <c r="X22" s="58">
        <f t="shared" si="12"/>
        <v>8.072098439999998E-4</v>
      </c>
      <c r="Y22" s="58">
        <f t="shared" si="12"/>
        <v>6.2011600000000042E-4</v>
      </c>
      <c r="Z22" s="58">
        <f t="shared" si="12"/>
        <v>1.3067017599999991E-3</v>
      </c>
      <c r="AA22" s="58">
        <f t="shared" si="12"/>
        <v>9.860251799999999E-4</v>
      </c>
      <c r="AB22" s="58">
        <f t="shared" si="12"/>
        <v>0</v>
      </c>
      <c r="AC22" s="30"/>
      <c r="AD22" s="43">
        <f t="shared" ref="AD22:BC22" si="13">SUM(AD19:AD19)-SUM(AD20:AD21)</f>
        <v>0.26598899999999981</v>
      </c>
      <c r="AE22" s="44">
        <f t="shared" si="13"/>
        <v>0.11641799999999947</v>
      </c>
      <c r="AF22" s="44">
        <f t="shared" si="13"/>
        <v>0.26624300000000023</v>
      </c>
      <c r="AG22" s="44">
        <f t="shared" si="13"/>
        <v>0.54548400000000008</v>
      </c>
      <c r="AH22" s="44">
        <f t="shared" si="13"/>
        <v>1.4159730000000001</v>
      </c>
      <c r="AI22" s="44">
        <f t="shared" si="13"/>
        <v>0.86269600000000057</v>
      </c>
      <c r="AJ22" s="44">
        <f t="shared" si="13"/>
        <v>0.24960800000000027</v>
      </c>
      <c r="AK22" s="44">
        <f t="shared" si="13"/>
        <v>0.42462799999999934</v>
      </c>
      <c r="AL22" s="44">
        <f t="shared" si="13"/>
        <v>0.63141099999999994</v>
      </c>
      <c r="AM22" s="44">
        <f t="shared" si="13"/>
        <v>0.4174199999999999</v>
      </c>
      <c r="AN22" s="44">
        <f t="shared" si="13"/>
        <v>1.4381599999999999</v>
      </c>
      <c r="AO22" s="44">
        <f t="shared" si="13"/>
        <v>0.73011600000000021</v>
      </c>
      <c r="AP22" s="44">
        <f t="shared" si="13"/>
        <v>0.56478899999999976</v>
      </c>
      <c r="AQ22" s="44">
        <f t="shared" si="13"/>
        <v>0.41175299999999981</v>
      </c>
      <c r="AR22" s="44">
        <f t="shared" si="13"/>
        <v>0.34054199999999968</v>
      </c>
      <c r="AS22" s="44">
        <f t="shared" si="13"/>
        <v>0.38041400000000003</v>
      </c>
      <c r="AT22" s="44">
        <f t="shared" si="13"/>
        <v>0.33758099999999991</v>
      </c>
      <c r="AU22" s="44">
        <f t="shared" si="13"/>
        <v>0.63174600000000014</v>
      </c>
      <c r="AV22" s="44">
        <f t="shared" si="13"/>
        <v>0.48132300000000017</v>
      </c>
      <c r="AW22" s="44">
        <f t="shared" si="13"/>
        <v>0.64810199999999973</v>
      </c>
      <c r="AX22" s="44">
        <f t="shared" si="13"/>
        <v>1.033283</v>
      </c>
      <c r="AY22" s="44">
        <f t="shared" si="13"/>
        <v>0.27199299999999971</v>
      </c>
      <c r="AZ22" s="44">
        <f t="shared" si="13"/>
        <v>0.16509231800000013</v>
      </c>
      <c r="BA22" s="44">
        <f t="shared" si="13"/>
        <v>0.27382642000000024</v>
      </c>
      <c r="BB22" s="44">
        <f t="shared" si="13"/>
        <v>0.20624096099999978</v>
      </c>
      <c r="BC22" s="44">
        <f t="shared" si="13"/>
        <v>0</v>
      </c>
      <c r="BD22" s="7"/>
    </row>
    <row r="23" spans="2:58" ht="17.149999999999999" customHeight="1">
      <c r="B23" s="60" t="s">
        <v>49</v>
      </c>
      <c r="C23" s="61">
        <f>1/$A$1*[1]CoreVPAExp!$B$272</f>
        <v>7.7517118361872001E-2</v>
      </c>
      <c r="D23" s="62">
        <f>1/$A$1*[1]CoreVPAExp!$C$272</f>
        <v>9.7105103517519997E-2</v>
      </c>
      <c r="E23" s="62">
        <f>1/$A$1*[1]CoreVPAExp!$D$272</f>
        <v>5.8689229317600011E-2</v>
      </c>
      <c r="F23" s="62">
        <f>1/$A$1*[1]CoreVPAExp!$E$272</f>
        <v>6.7318362503559992E-2</v>
      </c>
      <c r="G23" s="62">
        <f>1/$A$1*[1]CoreVPAExp!$F$272</f>
        <v>0.10070191627020003</v>
      </c>
      <c r="H23" s="62">
        <f>1/$A$1*[1]CoreVPAExp!$G$272</f>
        <v>8.8125406652000013E-2</v>
      </c>
      <c r="I23" s="62">
        <f>1/$A$1*[1]CoreVPAExp!$H$272</f>
        <v>0.13014181352000001</v>
      </c>
      <c r="J23" s="63">
        <f>1/$A$1*[1]CoreVPAExp!$I$272</f>
        <v>6.1590785132799995E-2</v>
      </c>
      <c r="K23" s="63">
        <f>1/$A$1*[1]CoreVPAExp!$J$272</f>
        <v>5.1554985630400021E-2</v>
      </c>
      <c r="L23" s="63">
        <f>1/$A$1*[1]CoreVPAExp!K$272</f>
        <v>3.0456882609999996E-2</v>
      </c>
      <c r="M23" s="62">
        <f>1/$A$1*[1]CoreVPAExp!L$272</f>
        <v>3.2779600989999991E-2</v>
      </c>
      <c r="N23" s="62">
        <f>1/$A$1*[1]CoreVPAExp!M$272</f>
        <v>2.2468438432000002E-2</v>
      </c>
      <c r="O23" s="62">
        <f>1/$A$1*[1]CoreVPAExp!N$272</f>
        <v>1.5595855283999999E-2</v>
      </c>
      <c r="P23" s="62">
        <f>1/$A$1*[1]CoreVPAExp!O$272</f>
        <v>1.6678139044666668E-2</v>
      </c>
      <c r="Q23" s="62">
        <f>1/$A$1*[1]CoreVPAExp!P$272</f>
        <v>1.9632827164666664E-2</v>
      </c>
      <c r="R23" s="62">
        <f>1/$A$1*[1]CoreVPAExp!Q$272</f>
        <v>3.6819085373333324E-2</v>
      </c>
      <c r="S23" s="62">
        <f>1/$A$1*[1]CoreVPAExp!R$272</f>
        <v>2.432556378E-2</v>
      </c>
      <c r="T23" s="62">
        <f>1/$A$1*[1]CoreVPAExp!S$272</f>
        <v>1.6803327371999997E-2</v>
      </c>
      <c r="U23" s="62">
        <f>1/$A$1*[1]CoreVPAExp!T$272</f>
        <v>3.9287707924E-2</v>
      </c>
      <c r="V23" s="62">
        <f>1/$A$1*[1]CoreVPAExp!U$272</f>
        <v>1.6250688747999995E-2</v>
      </c>
      <c r="W23" s="62">
        <f>1/$A$1*[1]CoreVPAExp!V$272</f>
        <v>9.7992216959999993E-3</v>
      </c>
      <c r="X23" s="62">
        <f>1/$A$1*[1]CoreVPAExp!W$272</f>
        <v>6.0887802279999985E-3</v>
      </c>
      <c r="Y23" s="62">
        <f>1/$A$1*[1]CoreVPAExp!X$272</f>
        <v>1.1122296475532001E-2</v>
      </c>
      <c r="Z23" s="62">
        <f>1/$A$1*[1]CoreVPAExp!Y$272</f>
        <v>9.0201084313599987E-3</v>
      </c>
      <c r="AA23" s="62">
        <f>1/$A$1*[1]CoreVPAExp!Z$272</f>
        <v>8.3299097799999985E-3</v>
      </c>
      <c r="AB23" s="62">
        <f>1/$A$1*[1]CoreVPAExp!AA$272</f>
        <v>0</v>
      </c>
      <c r="AC23" s="64"/>
      <c r="AD23" s="65">
        <f>[1]CoreVPAExp!AB$272</f>
        <v>11.944761999999999</v>
      </c>
      <c r="AE23" s="66">
        <f>[1]CoreVPAExp!AC$272</f>
        <v>9.1818619999999989</v>
      </c>
      <c r="AF23" s="66">
        <f>[1]CoreVPAExp!AD$272</f>
        <v>8.2207559999999997</v>
      </c>
      <c r="AG23" s="66">
        <f>[1]CoreVPAExp!AE$272</f>
        <v>8.4226779999999977</v>
      </c>
      <c r="AH23" s="66">
        <f>[1]CoreVPAExp!AF$272</f>
        <v>13.275344999999998</v>
      </c>
      <c r="AI23" s="66">
        <f>[1]CoreVPAExp!AG$272</f>
        <v>13.161226000000001</v>
      </c>
      <c r="AJ23" s="66">
        <f>[1]CoreVPAExp!AH$272</f>
        <v>16.707168999999997</v>
      </c>
      <c r="AK23" s="66">
        <f>[1]CoreVPAExp!AI$272</f>
        <v>11.785537000000001</v>
      </c>
      <c r="AL23" s="66">
        <f>[1]CoreVPAExp!AJ$272</f>
        <v>10.84158</v>
      </c>
      <c r="AM23" s="66">
        <f>[1]CoreVPAExp!AK$272</f>
        <v>8.3150059999999986</v>
      </c>
      <c r="AN23" s="66">
        <f>[1]CoreVPAExp!AL$272</f>
        <v>7.1761509999999991</v>
      </c>
      <c r="AO23" s="66">
        <f>[1]CoreVPAExp!AM$272</f>
        <v>5.6084190000000014</v>
      </c>
      <c r="AP23" s="66">
        <f>[1]CoreVPAExp!AN$272</f>
        <v>4.8625319999999999</v>
      </c>
      <c r="AQ23" s="66">
        <f>[1]CoreVPAExp!AO$272</f>
        <v>5.4934889999999994</v>
      </c>
      <c r="AR23" s="66">
        <f>[1]CoreVPAExp!AP$272</f>
        <v>5.960926999999999</v>
      </c>
      <c r="AS23" s="66">
        <f>[1]CoreVPAExp!AQ$272</f>
        <v>7.1280350000000015</v>
      </c>
      <c r="AT23" s="66">
        <f>[1]CoreVPAExp!AR$272</f>
        <v>6.9720099999999992</v>
      </c>
      <c r="AU23" s="66">
        <f>[1]CoreVPAExp!AS$272</f>
        <v>4.9371720000000003</v>
      </c>
      <c r="AV23" s="66">
        <f>[1]CoreVPAExp!AT$272</f>
        <v>6.5236169999999998</v>
      </c>
      <c r="AW23" s="66">
        <f>[1]CoreVPAExp!AU$272</f>
        <v>4.3537679999999996</v>
      </c>
      <c r="AX23" s="66">
        <f>[1]CoreVPAExp!AV$272</f>
        <v>3.6713899999999997</v>
      </c>
      <c r="AY23" s="66">
        <f>[1]CoreVPAExp!AW$272</f>
        <v>5.2319490000000002</v>
      </c>
      <c r="AZ23" s="66">
        <f>[1]CoreVPAExp!AX$272</f>
        <v>6.4736170919999987</v>
      </c>
      <c r="BA23" s="66">
        <f>[1]CoreVPAExp!AY$272</f>
        <v>3.604339242</v>
      </c>
      <c r="BB23" s="66">
        <f>[1]CoreVPAExp!AZ$272</f>
        <v>3.7906942400000001</v>
      </c>
      <c r="BC23" s="66">
        <f>[1]CoreVPAExp!BA$272</f>
        <v>0</v>
      </c>
      <c r="BD23" s="7"/>
      <c r="BF23" s="96"/>
    </row>
    <row r="24" spans="2:58">
      <c r="B24" s="39" t="s">
        <v>44</v>
      </c>
      <c r="C24" s="40">
        <f>1/$A$1*[1]CoreVPAExp!$B$21</f>
        <v>1.1380097891679999E-2</v>
      </c>
      <c r="D24" s="41">
        <f>1/$A$1*[1]CoreVPAExp!$C$21</f>
        <v>5.905733800400001E-2</v>
      </c>
      <c r="E24" s="41">
        <f>1/$A$1*[1]CoreVPAExp!$D$21</f>
        <v>3.2262318693920003E-2</v>
      </c>
      <c r="F24" s="41">
        <f>1/$A$1*[1]CoreVPAExp!$E$21</f>
        <v>2.5046348067999998E-2</v>
      </c>
      <c r="G24" s="41">
        <f>1/$A$1*[1]CoreVPAExp!$F$21</f>
        <v>4.330159803200001E-2</v>
      </c>
      <c r="H24" s="41">
        <f>1/$A$1*[1]CoreVPAExp!$G$21</f>
        <v>4.2052732300000006E-2</v>
      </c>
      <c r="I24" s="41">
        <f>1/$A$1*[1]CoreVPAExp!$H$21</f>
        <v>8.2606630400000006E-2</v>
      </c>
      <c r="J24" s="42">
        <f>1/$A$1*[1]CoreVPAExp!$I$21</f>
        <v>2.8467164261200002E-2</v>
      </c>
      <c r="K24" s="42">
        <f>1/$A$1*[1]CoreVPAExp!$J$21</f>
        <v>2.2863909978000006E-2</v>
      </c>
      <c r="L24" s="42">
        <f>1/$A$1*[1]CoreVPAExp!K$21</f>
        <v>1.0882244015999999E-2</v>
      </c>
      <c r="M24" s="41">
        <f>1/$A$1*[1]CoreVPAExp!L$21</f>
        <v>8.2185580733333333E-3</v>
      </c>
      <c r="N24" s="41">
        <f>1/$A$1*[1]CoreVPAExp!M$21</f>
        <v>7.09359725E-3</v>
      </c>
      <c r="O24" s="41">
        <f>1/$A$1*[1]CoreVPAExp!N$21</f>
        <v>2.6934422200000003E-3</v>
      </c>
      <c r="P24" s="41">
        <f>1/$A$1*[1]CoreVPAExp!O$21</f>
        <v>3.8029334106666661E-3</v>
      </c>
      <c r="Q24" s="41">
        <f>1/$A$1*[1]CoreVPAExp!P$21</f>
        <v>2.8851504533333331E-3</v>
      </c>
      <c r="R24" s="41">
        <f>1/$A$1*[1]CoreVPAExp!Q$21</f>
        <v>1.4682165199999997E-3</v>
      </c>
      <c r="S24" s="41">
        <f>1/$A$1*[1]CoreVPAExp!R$21</f>
        <v>1.4804682540000003E-3</v>
      </c>
      <c r="T24" s="41">
        <f>1/$A$1*[1]CoreVPAExp!S$21</f>
        <v>7.8651999999999997E-4</v>
      </c>
      <c r="U24" s="41">
        <f>1/$A$1*[1]CoreVPAExp!T$21</f>
        <v>6.3360192000000003E-4</v>
      </c>
      <c r="V24" s="41">
        <f>1/$A$1*[1]CoreVPAExp!U$21</f>
        <v>8.8005825599999992E-4</v>
      </c>
      <c r="W24" s="41">
        <f>1/$A$1*[1]CoreVPAExp!V$21</f>
        <v>1.3234098919999999E-3</v>
      </c>
      <c r="X24" s="41">
        <f>1/$A$1*[1]CoreVPAExp!W$21</f>
        <v>8.63664704E-4</v>
      </c>
      <c r="Y24" s="41">
        <f>1/$A$1*[1]CoreVPAExp!X$21</f>
        <v>1.03093127004E-3</v>
      </c>
      <c r="Z24" s="41">
        <f>1/$A$1*[1]CoreVPAExp!Y$21</f>
        <v>5.9249904000000008E-4</v>
      </c>
      <c r="AA24" s="41">
        <f>1/$A$1*[1]CoreVPAExp!Z$21</f>
        <v>6.9696718000000009E-4</v>
      </c>
      <c r="AB24" s="41">
        <f>1/$A$1*[1]CoreVPAExp!AA$21</f>
        <v>0</v>
      </c>
      <c r="AC24" s="30"/>
      <c r="AD24" s="43">
        <f>[1]CoreVPAExp!AB$21</f>
        <v>2.8921609999999998</v>
      </c>
      <c r="AE24" s="44">
        <f>[1]CoreVPAExp!AC$21</f>
        <v>3.8929960000000001</v>
      </c>
      <c r="AF24" s="44">
        <f>[1]CoreVPAExp!AD$21</f>
        <v>4.3125859999999996</v>
      </c>
      <c r="AG24" s="44">
        <f>[1]CoreVPAExp!AE$21</f>
        <v>3.9135620000000002</v>
      </c>
      <c r="AH24" s="44">
        <f>[1]CoreVPAExp!AF$21</f>
        <v>5.6460950000000008</v>
      </c>
      <c r="AI24" s="44">
        <f>[1]CoreVPAExp!AG$21</f>
        <v>6.9040450000000009</v>
      </c>
      <c r="AJ24" s="44">
        <f>[1]CoreVPAExp!AH$21</f>
        <v>10.801008999999999</v>
      </c>
      <c r="AK24" s="44">
        <f>[1]CoreVPAExp!AI$21</f>
        <v>5.3898350000000006</v>
      </c>
      <c r="AL24" s="44">
        <f>[1]CoreVPAExp!AJ$21</f>
        <v>4.4610589999999997</v>
      </c>
      <c r="AM24" s="44">
        <f>[1]CoreVPAExp!AK$21</f>
        <v>3.492696</v>
      </c>
      <c r="AN24" s="44">
        <f>[1]CoreVPAExp!AL$21</f>
        <v>1.8047529999999998</v>
      </c>
      <c r="AO24" s="44">
        <f>[1]CoreVPAExp!AM$21</f>
        <v>1.5694270000000001</v>
      </c>
      <c r="AP24" s="44">
        <f>[1]CoreVPAExp!AN$21</f>
        <v>0.89220899999999992</v>
      </c>
      <c r="AQ24" s="44">
        <f>[1]CoreVPAExp!AO$21</f>
        <v>1.4308199999999998</v>
      </c>
      <c r="AR24" s="44">
        <f>[1]CoreVPAExp!AP$21</f>
        <v>1.0196700000000001</v>
      </c>
      <c r="AS24" s="44">
        <f>[1]CoreVPAExp!AQ$21</f>
        <v>0.52281999999999995</v>
      </c>
      <c r="AT24" s="44">
        <f>[1]CoreVPAExp!AR$21</f>
        <v>0.66074100000000002</v>
      </c>
      <c r="AU24" s="44">
        <f>[1]CoreVPAExp!AS$21</f>
        <v>0.40767799999999998</v>
      </c>
      <c r="AV24" s="44">
        <f>[1]CoreVPAExp!AT$21</f>
        <v>0.36920799999999998</v>
      </c>
      <c r="AW24" s="44">
        <f>[1]CoreVPAExp!AU$21</f>
        <v>0.46946399999999999</v>
      </c>
      <c r="AX24" s="44">
        <f>[1]CoreVPAExp!AV$21</f>
        <v>0.549404</v>
      </c>
      <c r="AY24" s="44">
        <f>[1]CoreVPAExp!AW$21</f>
        <v>0.31018899999999999</v>
      </c>
      <c r="AZ24" s="44">
        <f>[1]CoreVPAExp!AX$21</f>
        <v>0.32969805800000002</v>
      </c>
      <c r="BA24" s="44">
        <f>[1]CoreVPAExp!AY$21</f>
        <v>0.24430547899999999</v>
      </c>
      <c r="BB24" s="44">
        <f>[1]CoreVPAExp!AZ$21</f>
        <v>0.38197460899999996</v>
      </c>
      <c r="BC24" s="44">
        <f>[1]CoreVPAExp!BA$21</f>
        <v>0</v>
      </c>
      <c r="BD24" s="7"/>
      <c r="BF24" s="96"/>
    </row>
    <row r="25" spans="2:58">
      <c r="B25" s="39" t="s">
        <v>45</v>
      </c>
      <c r="C25" s="40">
        <f>1/$A$1*[1]CoreVPAExp!$B$96</f>
        <v>1.60980022E-3</v>
      </c>
      <c r="D25" s="41">
        <f>1/$A$1*[1]CoreVPAExp!$C$96</f>
        <v>2.3956450840000002E-3</v>
      </c>
      <c r="E25" s="41">
        <f>1/$A$1*[1]CoreVPAExp!$D$96</f>
        <v>3.6638014492800007E-3</v>
      </c>
      <c r="F25" s="41">
        <f>1/$A$1*[1]CoreVPAExp!$E$96</f>
        <v>7.0929233088000004E-3</v>
      </c>
      <c r="G25" s="41">
        <f>1/$A$1*[1]CoreVPAExp!$F$96</f>
        <v>5.3304341159999998E-3</v>
      </c>
      <c r="H25" s="41">
        <f>1/$A$1*[1]CoreVPAExp!$G$96</f>
        <v>1.3429019280000001E-2</v>
      </c>
      <c r="I25" s="41">
        <f>1/$A$1*[1]CoreVPAExp!$H$96</f>
        <v>5.5733200000000005E-3</v>
      </c>
      <c r="J25" s="42">
        <f>1/$A$1*[1]CoreVPAExp!$I$96</f>
        <v>3.3147658039999997E-3</v>
      </c>
      <c r="K25" s="42">
        <f>1/$A$1*[1]CoreVPAExp!$J$96</f>
        <v>1.9700754640000003E-3</v>
      </c>
      <c r="L25" s="42">
        <f>1/$A$1*[1]CoreVPAExp!K$96</f>
        <v>2.38982E-3</v>
      </c>
      <c r="M25" s="41">
        <f>1/$A$1*[1]CoreVPAExp!L$96</f>
        <v>3.1526022000000001E-3</v>
      </c>
      <c r="N25" s="41">
        <f>1/$A$1*[1]CoreVPAExp!M$96</f>
        <v>1.1538531760000002E-3</v>
      </c>
      <c r="O25" s="41">
        <f>1/$A$1*[1]CoreVPAExp!N$96</f>
        <v>6.7210000000000002E-4</v>
      </c>
      <c r="P25" s="41">
        <f>1/$A$1*[1]CoreVPAExp!O$96</f>
        <v>8.4071022000000003E-4</v>
      </c>
      <c r="Q25" s="41">
        <f>1/$A$1*[1]CoreVPAExp!P$96</f>
        <v>1.2970938000000001E-3</v>
      </c>
      <c r="R25" s="41">
        <f>1/$A$1*[1]CoreVPAExp!Q$96</f>
        <v>8.5655413199999995E-4</v>
      </c>
      <c r="S25" s="41">
        <f>1/$A$1*[1]CoreVPAExp!R$96</f>
        <v>5.1194079999999996E-4</v>
      </c>
      <c r="T25" s="41">
        <f>1/$A$1*[1]CoreVPAExp!S$96</f>
        <v>6.4550339999999999E-4</v>
      </c>
      <c r="U25" s="41">
        <f>1/$A$1*[1]CoreVPAExp!T$96</f>
        <v>1.00567656E-3</v>
      </c>
      <c r="V25" s="41">
        <f>1/$A$1*[1]CoreVPAExp!U$96</f>
        <v>6.212198720000001E-4</v>
      </c>
      <c r="W25" s="41">
        <f>1/$A$1*[1]CoreVPAExp!V$96</f>
        <v>6.7757635199999994E-4</v>
      </c>
      <c r="X25" s="41">
        <f>1/$A$1*[1]CoreVPAExp!W$96</f>
        <v>3.8783477599999998E-4</v>
      </c>
      <c r="Y25" s="41">
        <f>1/$A$1*[1]CoreVPAExp!X$96</f>
        <v>1.011725069992E-3</v>
      </c>
      <c r="Z25" s="41">
        <f>1/$A$1*[1]CoreVPAExp!Y$96</f>
        <v>6.682767E-4</v>
      </c>
      <c r="AA25" s="41">
        <f>1/$A$1*[1]CoreVPAExp!Z$96</f>
        <v>5.1815179999999995E-4</v>
      </c>
      <c r="AB25" s="41">
        <f>1/$A$1*[1]CoreVPAExp!AA$96</f>
        <v>0</v>
      </c>
      <c r="AC25" s="30"/>
      <c r="AD25" s="43">
        <f>[1]CoreVPAExp!AB$96</f>
        <v>0.32810899999999998</v>
      </c>
      <c r="AE25" s="44">
        <f>[1]CoreVPAExp!AC$96</f>
        <v>0.46317599999999998</v>
      </c>
      <c r="AF25" s="44">
        <f>[1]CoreVPAExp!AD$96</f>
        <v>0.55918299999999999</v>
      </c>
      <c r="AG25" s="44">
        <f>[1]CoreVPAExp!AE$96</f>
        <v>0.36352899999999999</v>
      </c>
      <c r="AH25" s="44">
        <f>[1]CoreVPAExp!AF$96</f>
        <v>0.91735199999999995</v>
      </c>
      <c r="AI25" s="44">
        <f>[1]CoreVPAExp!AG$96</f>
        <v>1.1555529999999998</v>
      </c>
      <c r="AJ25" s="44">
        <f>[1]CoreVPAExp!AH$96</f>
        <v>0.59099800000000002</v>
      </c>
      <c r="AK25" s="44">
        <f>[1]CoreVPAExp!AI$96</f>
        <v>0.66753299999999993</v>
      </c>
      <c r="AL25" s="44">
        <f>[1]CoreVPAExp!AJ$96</f>
        <v>0.47828599999999999</v>
      </c>
      <c r="AM25" s="44">
        <f>[1]CoreVPAExp!AK$96</f>
        <v>0.48657699999999998</v>
      </c>
      <c r="AN25" s="44">
        <f>[1]CoreVPAExp!AL$96</f>
        <v>0.70375799999999999</v>
      </c>
      <c r="AO25" s="44">
        <f>[1]CoreVPAExp!AM$96</f>
        <v>0.29648099999999994</v>
      </c>
      <c r="AP25" s="44">
        <f>[1]CoreVPAExp!AN$96</f>
        <v>0.29227899999999996</v>
      </c>
      <c r="AQ25" s="44">
        <f>[1]CoreVPAExp!AO$96</f>
        <v>0.31557899999999994</v>
      </c>
      <c r="AR25" s="44">
        <f>[1]CoreVPAExp!AP$96</f>
        <v>0.37523499999999999</v>
      </c>
      <c r="AS25" s="44">
        <f>[1]CoreVPAExp!AQ$96</f>
        <v>0.239452</v>
      </c>
      <c r="AT25" s="44">
        <f>[1]CoreVPAExp!AR$96</f>
        <v>0.175819</v>
      </c>
      <c r="AU25" s="44">
        <f>[1]CoreVPAExp!AS$96</f>
        <v>0.129186</v>
      </c>
      <c r="AV25" s="44">
        <f>[1]CoreVPAExp!AT$96</f>
        <v>0.44064700000000001</v>
      </c>
      <c r="AW25" s="44">
        <f>[1]CoreVPAExp!AU$96</f>
        <v>0.17103399999999999</v>
      </c>
      <c r="AX25" s="44">
        <f>[1]CoreVPAExp!AV$96</f>
        <v>0.202071</v>
      </c>
      <c r="AY25" s="44">
        <f>[1]CoreVPAExp!AW$96</f>
        <v>0.143984</v>
      </c>
      <c r="AZ25" s="44">
        <f>[1]CoreVPAExp!AX$96</f>
        <v>0.42827958099999996</v>
      </c>
      <c r="BA25" s="44">
        <f>[1]CoreVPAExp!AY$96</f>
        <v>0.28861608899999996</v>
      </c>
      <c r="BB25" s="44">
        <f>[1]CoreVPAExp!AZ$96</f>
        <v>0.26071044700000001</v>
      </c>
      <c r="BC25" s="44">
        <f>[1]CoreVPAExp!BA$96</f>
        <v>0</v>
      </c>
      <c r="BD25" s="7"/>
    </row>
    <row r="26" spans="2:58">
      <c r="B26" s="39" t="s">
        <v>42</v>
      </c>
      <c r="C26" s="40">
        <f>1/$A$1*[1]CoreVPAExp!$B$115</f>
        <v>2.7486066832E-2</v>
      </c>
      <c r="D26" s="41">
        <f>1/$A$1*[1]CoreVPAExp!$C$115</f>
        <v>9.4982078799999998E-3</v>
      </c>
      <c r="E26" s="41">
        <f>1/$A$1*[1]CoreVPAExp!$D$115</f>
        <v>4.3145375E-3</v>
      </c>
      <c r="F26" s="41">
        <f>1/$A$1*[1]CoreVPAExp!$E$115</f>
        <v>4.5484216400000005E-3</v>
      </c>
      <c r="G26" s="41">
        <f>1/$A$1*[1]CoreVPAExp!$F$115</f>
        <v>7.6992280399999996E-3</v>
      </c>
      <c r="H26" s="41">
        <f>1/$A$1*[1]CoreVPAExp!$G$115</f>
        <v>7.5270033199999996E-3</v>
      </c>
      <c r="I26" s="41">
        <f>1/$A$1*[1]CoreVPAExp!$H$115</f>
        <v>6.6140000000000003E-4</v>
      </c>
      <c r="J26" s="42">
        <f>1/$A$1*[1]CoreVPAExp!$I$115</f>
        <v>2.0514291279999999E-3</v>
      </c>
      <c r="K26" s="42">
        <f>1/$A$1*[1]CoreVPAExp!$J$115</f>
        <v>3.9291179200000005E-4</v>
      </c>
      <c r="L26" s="42">
        <f>1/$A$1*[1]CoreVPAExp!K$115</f>
        <v>2.1076383999999999E-4</v>
      </c>
      <c r="M26" s="41">
        <f>1/$A$1*[1]CoreVPAExp!L$115</f>
        <v>1.3152104000000001E-4</v>
      </c>
      <c r="N26" s="41">
        <f>1/$A$1*[1]CoreVPAExp!M$115</f>
        <v>1.0363535E-4</v>
      </c>
      <c r="O26" s="41">
        <f>1/$A$1*[1]CoreVPAExp!N$115</f>
        <v>3.6399999999999997E-5</v>
      </c>
      <c r="P26" s="41">
        <f>1/$A$1*[1]CoreVPAExp!O$115</f>
        <v>2.8886E-4</v>
      </c>
      <c r="Q26" s="41">
        <f>1/$A$1*[1]CoreVPAExp!P$115</f>
        <v>1.4525893200000001E-4</v>
      </c>
      <c r="R26" s="41">
        <f>1/$A$1*[1]CoreVPAExp!Q$115</f>
        <v>8.7846448799999981E-4</v>
      </c>
      <c r="S26" s="41">
        <f>1/$A$1*[1]CoreVPAExp!R$115</f>
        <v>3.1904144920000001E-3</v>
      </c>
      <c r="T26" s="41">
        <f>1/$A$1*[1]CoreVPAExp!S$115</f>
        <v>5.4875142839999995E-3</v>
      </c>
      <c r="U26" s="41">
        <f>1/$A$1*[1]CoreVPAExp!T$115</f>
        <v>1.2715858319999999E-3</v>
      </c>
      <c r="V26" s="41">
        <f>1/$A$1*[1]CoreVPAExp!U$115</f>
        <v>8.3614078799999997E-4</v>
      </c>
      <c r="W26" s="41">
        <f>1/$A$1*[1]CoreVPAExp!V$115</f>
        <v>7.7774642399999999E-4</v>
      </c>
      <c r="X26" s="41">
        <f>1/$A$1*[1]CoreVPAExp!W$115</f>
        <v>5.0034496400000006E-4</v>
      </c>
      <c r="Y26" s="41">
        <f>1/$A$1*[1]CoreVPAExp!X$115</f>
        <v>7.034185479999999E-4</v>
      </c>
      <c r="Z26" s="41">
        <f>1/$A$1*[1]CoreVPAExp!Y$115</f>
        <v>1.7296703275999999E-3</v>
      </c>
      <c r="AA26" s="41">
        <f>1/$A$1*[1]CoreVPAExp!Z$115</f>
        <v>1.9083296400000001E-3</v>
      </c>
      <c r="AB26" s="41">
        <f>1/$A$1*[1]CoreVPAExp!AA$115</f>
        <v>0</v>
      </c>
      <c r="AC26" s="30"/>
      <c r="AD26" s="43">
        <f>[1]CoreVPAExp!AB$115</f>
        <v>4.2945609999999999</v>
      </c>
      <c r="AE26" s="44">
        <f>[1]CoreVPAExp!AC$115</f>
        <v>1.31081</v>
      </c>
      <c r="AF26" s="44">
        <f>[1]CoreVPAExp!AD$115</f>
        <v>0.59808299999999992</v>
      </c>
      <c r="AG26" s="44">
        <f>[1]CoreVPAExp!AE$115</f>
        <v>0.56520400000000004</v>
      </c>
      <c r="AH26" s="44">
        <f>[1]CoreVPAExp!AF$115</f>
        <v>1.1237489999999999</v>
      </c>
      <c r="AI26" s="44">
        <f>[1]CoreVPAExp!AG$115</f>
        <v>1.0368230000000001</v>
      </c>
      <c r="AJ26" s="44">
        <f>[1]CoreVPAExp!AH$115</f>
        <v>0.127357</v>
      </c>
      <c r="AK26" s="44">
        <f>[1]CoreVPAExp!AI$115</f>
        <v>0.37096000000000001</v>
      </c>
      <c r="AL26" s="44">
        <f>[1]CoreVPAExp!AJ$115</f>
        <v>9.9944999999999992E-2</v>
      </c>
      <c r="AM26" s="44">
        <f>[1]CoreVPAExp!AK$115</f>
        <v>7.5661999999999993E-2</v>
      </c>
      <c r="AN26" s="44">
        <f>[1]CoreVPAExp!AL$115</f>
        <v>5.9361999999999998E-2</v>
      </c>
      <c r="AO26" s="44">
        <f>[1]CoreVPAExp!AM$115</f>
        <v>2.2776999999999999E-2</v>
      </c>
      <c r="AP26" s="44">
        <f>[1]CoreVPAExp!AN$115</f>
        <v>1.5778999999999998E-2</v>
      </c>
      <c r="AQ26" s="44">
        <f>[1]CoreVPAExp!AO$115</f>
        <v>8.8907999999999987E-2</v>
      </c>
      <c r="AR26" s="44">
        <f>[1]CoreVPAExp!AP$115</f>
        <v>6.9216E-2</v>
      </c>
      <c r="AS26" s="44">
        <f>[1]CoreVPAExp!AQ$115</f>
        <v>0.24718199999999999</v>
      </c>
      <c r="AT26" s="44">
        <f>[1]CoreVPAExp!AR$115</f>
        <v>0.87701799999999985</v>
      </c>
      <c r="AU26" s="44">
        <f>[1]CoreVPAExp!AS$115</f>
        <v>1.2330169999999998</v>
      </c>
      <c r="AV26" s="44">
        <f>[1]CoreVPAExp!AT$115</f>
        <v>0.52104099999999998</v>
      </c>
      <c r="AW26" s="44">
        <f>[1]CoreVPAExp!AU$115</f>
        <v>0.37377100000000002</v>
      </c>
      <c r="AX26" s="44">
        <f>[1]CoreVPAExp!AV$115</f>
        <v>0.31448899999999996</v>
      </c>
      <c r="AY26" s="44">
        <f>[1]CoreVPAExp!AW$115</f>
        <v>0.210616</v>
      </c>
      <c r="AZ26" s="44">
        <f>[1]CoreVPAExp!AX$115</f>
        <v>0.48440417199999997</v>
      </c>
      <c r="BA26" s="44">
        <f>[1]CoreVPAExp!AY$115</f>
        <v>0.54942043500000004</v>
      </c>
      <c r="BB26" s="44">
        <f>[1]CoreVPAExp!AZ$115</f>
        <v>1.000294631</v>
      </c>
      <c r="BC26" s="44">
        <f>[1]CoreVPAExp!BA$115</f>
        <v>0</v>
      </c>
      <c r="BD26" s="7"/>
    </row>
    <row r="27" spans="2:58">
      <c r="B27" s="39" t="s">
        <v>43</v>
      </c>
      <c r="C27" s="40">
        <f>1/$A$1*[1]CoreVPAExp!$B$236</f>
        <v>2.6320560137872005E-2</v>
      </c>
      <c r="D27" s="41">
        <f>1/$A$1*[1]CoreVPAExp!$C$236</f>
        <v>1.5535297029839999E-2</v>
      </c>
      <c r="E27" s="41">
        <f>1/$A$1*[1]CoreVPAExp!$D$236</f>
        <v>1.242960512192E-2</v>
      </c>
      <c r="F27" s="41">
        <f>1/$A$1*[1]CoreVPAExp!$E$236</f>
        <v>1.1568186559999999E-2</v>
      </c>
      <c r="G27" s="41">
        <f>1/$A$1*[1]CoreVPAExp!$F$236</f>
        <v>2.1306433516200003E-2</v>
      </c>
      <c r="H27" s="41">
        <f>1/$A$1*[1]CoreVPAExp!$G$236</f>
        <v>5.59656184E-3</v>
      </c>
      <c r="I27" s="41">
        <f>1/$A$1*[1]CoreVPAExp!$H$236</f>
        <v>1.7313181920000004E-2</v>
      </c>
      <c r="J27" s="42">
        <f>1/$A$1*[1]CoreVPAExp!$I$236</f>
        <v>1.1457388143599999E-2</v>
      </c>
      <c r="K27" s="42">
        <f>1/$A$1*[1]CoreVPAExp!$J$236</f>
        <v>1.1544708428400002E-2</v>
      </c>
      <c r="L27" s="42">
        <f>1/$A$1*[1]CoreVPAExp!K$236</f>
        <v>8.1230852900000001E-3</v>
      </c>
      <c r="M27" s="41">
        <f>1/$A$1*[1]CoreVPAExp!L$236</f>
        <v>9.3902137866666638E-3</v>
      </c>
      <c r="N27" s="41">
        <f>1/$A$1*[1]CoreVPAExp!M$236</f>
        <v>6.8670443100000006E-3</v>
      </c>
      <c r="O27" s="41">
        <f>1/$A$1*[1]CoreVPAExp!N$236</f>
        <v>8.5065037199999992E-3</v>
      </c>
      <c r="P27" s="41">
        <f>1/$A$1*[1]CoreVPAExp!O$236</f>
        <v>6.5682289079999996E-3</v>
      </c>
      <c r="Q27" s="41">
        <f>1/$A$1*[1]CoreVPAExp!P$236</f>
        <v>8.77214854E-3</v>
      </c>
      <c r="R27" s="41">
        <f>1/$A$1*[1]CoreVPAExp!Q$236</f>
        <v>7.5940210479999992E-3</v>
      </c>
      <c r="S27" s="41">
        <f>1/$A$1*[1]CoreVPAExp!R$236</f>
        <v>5.2683924299999994E-3</v>
      </c>
      <c r="T27" s="41">
        <f>1/$A$1*[1]CoreVPAExp!S$236</f>
        <v>2.9283076999999996E-3</v>
      </c>
      <c r="U27" s="41">
        <f>1/$A$1*[1]CoreVPAExp!T$236</f>
        <v>4.6243865679999998E-3</v>
      </c>
      <c r="V27" s="41">
        <f>1/$A$1*[1]CoreVPAExp!U$236</f>
        <v>3.2296689319999991E-3</v>
      </c>
      <c r="W27" s="41">
        <f>1/$A$1*[1]CoreVPAExp!V$236</f>
        <v>2.892572104E-3</v>
      </c>
      <c r="X27" s="41">
        <f>1/$A$1*[1]CoreVPAExp!W$236</f>
        <v>1.9883201999999997E-3</v>
      </c>
      <c r="Y27" s="41">
        <f>1/$A$1*[1]CoreVPAExp!X$236</f>
        <v>1.1184489919999999E-3</v>
      </c>
      <c r="Z27" s="41">
        <f>1/$A$1*[1]CoreVPAExp!Y$236</f>
        <v>1.54151611096E-3</v>
      </c>
      <c r="AA27" s="41">
        <f>1/$A$1*[1]CoreVPAExp!Z$236</f>
        <v>1.5961160399999999E-3</v>
      </c>
      <c r="AB27" s="41">
        <f>1/$A$1*[1]CoreVPAExp!AA$236</f>
        <v>0</v>
      </c>
      <c r="AC27" s="30"/>
      <c r="AD27" s="43">
        <f>[1]CoreVPAExp!AB$236</f>
        <v>3.1400730000000001</v>
      </c>
      <c r="AE27" s="44">
        <f>[1]CoreVPAExp!AC$236</f>
        <v>2.2265109999999999</v>
      </c>
      <c r="AF27" s="44">
        <f>[1]CoreVPAExp!AD$236</f>
        <v>1.6626430000000001</v>
      </c>
      <c r="AG27" s="44">
        <f>[1]CoreVPAExp!AE$236</f>
        <v>1.5042519999999999</v>
      </c>
      <c r="AH27" s="44">
        <f>[1]CoreVPAExp!AF$236</f>
        <v>2.6020979999999998</v>
      </c>
      <c r="AI27" s="44">
        <f>[1]CoreVPAExp!AG$236</f>
        <v>1.39744</v>
      </c>
      <c r="AJ27" s="44">
        <f>[1]CoreVPAExp!AH$236</f>
        <v>2.3658289999999997</v>
      </c>
      <c r="AK27" s="44">
        <f>[1]CoreVPAExp!AI$236</f>
        <v>2.4955660000000002</v>
      </c>
      <c r="AL27" s="44">
        <f>[1]CoreVPAExp!AJ$236</f>
        <v>2.2957349999999996</v>
      </c>
      <c r="AM27" s="44">
        <f>[1]CoreVPAExp!AK$236</f>
        <v>1.989989</v>
      </c>
      <c r="AN27" s="44">
        <f>[1]CoreVPAExp!AL$236</f>
        <v>1.9682650000000002</v>
      </c>
      <c r="AO27" s="44">
        <f>[1]CoreVPAExp!AM$236</f>
        <v>1.7085490000000001</v>
      </c>
      <c r="AP27" s="44">
        <f>[1]CoreVPAExp!AN$236</f>
        <v>1.9738789999999999</v>
      </c>
      <c r="AQ27" s="44">
        <f>[1]CoreVPAExp!AO$236</f>
        <v>2.1166149999999995</v>
      </c>
      <c r="AR27" s="44">
        <f>[1]CoreVPAExp!AP$236</f>
        <v>2.9969399999999999</v>
      </c>
      <c r="AS27" s="44">
        <f>[1]CoreVPAExp!AQ$236</f>
        <v>2.4212829999999999</v>
      </c>
      <c r="AT27" s="44">
        <f>[1]CoreVPAExp!AR$236</f>
        <v>1.3757189999999999</v>
      </c>
      <c r="AU27" s="44">
        <f>[1]CoreVPAExp!AS$236</f>
        <v>1.1666620000000001</v>
      </c>
      <c r="AV27" s="44">
        <f>[1]CoreVPAExp!AT$236</f>
        <v>2.196526</v>
      </c>
      <c r="AW27" s="44">
        <f>[1]CoreVPAExp!AU$236</f>
        <v>1.0601769999999999</v>
      </c>
      <c r="AX27" s="44">
        <f>[1]CoreVPAExp!AV$236</f>
        <v>0.82485999999999993</v>
      </c>
      <c r="AY27" s="44">
        <f>[1]CoreVPAExp!AW$236</f>
        <v>0.54714399999999996</v>
      </c>
      <c r="AZ27" s="44">
        <f>[1]CoreVPAExp!AX$236</f>
        <v>0.44953666399999997</v>
      </c>
      <c r="BA27" s="44">
        <f>[1]CoreVPAExp!AY$236</f>
        <v>0.31984605399999999</v>
      </c>
      <c r="BB27" s="44">
        <f>[1]CoreVPAExp!AZ$236</f>
        <v>0.36630003399999994</v>
      </c>
      <c r="BC27" s="44">
        <f>[1]CoreVPAExp!BA$236</f>
        <v>0</v>
      </c>
      <c r="BD27" s="7"/>
    </row>
    <row r="28" spans="2:58">
      <c r="B28" s="39" t="s">
        <v>51</v>
      </c>
      <c r="C28" s="57">
        <f t="shared" ref="C28:M28" si="14">SUM(C23:C23)-SUM(C24:C27)</f>
        <v>1.072059328031999E-2</v>
      </c>
      <c r="D28" s="58">
        <f t="shared" si="14"/>
        <v>1.0618615519679991E-2</v>
      </c>
      <c r="E28" s="58">
        <f t="shared" si="14"/>
        <v>6.0189665524800068E-3</v>
      </c>
      <c r="F28" s="58">
        <f t="shared" si="14"/>
        <v>1.9062482926759994E-2</v>
      </c>
      <c r="G28" s="58">
        <f t="shared" si="14"/>
        <v>2.306422256600002E-2</v>
      </c>
      <c r="H28" s="58">
        <f t="shared" si="14"/>
        <v>1.9520089912000008E-2</v>
      </c>
      <c r="I28" s="58">
        <f t="shared" si="14"/>
        <v>2.3987281199999988E-2</v>
      </c>
      <c r="J28" s="59">
        <f t="shared" si="14"/>
        <v>1.6300037795999991E-2</v>
      </c>
      <c r="K28" s="59">
        <f t="shared" si="14"/>
        <v>1.4783379968000013E-2</v>
      </c>
      <c r="L28" s="59">
        <f t="shared" si="14"/>
        <v>8.8509694639999949E-3</v>
      </c>
      <c r="M28" s="58">
        <f t="shared" si="14"/>
        <v>1.1886705889999995E-2</v>
      </c>
      <c r="N28" s="58">
        <f>SUM(N23:N23)-SUM(N24:N27)</f>
        <v>7.2503083459999999E-3</v>
      </c>
      <c r="O28" s="58">
        <f t="shared" ref="O28:AB28" si="15">SUM(O23:O23)-SUM(O24:O27)</f>
        <v>3.6874093439999995E-3</v>
      </c>
      <c r="P28" s="58">
        <f t="shared" si="15"/>
        <v>5.1774065060000013E-3</v>
      </c>
      <c r="Q28" s="58">
        <f t="shared" si="15"/>
        <v>6.5331754393333306E-3</v>
      </c>
      <c r="R28" s="58">
        <f t="shared" si="15"/>
        <v>2.6021829185333325E-2</v>
      </c>
      <c r="S28" s="58">
        <f t="shared" si="15"/>
        <v>1.3874347804000001E-2</v>
      </c>
      <c r="T28" s="58">
        <f t="shared" si="15"/>
        <v>6.9554819879999973E-3</v>
      </c>
      <c r="U28" s="58">
        <f t="shared" si="15"/>
        <v>3.1752457044000003E-2</v>
      </c>
      <c r="V28" s="58">
        <f t="shared" si="15"/>
        <v>1.0683600899999996E-2</v>
      </c>
      <c r="W28" s="58">
        <f t="shared" si="15"/>
        <v>4.1279169239999995E-3</v>
      </c>
      <c r="X28" s="58">
        <f t="shared" si="15"/>
        <v>2.3486155839999986E-3</v>
      </c>
      <c r="Y28" s="58">
        <f t="shared" si="15"/>
        <v>7.2577725955000009E-3</v>
      </c>
      <c r="Z28" s="58">
        <f t="shared" si="15"/>
        <v>4.4881462527999981E-3</v>
      </c>
      <c r="AA28" s="58">
        <f t="shared" si="15"/>
        <v>3.6103451199999987E-3</v>
      </c>
      <c r="AB28" s="58">
        <f t="shared" si="15"/>
        <v>0</v>
      </c>
      <c r="AC28" s="30"/>
      <c r="AD28" s="43">
        <f t="shared" ref="AD28:BC28" si="16">SUM(AD23:AD23)-SUM(AD24:AD27)</f>
        <v>1.2898580000000006</v>
      </c>
      <c r="AE28" s="44">
        <f t="shared" si="16"/>
        <v>1.2883689999999994</v>
      </c>
      <c r="AF28" s="44">
        <f t="shared" si="16"/>
        <v>1.0882610000000001</v>
      </c>
      <c r="AG28" s="44">
        <f t="shared" si="16"/>
        <v>2.0761309999999975</v>
      </c>
      <c r="AH28" s="44">
        <f t="shared" si="16"/>
        <v>2.9860509999999962</v>
      </c>
      <c r="AI28" s="44">
        <f t="shared" si="16"/>
        <v>2.6673650000000002</v>
      </c>
      <c r="AJ28" s="44">
        <f t="shared" si="16"/>
        <v>2.8219759999999976</v>
      </c>
      <c r="AK28" s="44">
        <f t="shared" si="16"/>
        <v>2.8616430000000008</v>
      </c>
      <c r="AL28" s="44">
        <f t="shared" si="16"/>
        <v>3.5065550000000014</v>
      </c>
      <c r="AM28" s="44">
        <f t="shared" si="16"/>
        <v>2.2700819999999986</v>
      </c>
      <c r="AN28" s="44">
        <f t="shared" si="16"/>
        <v>2.6400129999999988</v>
      </c>
      <c r="AO28" s="44">
        <f t="shared" si="16"/>
        <v>2.0111850000000011</v>
      </c>
      <c r="AP28" s="44">
        <f t="shared" si="16"/>
        <v>1.6883859999999999</v>
      </c>
      <c r="AQ28" s="44">
        <f t="shared" si="16"/>
        <v>1.5415670000000001</v>
      </c>
      <c r="AR28" s="44">
        <f t="shared" si="16"/>
        <v>1.499865999999999</v>
      </c>
      <c r="AS28" s="44">
        <f t="shared" si="16"/>
        <v>3.6972980000000017</v>
      </c>
      <c r="AT28" s="44">
        <f t="shared" si="16"/>
        <v>3.8827129999999994</v>
      </c>
      <c r="AU28" s="44">
        <f t="shared" si="16"/>
        <v>2.0006290000000004</v>
      </c>
      <c r="AV28" s="44">
        <f t="shared" si="16"/>
        <v>2.9961949999999997</v>
      </c>
      <c r="AW28" s="44">
        <f t="shared" si="16"/>
        <v>2.2793219999999996</v>
      </c>
      <c r="AX28" s="44">
        <f t="shared" si="16"/>
        <v>1.7805659999999999</v>
      </c>
      <c r="AY28" s="44">
        <f t="shared" si="16"/>
        <v>4.020016</v>
      </c>
      <c r="AZ28" s="44">
        <f t="shared" si="16"/>
        <v>4.7816986169999982</v>
      </c>
      <c r="BA28" s="44">
        <f t="shared" si="16"/>
        <v>2.202151185</v>
      </c>
      <c r="BB28" s="44">
        <f t="shared" si="16"/>
        <v>1.7814145190000001</v>
      </c>
      <c r="BC28" s="44">
        <f t="shared" si="16"/>
        <v>0</v>
      </c>
      <c r="BD28" s="7"/>
    </row>
    <row r="29" spans="2:58" ht="17.149999999999999" customHeight="1">
      <c r="B29" s="60" t="s">
        <v>50</v>
      </c>
      <c r="C29" s="76">
        <f t="shared" ref="C29:K29" si="17">C5-SUM(C6,C7,C10,C14,C19,C23)</f>
        <v>2.1310180553983982E-2</v>
      </c>
      <c r="D29" s="62">
        <f t="shared" si="17"/>
        <v>2.9544330011840036E-2</v>
      </c>
      <c r="E29" s="62">
        <f t="shared" si="17"/>
        <v>2.1215954060000042E-2</v>
      </c>
      <c r="F29" s="62">
        <f t="shared" si="17"/>
        <v>3.9023535329519965E-2</v>
      </c>
      <c r="G29" s="62">
        <f t="shared" si="17"/>
        <v>2.3182331202799944E-2</v>
      </c>
      <c r="H29" s="62">
        <f t="shared" si="17"/>
        <v>3.3569839679999935E-2</v>
      </c>
      <c r="I29" s="62">
        <f t="shared" si="17"/>
        <v>4.0476448200000015E-2</v>
      </c>
      <c r="J29" s="63">
        <f t="shared" si="17"/>
        <v>3.3404039491200022E-2</v>
      </c>
      <c r="K29" s="63">
        <f t="shared" si="17"/>
        <v>6.1422495932000054E-2</v>
      </c>
      <c r="L29" s="63">
        <f>L5-SUM(L6,L7,L10,L14,L19,L23)</f>
        <v>3.564445516999995E-2</v>
      </c>
      <c r="M29" s="62">
        <f>M5-SUM(M6,M7,M10,M14,M19,M23)</f>
        <v>2.0887329759999934E-2</v>
      </c>
      <c r="N29" s="62">
        <f>N5-SUM(N6,N7,N10,N14,N19,N23)</f>
        <v>2.2217630807999988E-2</v>
      </c>
      <c r="O29" s="62">
        <f t="shared" ref="O29:AB29" si="18">O5-SUM(O6,O7,O10,O14,O19,O23)</f>
        <v>1.5106866359999999E-2</v>
      </c>
      <c r="P29" s="62">
        <f t="shared" si="18"/>
        <v>2.9759304639999984E-2</v>
      </c>
      <c r="Q29" s="62">
        <f t="shared" si="18"/>
        <v>2.0601311099999964E-2</v>
      </c>
      <c r="R29" s="62">
        <f t="shared" si="18"/>
        <v>1.9543600585333415E-2</v>
      </c>
      <c r="S29" s="62">
        <f t="shared" si="18"/>
        <v>2.7369632759999984E-2</v>
      </c>
      <c r="T29" s="62">
        <f t="shared" si="18"/>
        <v>9.7232085199999707E-3</v>
      </c>
      <c r="U29" s="62">
        <f t="shared" si="18"/>
        <v>9.6499182399999994E-3</v>
      </c>
      <c r="V29" s="62">
        <f t="shared" si="18"/>
        <v>1.6941432391999994E-2</v>
      </c>
      <c r="W29" s="62">
        <f t="shared" si="18"/>
        <v>2.1512737119999958E-2</v>
      </c>
      <c r="X29" s="62">
        <f t="shared" si="18"/>
        <v>8.1133340120000258E-3</v>
      </c>
      <c r="Y29" s="62">
        <f t="shared" si="18"/>
        <v>4.9032280451000443E-3</v>
      </c>
      <c r="Z29" s="62">
        <f t="shared" si="18"/>
        <v>1.0444885164000009E-2</v>
      </c>
      <c r="AA29" s="62">
        <f t="shared" si="18"/>
        <v>6.5093557199999916E-3</v>
      </c>
      <c r="AB29" s="62">
        <f t="shared" si="18"/>
        <v>0</v>
      </c>
      <c r="AC29" s="30"/>
      <c r="AD29" s="77">
        <f>AD5-SUM(AD6,AD7,AD10,AD14,AD19,AD23)</f>
        <v>0.9921239999999969</v>
      </c>
      <c r="AE29" s="66">
        <f>AE5-SUM(AE6,AE7,AE10,AE14,AE19,AE23)</f>
        <v>2.5704640000000012</v>
      </c>
      <c r="AF29" s="66">
        <f t="shared" ref="AF29:BC29" si="19">AF5-SUM(AF6,AF7,AF10,AF14,AF19,AF23)</f>
        <v>2.6882269999999941</v>
      </c>
      <c r="AG29" s="66">
        <f t="shared" si="19"/>
        <v>3.4821910000000038</v>
      </c>
      <c r="AH29" s="66">
        <f t="shared" si="19"/>
        <v>2.8031480000000073</v>
      </c>
      <c r="AI29" s="66">
        <f t="shared" si="19"/>
        <v>4.9971069999999855</v>
      </c>
      <c r="AJ29" s="66">
        <f t="shared" si="19"/>
        <v>9.4295930000000254</v>
      </c>
      <c r="AK29" s="66">
        <f t="shared" si="19"/>
        <v>6.1917920000000066</v>
      </c>
      <c r="AL29" s="66">
        <f t="shared" si="19"/>
        <v>8.2708179999999984</v>
      </c>
      <c r="AM29" s="66">
        <f t="shared" si="19"/>
        <v>4.6140239999999935</v>
      </c>
      <c r="AN29" s="66">
        <f t="shared" si="19"/>
        <v>2.557380000000002</v>
      </c>
      <c r="AO29" s="66">
        <f t="shared" si="19"/>
        <v>1.9854349999999918</v>
      </c>
      <c r="AP29" s="66">
        <f t="shared" si="19"/>
        <v>3.3532879999999956</v>
      </c>
      <c r="AQ29" s="66">
        <f t="shared" si="19"/>
        <v>4.5304530000000014</v>
      </c>
      <c r="AR29" s="66">
        <f t="shared" si="19"/>
        <v>4.7228569999999976</v>
      </c>
      <c r="AS29" s="66">
        <f t="shared" si="19"/>
        <v>4.0930210000000073</v>
      </c>
      <c r="AT29" s="66">
        <f t="shared" si="19"/>
        <v>4.906365000000001</v>
      </c>
      <c r="AU29" s="66">
        <f t="shared" si="19"/>
        <v>2.3238059999999976</v>
      </c>
      <c r="AV29" s="66">
        <f t="shared" si="19"/>
        <v>1.4332159999999945</v>
      </c>
      <c r="AW29" s="66">
        <f t="shared" si="19"/>
        <v>3.2390750000000068</v>
      </c>
      <c r="AX29" s="66">
        <f t="shared" si="19"/>
        <v>3.358626000000001</v>
      </c>
      <c r="AY29" s="66">
        <f t="shared" si="19"/>
        <v>2.3513960000000012</v>
      </c>
      <c r="AZ29" s="66">
        <f t="shared" si="19"/>
        <v>1.9492498540000014</v>
      </c>
      <c r="BA29" s="66">
        <f t="shared" si="19"/>
        <v>1.813046795</v>
      </c>
      <c r="BB29" s="66">
        <f t="shared" si="19"/>
        <v>1.9128423869999978</v>
      </c>
      <c r="BC29" s="66">
        <f t="shared" si="19"/>
        <v>0</v>
      </c>
      <c r="BD29" s="7"/>
    </row>
    <row r="30" spans="2:58">
      <c r="B30" s="39" t="s">
        <v>37</v>
      </c>
      <c r="C30" s="40">
        <f>1/$A$1*[1]CoreVPAExp!$B$108</f>
        <v>2.0341090557983998E-2</v>
      </c>
      <c r="D30" s="41">
        <f>1/$A$1*[1]CoreVPAExp!$C$108</f>
        <v>2.5336701543999997E-2</v>
      </c>
      <c r="E30" s="41">
        <f>1/$A$1*[1]CoreVPAExp!$D$108</f>
        <v>1.9393510079999999E-2</v>
      </c>
      <c r="F30" s="41">
        <f>1/$A$1*[1]CoreVPAExp!$E$108</f>
        <v>3.5964963579999995E-2</v>
      </c>
      <c r="G30" s="41">
        <f>1/$A$1*[1]CoreVPAExp!$F$108</f>
        <v>1.8577860195999996E-2</v>
      </c>
      <c r="H30" s="41">
        <f>1/$A$1*[1]CoreVPAExp!$G$108</f>
        <v>3.085352584E-2</v>
      </c>
      <c r="I30" s="41">
        <f>1/$A$1*[1]CoreVPAExp!$H$108</f>
        <v>3.8695848200000008E-2</v>
      </c>
      <c r="J30" s="42">
        <f>1/$A$1*[1]CoreVPAExp!$I$108</f>
        <v>2.6773336895199999E-2</v>
      </c>
      <c r="K30" s="42">
        <f>1/$A$1*[1]CoreVPAExp!$J$108</f>
        <v>5.4762118068000007E-2</v>
      </c>
      <c r="L30" s="42">
        <f>1/$A$1*[1]CoreVPAExp!K$108</f>
        <v>2.8091794399999998E-2</v>
      </c>
      <c r="M30" s="41">
        <f>1/$A$1*[1]CoreVPAExp!L$108</f>
        <v>1.4340861999999999E-2</v>
      </c>
      <c r="N30" s="41">
        <f>1/$A$1*[1]CoreVPAExp!M$108</f>
        <v>1.9417917944E-2</v>
      </c>
      <c r="O30" s="41">
        <f>1/$A$1*[1]CoreVPAExp!N$108</f>
        <v>1.1010661719999999E-2</v>
      </c>
      <c r="P30" s="41">
        <f>1/$A$1*[1]CoreVPAExp!O$108</f>
        <v>2.1971916959999997E-2</v>
      </c>
      <c r="Q30" s="41">
        <f>1/$A$1*[1]CoreVPAExp!P$108</f>
        <v>1.4018169600000002E-2</v>
      </c>
      <c r="R30" s="41">
        <f>1/$A$1*[1]CoreVPAExp!Q$108</f>
        <v>1.4178728E-2</v>
      </c>
      <c r="S30" s="41">
        <f>1/$A$1*[1]CoreVPAExp!R$108</f>
        <v>2.3723800520000001E-2</v>
      </c>
      <c r="T30" s="41">
        <f>1/$A$1*[1]CoreVPAExp!S$108</f>
        <v>6.003790279999999E-3</v>
      </c>
      <c r="U30" s="41">
        <f>1/$A$1*[1]CoreVPAExp!T$108</f>
        <v>3.7271152799999998E-3</v>
      </c>
      <c r="V30" s="41">
        <f>1/$A$1*[1]CoreVPAExp!U$108</f>
        <v>1.0682763204000001E-2</v>
      </c>
      <c r="W30" s="41">
        <f>1/$A$1*[1]CoreVPAExp!V$108</f>
        <v>1.7471306159999998E-2</v>
      </c>
      <c r="X30" s="41">
        <f>1/$A$1*[1]CoreVPAExp!W$108</f>
        <v>2.8265453999999999E-3</v>
      </c>
      <c r="Y30" s="41">
        <f>1/$A$1*[1]CoreVPAExp!X$108</f>
        <v>1.4532E-3</v>
      </c>
      <c r="Z30" s="41">
        <f>1/$A$1*[1]CoreVPAExp!Y$108</f>
        <v>7.5026546000000003E-3</v>
      </c>
      <c r="AA30" s="41">
        <f>1/$A$1*[1]CoreVPAExp!Z$108</f>
        <v>3.358200999999999E-3</v>
      </c>
      <c r="AB30" s="41">
        <f>1/$A$1*[1]CoreVPAExp!AA$108</f>
        <v>0</v>
      </c>
      <c r="AC30" s="30"/>
      <c r="AD30" s="43">
        <f>[1]CoreVPAExp!AB$108</f>
        <v>0.82607399999999997</v>
      </c>
      <c r="AE30" s="44">
        <f>[1]CoreVPAExp!AC$108</f>
        <v>2.028651</v>
      </c>
      <c r="AF30" s="44">
        <f>[1]CoreVPAExp!AD$108</f>
        <v>1.2592209999999999</v>
      </c>
      <c r="AG30" s="44">
        <f>[1]CoreVPAExp!AE$108</f>
        <v>3.073105</v>
      </c>
      <c r="AH30" s="44">
        <f>[1]CoreVPAExp!AF$108</f>
        <v>1.8988290000000001</v>
      </c>
      <c r="AI30" s="44">
        <f>[1]CoreVPAExp!AG$108</f>
        <v>4.4337759999999999</v>
      </c>
      <c r="AJ30" s="44">
        <f>[1]CoreVPAExp!AH$108</f>
        <v>9.0836409999999983</v>
      </c>
      <c r="AK30" s="44">
        <f>[1]CoreVPAExp!AI$108</f>
        <v>4.791544</v>
      </c>
      <c r="AL30" s="44">
        <f>[1]CoreVPAExp!AJ$108</f>
        <v>6.2824629999999999</v>
      </c>
      <c r="AM30" s="44">
        <f>[1]CoreVPAExp!AK$108</f>
        <v>2.9855299999999998</v>
      </c>
      <c r="AN30" s="44">
        <f>[1]CoreVPAExp!AL$108</f>
        <v>1.2134309999999999</v>
      </c>
      <c r="AO30" s="44">
        <f>[1]CoreVPAExp!AM$108</f>
        <v>1.091135</v>
      </c>
      <c r="AP30" s="44">
        <f>[1]CoreVPAExp!AN$108</f>
        <v>1.782767</v>
      </c>
      <c r="AQ30" s="44">
        <f>[1]CoreVPAExp!AO$108</f>
        <v>2.4688129999999999</v>
      </c>
      <c r="AR30" s="44">
        <f>[1]CoreVPAExp!AP$108</f>
        <v>2.2800549999999999</v>
      </c>
      <c r="AS30" s="44">
        <f>[1]CoreVPAExp!AQ$108</f>
        <v>2.0929099999999998</v>
      </c>
      <c r="AT30" s="44">
        <f>[1]CoreVPAExp!AR$108</f>
        <v>2.6691910000000001</v>
      </c>
      <c r="AU30" s="44">
        <f>[1]CoreVPAExp!AS$108</f>
        <v>1.0611520000000001</v>
      </c>
      <c r="AV30" s="44">
        <f>[1]CoreVPAExp!AT$108</f>
        <v>0.46289999999999998</v>
      </c>
      <c r="AW30" s="44">
        <f>[1]CoreVPAExp!AU$108</f>
        <v>1.326703</v>
      </c>
      <c r="AX30" s="44">
        <f>[1]CoreVPAExp!AV$108</f>
        <v>1.8750959999999999</v>
      </c>
      <c r="AY30" s="44">
        <f>[1]CoreVPAExp!AW$108</f>
        <v>0.39747299999999997</v>
      </c>
      <c r="AZ30" s="44">
        <f>[1]CoreVPAExp!AX$108</f>
        <v>0.45294809599999997</v>
      </c>
      <c r="BA30" s="44">
        <f>[1]CoreVPAExp!AY$108</f>
        <v>0.64220830399999995</v>
      </c>
      <c r="BB30" s="44">
        <f>[1]CoreVPAExp!AZ$108</f>
        <v>0.375062532</v>
      </c>
      <c r="BC30" s="44">
        <f>[1]CoreVPAExp!BA$108</f>
        <v>0</v>
      </c>
      <c r="BD30" s="7"/>
    </row>
    <row r="31" spans="2:58" ht="13" thickBot="1">
      <c r="B31" s="78" t="s">
        <v>15</v>
      </c>
      <c r="C31" s="79">
        <f t="shared" ref="C31:M31" si="20">SUM(C29:C29)-SUM(C30:C30)</f>
        <v>9.6908999599998324E-4</v>
      </c>
      <c r="D31" s="80">
        <f t="shared" si="20"/>
        <v>4.207628467840039E-3</v>
      </c>
      <c r="E31" s="80">
        <f t="shared" si="20"/>
        <v>1.8224439800000429E-3</v>
      </c>
      <c r="F31" s="80">
        <f t="shared" si="20"/>
        <v>3.0585717495199699E-3</v>
      </c>
      <c r="G31" s="80">
        <f t="shared" si="20"/>
        <v>4.6044710067999484E-3</v>
      </c>
      <c r="H31" s="80">
        <f t="shared" si="20"/>
        <v>2.7163138399999356E-3</v>
      </c>
      <c r="I31" s="80">
        <f t="shared" si="20"/>
        <v>1.7806000000000072E-3</v>
      </c>
      <c r="J31" s="81">
        <f t="shared" si="20"/>
        <v>6.6307025960000224E-3</v>
      </c>
      <c r="K31" s="81">
        <f t="shared" si="20"/>
        <v>6.6603778640000472E-3</v>
      </c>
      <c r="L31" s="81">
        <f t="shared" si="20"/>
        <v>7.5526607699999519E-3</v>
      </c>
      <c r="M31" s="80">
        <f t="shared" si="20"/>
        <v>6.5464677599999348E-3</v>
      </c>
      <c r="N31" s="80">
        <f>SUM(N29:N29)-SUM(N30:N30)</f>
        <v>2.7997128639999889E-3</v>
      </c>
      <c r="O31" s="80">
        <f t="shared" ref="O31:AB31" si="21">SUM(O29:O29)-SUM(O30:O30)</f>
        <v>4.09620464E-3</v>
      </c>
      <c r="P31" s="80">
        <f t="shared" si="21"/>
        <v>7.7873876799999867E-3</v>
      </c>
      <c r="Q31" s="80">
        <f t="shared" si="21"/>
        <v>6.5831414999999623E-3</v>
      </c>
      <c r="R31" s="80">
        <f t="shared" si="21"/>
        <v>5.3648725853334151E-3</v>
      </c>
      <c r="S31" s="80">
        <f t="shared" si="21"/>
        <v>3.6458322399999833E-3</v>
      </c>
      <c r="T31" s="80">
        <f t="shared" si="21"/>
        <v>3.7194182399999717E-3</v>
      </c>
      <c r="U31" s="80">
        <f t="shared" si="21"/>
        <v>5.9228029599999992E-3</v>
      </c>
      <c r="V31" s="80">
        <f t="shared" si="21"/>
        <v>6.2586691879999937E-3</v>
      </c>
      <c r="W31" s="80">
        <f t="shared" si="21"/>
        <v>4.0414309599999601E-3</v>
      </c>
      <c r="X31" s="80">
        <f t="shared" si="21"/>
        <v>5.2867886120000259E-3</v>
      </c>
      <c r="Y31" s="80">
        <f t="shared" si="21"/>
        <v>3.4500280451000443E-3</v>
      </c>
      <c r="Z31" s="80">
        <f t="shared" si="21"/>
        <v>2.9422305640000087E-3</v>
      </c>
      <c r="AA31" s="80">
        <f t="shared" si="21"/>
        <v>3.1511547199999925E-3</v>
      </c>
      <c r="AB31" s="80">
        <f t="shared" si="21"/>
        <v>0</v>
      </c>
      <c r="AC31" s="82"/>
      <c r="AD31" s="83">
        <f t="shared" ref="AD31:BC31" si="22">SUM(AD29:AD29)-SUM(AD30:AD30)</f>
        <v>0.16604999999999692</v>
      </c>
      <c r="AE31" s="84">
        <f t="shared" si="22"/>
        <v>0.54181300000000121</v>
      </c>
      <c r="AF31" s="84">
        <f t="shared" si="22"/>
        <v>1.4290059999999942</v>
      </c>
      <c r="AG31" s="84">
        <f t="shared" si="22"/>
        <v>0.40908600000000384</v>
      </c>
      <c r="AH31" s="84">
        <f t="shared" si="22"/>
        <v>0.9043190000000072</v>
      </c>
      <c r="AI31" s="84">
        <f t="shared" si="22"/>
        <v>0.56333099999998559</v>
      </c>
      <c r="AJ31" s="84">
        <f t="shared" si="22"/>
        <v>0.34595200000002713</v>
      </c>
      <c r="AK31" s="84">
        <f t="shared" si="22"/>
        <v>1.4002480000000066</v>
      </c>
      <c r="AL31" s="84">
        <f t="shared" si="22"/>
        <v>1.9883549999999985</v>
      </c>
      <c r="AM31" s="84">
        <f t="shared" si="22"/>
        <v>1.6284939999999937</v>
      </c>
      <c r="AN31" s="84">
        <f t="shared" si="22"/>
        <v>1.3439490000000021</v>
      </c>
      <c r="AO31" s="84">
        <f t="shared" si="22"/>
        <v>0.89429999999999188</v>
      </c>
      <c r="AP31" s="84">
        <f t="shared" si="22"/>
        <v>1.5705209999999956</v>
      </c>
      <c r="AQ31" s="84">
        <f t="shared" si="22"/>
        <v>2.0616400000000015</v>
      </c>
      <c r="AR31" s="84">
        <f t="shared" si="22"/>
        <v>2.4428019999999977</v>
      </c>
      <c r="AS31" s="84">
        <f t="shared" si="22"/>
        <v>2.0001110000000075</v>
      </c>
      <c r="AT31" s="84">
        <f t="shared" si="22"/>
        <v>2.2371740000000009</v>
      </c>
      <c r="AU31" s="84">
        <f t="shared" si="22"/>
        <v>1.2626539999999975</v>
      </c>
      <c r="AV31" s="84">
        <f t="shared" si="22"/>
        <v>0.97031599999999452</v>
      </c>
      <c r="AW31" s="84">
        <f t="shared" si="22"/>
        <v>1.9123720000000068</v>
      </c>
      <c r="AX31" s="84">
        <f t="shared" si="22"/>
        <v>1.4835300000000011</v>
      </c>
      <c r="AY31" s="84">
        <f t="shared" si="22"/>
        <v>1.9539230000000012</v>
      </c>
      <c r="AZ31" s="84">
        <f t="shared" si="22"/>
        <v>1.4963017580000013</v>
      </c>
      <c r="BA31" s="84">
        <f t="shared" si="22"/>
        <v>1.170838491</v>
      </c>
      <c r="BB31" s="84">
        <f t="shared" si="22"/>
        <v>1.5377798549999977</v>
      </c>
      <c r="BC31" s="84">
        <f t="shared" si="22"/>
        <v>0</v>
      </c>
      <c r="BD31" s="7"/>
    </row>
    <row r="32" spans="2:58" ht="13" thickTop="1">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30:55">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30:55">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30:55">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30:55">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30:55">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30:55">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row>
    <row r="40" spans="30:55">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row>
    <row r="41" spans="30:55">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row>
    <row r="42" spans="30:55">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row>
    <row r="43" spans="30:55">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row>
    <row r="44" spans="30:55">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row>
    <row r="45" spans="30:55">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row>
    <row r="46" spans="30:55">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row>
    <row r="47" spans="30:55">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row>
    <row r="48" spans="30:55">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row>
    <row r="49" spans="30:55">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row>
    <row r="50" spans="30:55">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row>
    <row r="51" spans="30:55">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row>
    <row r="52" spans="30:55">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row>
    <row r="53" spans="30:55">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30:55">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30:55">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30:55">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30:55">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30:55">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30:55">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30:55">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row>
    <row r="61" spans="30:55">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row>
    <row r="62" spans="30:55">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row>
    <row r="63" spans="30:55">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row>
    <row r="64" spans="30:55">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row>
    <row r="65" spans="30:55">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row>
    <row r="66" spans="30:55">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row>
    <row r="67" spans="30:55">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row>
    <row r="68" spans="30:55">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row>
    <row r="69" spans="30:55">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79"/>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7265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v>1</v>
      </c>
      <c r="B1" s="18"/>
    </row>
    <row r="2" spans="1:56" s="6" customFormat="1" ht="16" thickTop="1">
      <c r="A2" s="2"/>
      <c r="B2" s="284" t="s">
        <v>88</v>
      </c>
      <c r="C2" s="275" t="s">
        <v>103</v>
      </c>
      <c r="D2" s="276"/>
      <c r="E2" s="276"/>
      <c r="F2" s="276"/>
      <c r="G2" s="276"/>
      <c r="H2" s="276"/>
      <c r="I2" s="276"/>
      <c r="J2" s="276"/>
      <c r="K2" s="276"/>
      <c r="L2" s="276"/>
      <c r="M2" s="276"/>
      <c r="N2" s="276"/>
      <c r="O2" s="276"/>
      <c r="P2" s="276"/>
      <c r="Q2" s="276"/>
      <c r="R2" s="276"/>
      <c r="S2" s="276"/>
      <c r="T2" s="276"/>
      <c r="U2" s="276"/>
      <c r="V2" s="276"/>
      <c r="W2" s="276"/>
      <c r="X2" s="276"/>
      <c r="Y2" s="276"/>
      <c r="Z2" s="276"/>
      <c r="AA2" s="276"/>
      <c r="AB2" s="277"/>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20">
        <f>1/$A$1*[1]TimberSectorMinusCoreVPAExp!$B$263</f>
        <v>2.3235304847999905E-2</v>
      </c>
      <c r="D5" s="21">
        <f>1/$A$1*[1]TimberSectorMinusCoreVPAExp!$C$263</f>
        <v>2.6869103428999952E-2</v>
      </c>
      <c r="E5" s="21">
        <f>1/$A$1*[1]TimberSectorMinusCoreVPAExp!$D$263</f>
        <v>3.2237469020400006E-2</v>
      </c>
      <c r="F5" s="21">
        <f>1/$A$1*[1]TimberSectorMinusCoreVPAExp!$E$263</f>
        <v>3.5042106841000037E-2</v>
      </c>
      <c r="G5" s="21">
        <f>1/$A$1*[1]TimberSectorMinusCoreVPAExp!$F$263</f>
        <v>3.1693521112400036E-2</v>
      </c>
      <c r="H5" s="21">
        <f>1/$A$1*[1]TimberSectorMinusCoreVPAExp!$G$263</f>
        <v>3.8338239860000067E-2</v>
      </c>
      <c r="I5" s="21">
        <f>1/$A$1*[1]TimberSectorMinusCoreVPAExp!$H$263</f>
        <v>5.2875495479999979E-2</v>
      </c>
      <c r="J5" s="22">
        <f>1/$A$1*[1]TimberSectorMinusCoreVPAExp!$I$263</f>
        <v>4.8075470554999999E-2</v>
      </c>
      <c r="K5" s="22">
        <f>1/$A$1*[1]TimberSectorMinusCoreVPAExp!$J$263</f>
        <v>5.632758739999999E-2</v>
      </c>
      <c r="L5" s="22">
        <f>1/$A$1*[1]TimberSectorMinusCoreVPAExp!K$263</f>
        <v>3.5636878179999998E-2</v>
      </c>
      <c r="M5" s="22">
        <f>1/$A$1*[1]TimberSectorMinusCoreVPAExp!L$263</f>
        <v>4.8191544377142848E-2</v>
      </c>
      <c r="N5" s="21">
        <f>1/$A$1*[1]TimberSectorMinusCoreVPAExp!M$263</f>
        <v>4.0770736158095344E-2</v>
      </c>
      <c r="O5" s="21">
        <f>1/$A$1*[1]TimberSectorMinusCoreVPAExp!N$263</f>
        <v>3.6515437839999942E-2</v>
      </c>
      <c r="P5" s="21">
        <f>1/$A$1*[1]TimberSectorMinusCoreVPAExp!O$263</f>
        <v>2.5674590400000058E-2</v>
      </c>
      <c r="Q5" s="21">
        <f>1/$A$1*[1]TimberSectorMinusCoreVPAExp!P$263</f>
        <v>4.6176870066666709E-2</v>
      </c>
      <c r="R5" s="21">
        <f>1/$A$1*[1]TimberSectorMinusCoreVPAExp!Q$263</f>
        <v>3.0477756049999999E-2</v>
      </c>
      <c r="S5" s="21">
        <f>1/$A$1*[1]TimberSectorMinusCoreVPAExp!R$263</f>
        <v>3.8153961508571393E-2</v>
      </c>
      <c r="T5" s="21">
        <f>1/$A$1*[1]TimberSectorMinusCoreVPAExp!S$263</f>
        <v>4.3947723399999972E-2</v>
      </c>
      <c r="U5" s="21">
        <f>1/$A$1*[1]TimberSectorMinusCoreVPAExp!T$263</f>
        <v>5.8160854080000074E-2</v>
      </c>
      <c r="V5" s="21">
        <f>1/$A$1*[1]TimberSectorMinusCoreVPAExp!U$263</f>
        <v>5.5763542189999987E-2</v>
      </c>
      <c r="W5" s="21">
        <f>1/$A$1*[1]TimberSectorMinusCoreVPAExp!V$263</f>
        <v>3.297171175999998E-2</v>
      </c>
      <c r="X5" s="21">
        <f>1/$A$1*[1]TimberSectorMinusCoreVPAExp!W$263</f>
        <v>4.4959923293333315E-2</v>
      </c>
      <c r="Y5" s="21">
        <f>1/$A$1*[1]TimberSectorMinusCoreVPAExp!X$263</f>
        <v>5.0797335484000006E-2</v>
      </c>
      <c r="Z5" s="21">
        <f>1/$A$1*[1]TimberSectorMinusCoreVPAExp!Y$263</f>
        <v>3.5066602837000006E-2</v>
      </c>
      <c r="AA5" s="21">
        <f>1/$A$1*[1]TimberSectorMinusCoreVPAExp!Z$263</f>
        <v>4.8486323075000011E-2</v>
      </c>
      <c r="AB5" s="21">
        <f>1/$A$1*[1]TimberSectorMinusCoreVPAExp!AA$263</f>
        <v>0</v>
      </c>
      <c r="AC5" s="23"/>
      <c r="AD5" s="24">
        <f>[1]TimberSectorMinusCoreVPAExp!AB$263</f>
        <v>5.4086229999999986</v>
      </c>
      <c r="AE5" s="25">
        <f>[1]TimberSectorMinusCoreVPAExp!AC$263</f>
        <v>7.2451120000000095</v>
      </c>
      <c r="AF5" s="25">
        <f>[1]TimberSectorMinusCoreVPAExp!AD$263</f>
        <v>6.6431229999999957</v>
      </c>
      <c r="AG5" s="25">
        <f>[1]TimberSectorMinusCoreVPAExp!AE$263</f>
        <v>6.2889119999999998</v>
      </c>
      <c r="AH5" s="25">
        <f>[1]TimberSectorMinusCoreVPAExp!AF$263</f>
        <v>7.3896920000000037</v>
      </c>
      <c r="AI5" s="25">
        <f>[1]TimberSectorMinusCoreVPAExp!AG$263</f>
        <v>8.5601929999999911</v>
      </c>
      <c r="AJ5" s="25">
        <f>[1]TimberSectorMinusCoreVPAExp!AH$263</f>
        <v>9.5268980000000383</v>
      </c>
      <c r="AK5" s="25">
        <f>[1]TimberSectorMinusCoreVPAExp!AI$263</f>
        <v>14.634817000000012</v>
      </c>
      <c r="AL5" s="25">
        <f>[1]TimberSectorMinusCoreVPAExp!AJ$263</f>
        <v>11.996452999999988</v>
      </c>
      <c r="AM5" s="25">
        <f>[1]TimberSectorMinusCoreVPAExp!AK$263</f>
        <v>10.078166999999979</v>
      </c>
      <c r="AN5" s="25">
        <f>[1]TimberSectorMinusCoreVPAExp!AL$263</f>
        <v>27.026490999999993</v>
      </c>
      <c r="AO5" s="25">
        <f>[1]TimberSectorMinusCoreVPAExp!AM$263</f>
        <v>16.75099299999998</v>
      </c>
      <c r="AP5" s="25">
        <f>[1]TimberSectorMinusCoreVPAExp!AN$263</f>
        <v>11.260078999999998</v>
      </c>
      <c r="AQ5" s="25">
        <f>[1]TimberSectorMinusCoreVPAExp!AO$263</f>
        <v>10.013137</v>
      </c>
      <c r="AR5" s="25">
        <f>[1]TimberSectorMinusCoreVPAExp!AP$263</f>
        <v>12.972503000000003</v>
      </c>
      <c r="AS5" s="25">
        <f>[1]TimberSectorMinusCoreVPAExp!AQ$263</f>
        <v>12.736040999999986</v>
      </c>
      <c r="AT5" s="25">
        <f>[1]TimberSectorMinusCoreVPAExp!AR$263</f>
        <v>11.230216999999996</v>
      </c>
      <c r="AU5" s="25">
        <f>[1]TimberSectorMinusCoreVPAExp!AS$263</f>
        <v>14.521123999999993</v>
      </c>
      <c r="AV5" s="25">
        <f>[1]TimberSectorMinusCoreVPAExp!AT$263</f>
        <v>11.544603999999993</v>
      </c>
      <c r="AW5" s="25">
        <f>[1]TimberSectorMinusCoreVPAExp!AU$263</f>
        <v>11.457439999999995</v>
      </c>
      <c r="AX5" s="25">
        <f>[1]TimberSectorMinusCoreVPAExp!AV$263</f>
        <v>5.5305490000000042</v>
      </c>
      <c r="AY5" s="25">
        <f>[1]TimberSectorMinusCoreVPAExp!AW$263</f>
        <v>10.052697999999992</v>
      </c>
      <c r="AZ5" s="25">
        <f>[1]TimberSectorMinusCoreVPAExp!AX$263</f>
        <v>13.477317142000011</v>
      </c>
      <c r="BA5" s="25">
        <f>[1]TimberSectorMinusCoreVPAExp!AY$263</f>
        <v>9.9218058370000062</v>
      </c>
      <c r="BB5" s="25">
        <f>[1]TimberSectorMinusCoreVPAExp!AZ$263</f>
        <v>10.193235041999994</v>
      </c>
      <c r="BC5" s="25">
        <f>[1]TimberSectorMinusCoreVPAExp!BA$263</f>
        <v>0</v>
      </c>
      <c r="BD5" s="7"/>
    </row>
    <row r="6" spans="1:56" ht="17.149999999999999" customHeight="1" thickTop="1">
      <c r="B6" s="26" t="s">
        <v>56</v>
      </c>
      <c r="C6" s="27">
        <f>1/$A$1*[1]TimberSectorMinusCoreVPAExp!$B$266</f>
        <v>3.3747419999999996E-5</v>
      </c>
      <c r="D6" s="28">
        <f>1/$A$1*[1]TimberSectorMinusCoreVPAExp!$C$266</f>
        <v>0</v>
      </c>
      <c r="E6" s="28">
        <f>1/$A$1*[1]TimberSectorMinusCoreVPAExp!$D$266</f>
        <v>8.6511179999999984E-5</v>
      </c>
      <c r="F6" s="28">
        <f>1/$A$1*[1]TimberSectorMinusCoreVPAExp!$E$266</f>
        <v>3.4286000000000024E-5</v>
      </c>
      <c r="G6" s="28">
        <f>1/$A$1*[1]TimberSectorMinusCoreVPAExp!$F$266</f>
        <v>1.3717774000000002E-4</v>
      </c>
      <c r="H6" s="28">
        <f>1/$A$1*[1]TimberSectorMinusCoreVPAExp!$G$266</f>
        <v>1.1115999999999999E-4</v>
      </c>
      <c r="I6" s="28">
        <f>1/$A$1*[1]TimberSectorMinusCoreVPAExp!$H$266</f>
        <v>5.7260000000000004E-5</v>
      </c>
      <c r="J6" s="29">
        <f>1/$A$1*[1]TimberSectorMinusCoreVPAExp!$I$266</f>
        <v>2.2499399999999998E-4</v>
      </c>
      <c r="K6" s="29">
        <f>1/$A$1*[1]TimberSectorMinusCoreVPAExp!$J$266</f>
        <v>1.7499999999999992E-5</v>
      </c>
      <c r="L6" s="29">
        <f>1/$A$1*[1]TimberSectorMinusCoreVPAExp!K$266</f>
        <v>2.7999999999999996E-5</v>
      </c>
      <c r="M6" s="28">
        <f>1/$A$1*[1]TimberSectorMinusCoreVPAExp!L$266</f>
        <v>8.7499999999999958E-6</v>
      </c>
      <c r="N6" s="28">
        <f>1/$A$1*[1]TimberSectorMinusCoreVPAExp!M$266</f>
        <v>5.7259999999999997E-5</v>
      </c>
      <c r="O6" s="28">
        <f>1/$A$1*[1]TimberSectorMinusCoreVPAExp!N$266</f>
        <v>5.9360000000000001E-5</v>
      </c>
      <c r="P6" s="28">
        <f>1/$A$1*[1]TimberSectorMinusCoreVPAExp!O$266</f>
        <v>0</v>
      </c>
      <c r="Q6" s="28">
        <f>1/$A$1*[1]TimberSectorMinusCoreVPAExp!P$266</f>
        <v>0</v>
      </c>
      <c r="R6" s="28">
        <f>1/$A$1*[1]TimberSectorMinusCoreVPAExp!Q$266</f>
        <v>0</v>
      </c>
      <c r="S6" s="28">
        <f>1/$A$1*[1]TimberSectorMinusCoreVPAExp!R$266</f>
        <v>0</v>
      </c>
      <c r="T6" s="28">
        <f>1/$A$1*[1]TimberSectorMinusCoreVPAExp!S$266</f>
        <v>0</v>
      </c>
      <c r="U6" s="28">
        <f>1/$A$1*[1]TimberSectorMinusCoreVPAExp!T$266</f>
        <v>1.3670159999999997E-4</v>
      </c>
      <c r="V6" s="28">
        <f>1/$A$1*[1]TimberSectorMinusCoreVPAExp!U$266</f>
        <v>3.0800000000000001E-4</v>
      </c>
      <c r="W6" s="28">
        <f>1/$A$1*[1]TimberSectorMinusCoreVPAExp!V$266</f>
        <v>0</v>
      </c>
      <c r="X6" s="28">
        <f>1/$A$1*[1]TimberSectorMinusCoreVPAExp!W$266</f>
        <v>1.0500000000000018E-6</v>
      </c>
      <c r="Y6" s="28">
        <f>1/$A$1*[1]TimberSectorMinusCoreVPAExp!X$266</f>
        <v>0</v>
      </c>
      <c r="Z6" s="28">
        <f>1/$A$1*[1]TimberSectorMinusCoreVPAExp!Y$266</f>
        <v>0</v>
      </c>
      <c r="AA6" s="28">
        <f>1/$A$1*[1]TimberSectorMinusCoreVPAExp!Z$266</f>
        <v>1.6438099999999996E-4</v>
      </c>
      <c r="AB6" s="28">
        <f>1/$A$1*[1]TimberSectorMinusCoreVPAExp!AA$266</f>
        <v>0</v>
      </c>
      <c r="AC6" s="64"/>
      <c r="AD6" s="31">
        <f>[1]TimberSectorMinusCoreVPAExp!AB$266</f>
        <v>6.5909999999999996E-3</v>
      </c>
      <c r="AE6" s="32">
        <f>[1]TimberSectorMinusCoreVPAExp!AC$266</f>
        <v>0</v>
      </c>
      <c r="AF6" s="32">
        <f>[1]TimberSectorMinusCoreVPAExp!AD$266</f>
        <v>1.1584999999999998E-2</v>
      </c>
      <c r="AG6" s="32">
        <f>[1]TimberSectorMinusCoreVPAExp!AE$266</f>
        <v>1.0945000000000003E-2</v>
      </c>
      <c r="AH6" s="32">
        <f>[1]TimberSectorMinusCoreVPAExp!AF$266</f>
        <v>2.0114999999999994E-2</v>
      </c>
      <c r="AI6" s="32">
        <f>[1]TimberSectorMinusCoreVPAExp!AG$266</f>
        <v>2.3845000000000002E-2</v>
      </c>
      <c r="AJ6" s="32">
        <f>[1]TimberSectorMinusCoreVPAExp!AH$266</f>
        <v>1.034E-2</v>
      </c>
      <c r="AK6" s="32">
        <f>[1]TimberSectorMinusCoreVPAExp!AI$266</f>
        <v>8.9203000000000005E-2</v>
      </c>
      <c r="AL6" s="32">
        <f>[1]TimberSectorMinusCoreVPAExp!AJ$266</f>
        <v>9.0030000000000041E-3</v>
      </c>
      <c r="AM6" s="32">
        <f>[1]TimberSectorMinusCoreVPAExp!AK$266</f>
        <v>2.6988999999999999E-2</v>
      </c>
      <c r="AN6" s="32">
        <f>[1]TimberSectorMinusCoreVPAExp!AL$266</f>
        <v>9.0179999999999982E-3</v>
      </c>
      <c r="AO6" s="32">
        <f>[1]TimberSectorMinusCoreVPAExp!AM$266</f>
        <v>2.0996000000000001E-2</v>
      </c>
      <c r="AP6" s="32">
        <f>[1]TimberSectorMinusCoreVPAExp!AN$266</f>
        <v>1.0365000000000001E-2</v>
      </c>
      <c r="AQ6" s="32">
        <f>[1]TimberSectorMinusCoreVPAExp!AO$266</f>
        <v>0</v>
      </c>
      <c r="AR6" s="32">
        <f>[1]TimberSectorMinusCoreVPAExp!AP$266</f>
        <v>0</v>
      </c>
      <c r="AS6" s="32">
        <f>[1]TimberSectorMinusCoreVPAExp!AQ$266</f>
        <v>0</v>
      </c>
      <c r="AT6" s="32">
        <f>[1]TimberSectorMinusCoreVPAExp!AR$266</f>
        <v>0</v>
      </c>
      <c r="AU6" s="32">
        <f>[1]TimberSectorMinusCoreVPAExp!AS$266</f>
        <v>0</v>
      </c>
      <c r="AV6" s="32">
        <f>[1]TimberSectorMinusCoreVPAExp!AT$266</f>
        <v>4.4420000000000001E-2</v>
      </c>
      <c r="AW6" s="32">
        <f>[1]TimberSectorMinusCoreVPAExp!AU$266</f>
        <v>9.1759999999999994E-2</v>
      </c>
      <c r="AX6" s="32">
        <f>[1]TimberSectorMinusCoreVPAExp!AV$266</f>
        <v>0</v>
      </c>
      <c r="AY6" s="32">
        <f>[1]TimberSectorMinusCoreVPAExp!AW$266</f>
        <v>5.6989999999999992E-3</v>
      </c>
      <c r="AZ6" s="32">
        <f>[1]TimberSectorMinusCoreVPAExp!AX$266</f>
        <v>0</v>
      </c>
      <c r="BA6" s="32">
        <f>[1]TimberSectorMinusCoreVPAExp!AY$266</f>
        <v>0</v>
      </c>
      <c r="BB6" s="32">
        <f>[1]TimberSectorMinusCoreVPAExp!AZ$266</f>
        <v>5.7324965999999998E-2</v>
      </c>
      <c r="BC6" s="32">
        <f>[1]TimberSectorMinusCoreVPAExp!BA$266</f>
        <v>0</v>
      </c>
      <c r="BD6" s="7"/>
    </row>
    <row r="7" spans="1:56" ht="17.149999999999999" customHeight="1">
      <c r="B7" s="33" t="s">
        <v>40</v>
      </c>
      <c r="C7" s="34">
        <f>1/$A$1*[1]TimberSectorMinusCoreVPAExp!$B$268</f>
        <v>6.5842654359999824E-3</v>
      </c>
      <c r="D7" s="35">
        <f>1/$A$1*[1]TimberSectorMinusCoreVPAExp!$C$268</f>
        <v>5.6040353039999826E-3</v>
      </c>
      <c r="E7" s="35">
        <f>1/$A$1*[1]TimberSectorMinusCoreVPAExp!$D$268</f>
        <v>4.8172853484000008E-3</v>
      </c>
      <c r="F7" s="35">
        <f>1/$A$1*[1]TimberSectorMinusCoreVPAExp!$E$268</f>
        <v>6.0550376599999966E-3</v>
      </c>
      <c r="G7" s="35">
        <f>1/$A$1*[1]TimberSectorMinusCoreVPAExp!$F$268</f>
        <v>1.0026195619999982E-2</v>
      </c>
      <c r="H7" s="35">
        <f>1/$A$1*[1]TimberSectorMinusCoreVPAExp!$G$268</f>
        <v>1.0634912979999992E-2</v>
      </c>
      <c r="I7" s="35">
        <f>1/$A$1*[1]TimberSectorMinusCoreVPAExp!$H$268</f>
        <v>1.0822619920000005E-2</v>
      </c>
      <c r="J7" s="36">
        <f>1/$A$1*[1]TimberSectorMinusCoreVPAExp!$I$268</f>
        <v>2.2478215199999846E-3</v>
      </c>
      <c r="K7" s="36">
        <f>1/$A$1*[1]TimberSectorMinusCoreVPAExp!$J$268</f>
        <v>2.5644694599999975E-3</v>
      </c>
      <c r="L7" s="36">
        <f>1/$A$1*[1]TimberSectorMinusCoreVPAExp!K$268</f>
        <v>2.6919720400000037E-3</v>
      </c>
      <c r="M7" s="35">
        <f>1/$A$1*[1]TimberSectorMinusCoreVPAExp!L$268</f>
        <v>2.747394262857143E-3</v>
      </c>
      <c r="N7" s="35">
        <f>1/$A$1*[1]TimberSectorMinusCoreVPAExp!M$268</f>
        <v>5.2937508399999939E-3</v>
      </c>
      <c r="O7" s="35">
        <f>1/$A$1*[1]TimberSectorMinusCoreVPAExp!N$268</f>
        <v>4.9105227600000018E-3</v>
      </c>
      <c r="P7" s="35">
        <f>1/$A$1*[1]TimberSectorMinusCoreVPAExp!O$268</f>
        <v>5.3155985400000008E-3</v>
      </c>
      <c r="Q7" s="35">
        <f>1/$A$1*[1]TimberSectorMinusCoreVPAExp!P$268</f>
        <v>6.2113504599999965E-3</v>
      </c>
      <c r="R7" s="35">
        <f>1/$A$1*[1]TimberSectorMinusCoreVPAExp!Q$268</f>
        <v>6.8941906599999971E-3</v>
      </c>
      <c r="S7" s="35">
        <f>1/$A$1*[1]TimberSectorMinusCoreVPAExp!R$268</f>
        <v>5.8372385400000081E-3</v>
      </c>
      <c r="T7" s="35">
        <f>1/$A$1*[1]TimberSectorMinusCoreVPAExp!S$268</f>
        <v>7.0125144599999974E-3</v>
      </c>
      <c r="U7" s="35">
        <f>1/$A$1*[1]TimberSectorMinusCoreVPAExp!T$268</f>
        <v>1.0702163600000002E-2</v>
      </c>
      <c r="V7" s="35">
        <f>1/$A$1*[1]TimberSectorMinusCoreVPAExp!U$268</f>
        <v>6.9275480400000037E-3</v>
      </c>
      <c r="W7" s="35">
        <f>1/$A$1*[1]TimberSectorMinusCoreVPAExp!V$268</f>
        <v>6.039771779999998E-3</v>
      </c>
      <c r="X7" s="35">
        <f>1/$A$1*[1]TimberSectorMinusCoreVPAExp!W$268</f>
        <v>2.1699472899999996E-2</v>
      </c>
      <c r="Y7" s="35">
        <f>1/$A$1*[1]TimberSectorMinusCoreVPAExp!X$268</f>
        <v>1.5694789460000004E-2</v>
      </c>
      <c r="Z7" s="35">
        <f>1/$A$1*[1]TimberSectorMinusCoreVPAExp!Y$268</f>
        <v>8.8157065800000042E-3</v>
      </c>
      <c r="AA7" s="35">
        <f>1/$A$1*[1]TimberSectorMinusCoreVPAExp!Z$268</f>
        <v>8.8074682949999972E-3</v>
      </c>
      <c r="AB7" s="35">
        <f>1/$A$1*[1]TimberSectorMinusCoreVPAExp!AA$268</f>
        <v>0</v>
      </c>
      <c r="AC7" s="64"/>
      <c r="AD7" s="37">
        <f>[1]TimberSectorMinusCoreVPAExp!AB$268</f>
        <v>0.53336000000000106</v>
      </c>
      <c r="AE7" s="38">
        <f>[1]TimberSectorMinusCoreVPAExp!AC$268</f>
        <v>0.6040860000000009</v>
      </c>
      <c r="AF7" s="38">
        <f>[1]TimberSectorMinusCoreVPAExp!AD$268</f>
        <v>0.95754499999999965</v>
      </c>
      <c r="AG7" s="38">
        <f>[1]TimberSectorMinusCoreVPAExp!AE$268</f>
        <v>0.66385399999999894</v>
      </c>
      <c r="AH7" s="38">
        <f>[1]TimberSectorMinusCoreVPAExp!AF$268</f>
        <v>1.1745210000000001</v>
      </c>
      <c r="AI7" s="38">
        <f>[1]TimberSectorMinusCoreVPAExp!AG$268</f>
        <v>0.95034100000000099</v>
      </c>
      <c r="AJ7" s="38">
        <f>[1]TimberSectorMinusCoreVPAExp!AH$268</f>
        <v>1.0655809999999999</v>
      </c>
      <c r="AK7" s="38">
        <f>[1]TimberSectorMinusCoreVPAExp!AI$268</f>
        <v>0.57313700000000045</v>
      </c>
      <c r="AL7" s="38">
        <f>[1]TimberSectorMinusCoreVPAExp!AJ$268</f>
        <v>0.57729799999999976</v>
      </c>
      <c r="AM7" s="38">
        <f>[1]TimberSectorMinusCoreVPAExp!AK$268</f>
        <v>0.59665500000000027</v>
      </c>
      <c r="AN7" s="38">
        <f>[1]TimberSectorMinusCoreVPAExp!AL$268</f>
        <v>0.91602400000000006</v>
      </c>
      <c r="AO7" s="38">
        <f>[1]TimberSectorMinusCoreVPAExp!AM$268</f>
        <v>3.3447909999999998</v>
      </c>
      <c r="AP7" s="38">
        <f>[1]TimberSectorMinusCoreVPAExp!AN$268</f>
        <v>3.4935159999999983</v>
      </c>
      <c r="AQ7" s="38">
        <f>[1]TimberSectorMinusCoreVPAExp!AO$268</f>
        <v>3.6435749999999998</v>
      </c>
      <c r="AR7" s="38">
        <f>[1]TimberSectorMinusCoreVPAExp!AP$268</f>
        <v>4.0109699999999995</v>
      </c>
      <c r="AS7" s="38">
        <f>[1]TimberSectorMinusCoreVPAExp!AQ$268</f>
        <v>4.6422350000000003</v>
      </c>
      <c r="AT7" s="38">
        <f>[1]TimberSectorMinusCoreVPAExp!AR$268</f>
        <v>3.8344389999999997</v>
      </c>
      <c r="AU7" s="38">
        <f>[1]TimberSectorMinusCoreVPAExp!AS$268</f>
        <v>3.6774689999999999</v>
      </c>
      <c r="AV7" s="38">
        <f>[1]TimberSectorMinusCoreVPAExp!AT$268</f>
        <v>3.9056279999999997</v>
      </c>
      <c r="AW7" s="38">
        <f>[1]TimberSectorMinusCoreVPAExp!AU$268</f>
        <v>3.1090780000000002</v>
      </c>
      <c r="AX7" s="38">
        <f>[1]TimberSectorMinusCoreVPAExp!AV$268</f>
        <v>1.5671919999999995</v>
      </c>
      <c r="AY7" s="38">
        <f>[1]TimberSectorMinusCoreVPAExp!AW$268</f>
        <v>5.0305780000000002</v>
      </c>
      <c r="AZ7" s="38">
        <f>[1]TimberSectorMinusCoreVPAExp!AX$268</f>
        <v>4.9306991240000011</v>
      </c>
      <c r="BA7" s="38">
        <f>[1]TimberSectorMinusCoreVPAExp!AY$268</f>
        <v>3.732068437000001</v>
      </c>
      <c r="BB7" s="38">
        <f>[1]TimberSectorMinusCoreVPAExp!AZ$268</f>
        <v>3.1689209459999996</v>
      </c>
      <c r="BC7" s="38">
        <f>[1]TimberSectorMinusCoreVPAExp!BA$268</f>
        <v>0</v>
      </c>
      <c r="BD7" s="7"/>
    </row>
    <row r="8" spans="1:56" ht="13">
      <c r="B8" s="39" t="s">
        <v>41</v>
      </c>
      <c r="C8" s="40">
        <f>1/$A$1*[1]TimberSectorMinusCoreVPAExp!$B$247</f>
        <v>6.4246654359999822E-3</v>
      </c>
      <c r="D8" s="41">
        <f>1/$A$1*[1]TimberSectorMinusCoreVPAExp!$C$247</f>
        <v>5.5392853039999829E-3</v>
      </c>
      <c r="E8" s="41">
        <f>1/$A$1*[1]TimberSectorMinusCoreVPAExp!$D$247</f>
        <v>4.8172853484000008E-3</v>
      </c>
      <c r="F8" s="41">
        <f>1/$A$1*[1]TimberSectorMinusCoreVPAExp!$E$247</f>
        <v>5.9056782399999966E-3</v>
      </c>
      <c r="G8" s="41">
        <f>1/$A$1*[1]TimberSectorMinusCoreVPAExp!$F$247</f>
        <v>1.0005580619999982E-2</v>
      </c>
      <c r="H8" s="41">
        <f>1/$A$1*[1]TimberSectorMinusCoreVPAExp!$G$247</f>
        <v>1.0463817579999993E-2</v>
      </c>
      <c r="I8" s="41">
        <f>1/$A$1*[1]TimberSectorMinusCoreVPAExp!$H$247</f>
        <v>1.0822619920000005E-2</v>
      </c>
      <c r="J8" s="42">
        <f>1/$A$1*[1]TimberSectorMinusCoreVPAExp!$I$247</f>
        <v>2.2394635199999846E-3</v>
      </c>
      <c r="K8" s="42">
        <f>1/$A$1*[1]TimberSectorMinusCoreVPAExp!$J$247</f>
        <v>2.5624082399999977E-3</v>
      </c>
      <c r="L8" s="42">
        <f>1/$A$1*[1]TimberSectorMinusCoreVPAExp!K$247</f>
        <v>2.6908086400000038E-3</v>
      </c>
      <c r="M8" s="41">
        <f>1/$A$1*[1]TimberSectorMinusCoreVPAExp!L$247</f>
        <v>2.7158207628571428E-3</v>
      </c>
      <c r="N8" s="41">
        <f>1/$A$1*[1]TimberSectorMinusCoreVPAExp!M$247</f>
        <v>5.1966699399999938E-3</v>
      </c>
      <c r="O8" s="41">
        <f>1/$A$1*[1]TimberSectorMinusCoreVPAExp!N$247</f>
        <v>4.8204952600000017E-3</v>
      </c>
      <c r="P8" s="41">
        <f>1/$A$1*[1]TimberSectorMinusCoreVPAExp!O$247</f>
        <v>5.2948645400000011E-3</v>
      </c>
      <c r="Q8" s="41">
        <f>1/$A$1*[1]TimberSectorMinusCoreVPAExp!P$247</f>
        <v>6.1738815599999969E-3</v>
      </c>
      <c r="R8" s="41">
        <f>1/$A$1*[1]TimberSectorMinusCoreVPAExp!Q$247</f>
        <v>6.8937356599999972E-3</v>
      </c>
      <c r="S8" s="41">
        <f>1/$A$1*[1]TimberSectorMinusCoreVPAExp!R$247</f>
        <v>5.8372385400000081E-3</v>
      </c>
      <c r="T8" s="41">
        <f>1/$A$1*[1]TimberSectorMinusCoreVPAExp!S$247</f>
        <v>6.9125544599999977E-3</v>
      </c>
      <c r="U8" s="41">
        <f>1/$A$1*[1]TimberSectorMinusCoreVPAExp!T$247</f>
        <v>1.0641033720000002E-2</v>
      </c>
      <c r="V8" s="41">
        <f>1/$A$1*[1]TimberSectorMinusCoreVPAExp!U$247</f>
        <v>6.9274556400000034E-3</v>
      </c>
      <c r="W8" s="41">
        <f>1/$A$1*[1]TimberSectorMinusCoreVPAExp!V$247</f>
        <v>6.039771779999998E-3</v>
      </c>
      <c r="X8" s="41">
        <f>1/$A$1*[1]TimberSectorMinusCoreVPAExp!W$247</f>
        <v>2.1699472899999996E-2</v>
      </c>
      <c r="Y8" s="41">
        <f>1/$A$1*[1]TimberSectorMinusCoreVPAExp!X$247</f>
        <v>1.5621289460000003E-2</v>
      </c>
      <c r="Z8" s="41">
        <f>1/$A$1*[1]TimberSectorMinusCoreVPAExp!Y$247</f>
        <v>8.8100799450000038E-3</v>
      </c>
      <c r="AA8" s="41">
        <f>1/$A$1*[1]TimberSectorMinusCoreVPAExp!Z$247</f>
        <v>8.8072465699999981E-3</v>
      </c>
      <c r="AB8" s="41">
        <f>1/$A$1*[1]TimberSectorMinusCoreVPAExp!AA$247</f>
        <v>0</v>
      </c>
      <c r="AC8" s="64"/>
      <c r="AD8" s="43">
        <f>[1]TimberSectorMinusCoreVPAExp!AB$247</f>
        <v>0.50960900000000109</v>
      </c>
      <c r="AE8" s="44">
        <f>[1]TimberSectorMinusCoreVPAExp!AC$247</f>
        <v>0.59439200000000092</v>
      </c>
      <c r="AF8" s="44">
        <f>[1]TimberSectorMinusCoreVPAExp!AD$247</f>
        <v>0.95754499999999965</v>
      </c>
      <c r="AG8" s="44">
        <f>[1]TimberSectorMinusCoreVPAExp!AE$247</f>
        <v>0.60776599999999892</v>
      </c>
      <c r="AH8" s="44">
        <f>[1]TimberSectorMinusCoreVPAExp!AF$247</f>
        <v>1.1625230000000002</v>
      </c>
      <c r="AI8" s="44">
        <f>[1]TimberSectorMinusCoreVPAExp!AG$247</f>
        <v>0.92310800000000093</v>
      </c>
      <c r="AJ8" s="44">
        <f>[1]TimberSectorMinusCoreVPAExp!AH$247</f>
        <v>1.0655809999999999</v>
      </c>
      <c r="AK8" s="44">
        <f>[1]TimberSectorMinusCoreVPAExp!AI$247</f>
        <v>0.56643000000000043</v>
      </c>
      <c r="AL8" s="44">
        <f>[1]TimberSectorMinusCoreVPAExp!AJ$247</f>
        <v>0.5733769999999998</v>
      </c>
      <c r="AM8" s="44">
        <f>[1]TimberSectorMinusCoreVPAExp!AK$247</f>
        <v>0.59607100000000024</v>
      </c>
      <c r="AN8" s="44">
        <f>[1]TimberSectorMinusCoreVPAExp!AL$247</f>
        <v>0.90403900000000004</v>
      </c>
      <c r="AO8" s="44">
        <f>[1]TimberSectorMinusCoreVPAExp!AM$247</f>
        <v>3.3233969999999999</v>
      </c>
      <c r="AP8" s="44">
        <f>[1]TimberSectorMinusCoreVPAExp!AN$247</f>
        <v>3.4735869999999984</v>
      </c>
      <c r="AQ8" s="44">
        <f>[1]TimberSectorMinusCoreVPAExp!AO$247</f>
        <v>3.6391249999999999</v>
      </c>
      <c r="AR8" s="44">
        <f>[1]TimberSectorMinusCoreVPAExp!AP$247</f>
        <v>3.9935319999999992</v>
      </c>
      <c r="AS8" s="44">
        <f>[1]TimberSectorMinusCoreVPAExp!AQ$247</f>
        <v>4.6419440000000005</v>
      </c>
      <c r="AT8" s="44">
        <f>[1]TimberSectorMinusCoreVPAExp!AR$247</f>
        <v>3.8344389999999997</v>
      </c>
      <c r="AU8" s="44">
        <f>[1]TimberSectorMinusCoreVPAExp!AS$247</f>
        <v>3.648825</v>
      </c>
      <c r="AV8" s="44">
        <f>[1]TimberSectorMinusCoreVPAExp!AT$247</f>
        <v>3.8859629999999998</v>
      </c>
      <c r="AW8" s="44">
        <f>[1]TimberSectorMinusCoreVPAExp!AU$247</f>
        <v>3.1090710000000001</v>
      </c>
      <c r="AX8" s="44">
        <f>[1]TimberSectorMinusCoreVPAExp!AV$247</f>
        <v>1.5671919999999995</v>
      </c>
      <c r="AY8" s="44">
        <f>[1]TimberSectorMinusCoreVPAExp!AW$247</f>
        <v>5.0305780000000002</v>
      </c>
      <c r="AZ8" s="44">
        <f>[1]TimberSectorMinusCoreVPAExp!AX$247</f>
        <v>4.9138241220000012</v>
      </c>
      <c r="BA8" s="44">
        <f>[1]TimberSectorMinusCoreVPAExp!AY$247</f>
        <v>3.7291164340000011</v>
      </c>
      <c r="BB8" s="44">
        <f>[1]TimberSectorMinusCoreVPAExp!AZ$247</f>
        <v>3.1683209459999997</v>
      </c>
      <c r="BC8" s="44">
        <f>[1]TimberSectorMinusCoreVPAExp!BA$247</f>
        <v>0</v>
      </c>
      <c r="BD8" s="7"/>
    </row>
    <row r="9" spans="1:56" ht="13">
      <c r="B9" s="45" t="s">
        <v>15</v>
      </c>
      <c r="C9" s="46">
        <f t="shared" ref="C9:M9" si="2">SUM(C7:C7)-SUM(C8:C8)</f>
        <v>1.5960000000000019E-4</v>
      </c>
      <c r="D9" s="47">
        <f t="shared" si="2"/>
        <v>6.4749999999999704E-5</v>
      </c>
      <c r="E9" s="47">
        <f t="shared" si="2"/>
        <v>0</v>
      </c>
      <c r="F9" s="47">
        <f t="shared" si="2"/>
        <v>1.4935942000000001E-4</v>
      </c>
      <c r="G9" s="47">
        <f t="shared" si="2"/>
        <v>2.061499999999987E-5</v>
      </c>
      <c r="H9" s="47">
        <f t="shared" si="2"/>
        <v>1.7109539999999972E-4</v>
      </c>
      <c r="I9" s="47">
        <f t="shared" si="2"/>
        <v>0</v>
      </c>
      <c r="J9" s="48">
        <f t="shared" si="2"/>
        <v>8.3579999999999766E-6</v>
      </c>
      <c r="K9" s="48">
        <f t="shared" si="2"/>
        <v>2.0612199999998047E-6</v>
      </c>
      <c r="L9" s="48">
        <f t="shared" si="2"/>
        <v>1.1633999999999083E-6</v>
      </c>
      <c r="M9" s="47">
        <f t="shared" si="2"/>
        <v>3.1573500000000188E-5</v>
      </c>
      <c r="N9" s="47">
        <f>SUM(N7:N7)-SUM(N8:N8)</f>
        <v>9.708090000000013E-5</v>
      </c>
      <c r="O9" s="47">
        <f t="shared" ref="O9:AB9" si="3">SUM(O7:O7)-SUM(O8:O8)</f>
        <v>9.0027500000000073E-5</v>
      </c>
      <c r="P9" s="47">
        <f t="shared" si="3"/>
        <v>2.0733999999999683E-5</v>
      </c>
      <c r="Q9" s="47">
        <f t="shared" si="3"/>
        <v>3.7468899999999576E-5</v>
      </c>
      <c r="R9" s="47">
        <f t="shared" si="3"/>
        <v>4.5499999999989993E-7</v>
      </c>
      <c r="S9" s="47">
        <f t="shared" si="3"/>
        <v>0</v>
      </c>
      <c r="T9" s="47">
        <f t="shared" si="3"/>
        <v>9.9959999999999632E-5</v>
      </c>
      <c r="U9" s="47">
        <f t="shared" si="3"/>
        <v>6.1129879999999998E-5</v>
      </c>
      <c r="V9" s="47">
        <f t="shared" si="3"/>
        <v>9.2400000000283922E-8</v>
      </c>
      <c r="W9" s="47">
        <f t="shared" si="3"/>
        <v>0</v>
      </c>
      <c r="X9" s="47">
        <f t="shared" si="3"/>
        <v>0</v>
      </c>
      <c r="Y9" s="47">
        <f t="shared" si="3"/>
        <v>7.3500000000000648E-5</v>
      </c>
      <c r="Z9" s="47">
        <f t="shared" si="3"/>
        <v>5.6266350000003934E-6</v>
      </c>
      <c r="AA9" s="47">
        <f t="shared" si="3"/>
        <v>2.2172499999917328E-7</v>
      </c>
      <c r="AB9" s="47">
        <f t="shared" si="3"/>
        <v>0</v>
      </c>
      <c r="AC9" s="64"/>
      <c r="AD9" s="49">
        <f t="shared" ref="AD9:BC9" si="4">SUM(AD7:AD7)-SUM(AD8:AD8)</f>
        <v>2.3750999999999967E-2</v>
      </c>
      <c r="AE9" s="50">
        <f t="shared" si="4"/>
        <v>9.6939999999999804E-3</v>
      </c>
      <c r="AF9" s="50">
        <f t="shared" si="4"/>
        <v>0</v>
      </c>
      <c r="AG9" s="50">
        <f t="shared" si="4"/>
        <v>5.6088000000000027E-2</v>
      </c>
      <c r="AH9" s="50">
        <f t="shared" si="4"/>
        <v>1.1997999999999953E-2</v>
      </c>
      <c r="AI9" s="50">
        <f t="shared" si="4"/>
        <v>2.7233000000000063E-2</v>
      </c>
      <c r="AJ9" s="50">
        <f t="shared" si="4"/>
        <v>0</v>
      </c>
      <c r="AK9" s="50">
        <f t="shared" si="4"/>
        <v>6.7070000000000185E-3</v>
      </c>
      <c r="AL9" s="50">
        <f t="shared" si="4"/>
        <v>3.9209999999999523E-3</v>
      </c>
      <c r="AM9" s="50">
        <f t="shared" si="4"/>
        <v>5.8400000000002894E-4</v>
      </c>
      <c r="AN9" s="50">
        <f t="shared" si="4"/>
        <v>1.1985000000000023E-2</v>
      </c>
      <c r="AO9" s="50">
        <f t="shared" si="4"/>
        <v>2.1393999999999913E-2</v>
      </c>
      <c r="AP9" s="50">
        <f t="shared" si="4"/>
        <v>1.9928999999999863E-2</v>
      </c>
      <c r="AQ9" s="50">
        <f t="shared" si="4"/>
        <v>4.449999999999843E-3</v>
      </c>
      <c r="AR9" s="50">
        <f t="shared" si="4"/>
        <v>1.7438000000000287E-2</v>
      </c>
      <c r="AS9" s="50">
        <f t="shared" si="4"/>
        <v>2.9099999999981918E-4</v>
      </c>
      <c r="AT9" s="50">
        <f t="shared" si="4"/>
        <v>0</v>
      </c>
      <c r="AU9" s="50">
        <f t="shared" si="4"/>
        <v>2.8643999999999892E-2</v>
      </c>
      <c r="AV9" s="50">
        <f t="shared" si="4"/>
        <v>1.9664999999999822E-2</v>
      </c>
      <c r="AW9" s="50">
        <f t="shared" si="4"/>
        <v>7.0000000000902673E-6</v>
      </c>
      <c r="AX9" s="50">
        <f t="shared" si="4"/>
        <v>0</v>
      </c>
      <c r="AY9" s="50">
        <f t="shared" si="4"/>
        <v>0</v>
      </c>
      <c r="AZ9" s="50">
        <f t="shared" si="4"/>
        <v>1.6875001999999917E-2</v>
      </c>
      <c r="BA9" s="50">
        <f t="shared" si="4"/>
        <v>2.9520029999998698E-3</v>
      </c>
      <c r="BB9" s="50">
        <f t="shared" si="4"/>
        <v>5.9999999999993392E-4</v>
      </c>
      <c r="BC9" s="50">
        <f t="shared" si="4"/>
        <v>0</v>
      </c>
      <c r="BD9" s="7"/>
    </row>
    <row r="10" spans="1:56" ht="17.149999999999999" customHeight="1">
      <c r="B10" s="51" t="s">
        <v>55</v>
      </c>
      <c r="C10" s="52">
        <f>1/$A$1*[1]TimberSectorMinusCoreVPAExp!$B$269</f>
        <v>1.6212E-4</v>
      </c>
      <c r="D10" s="53">
        <f>1/$A$1*[1]TimberSectorMinusCoreVPAExp!$C$269</f>
        <v>6.9066872000000056E-4</v>
      </c>
      <c r="E10" s="53">
        <f>1/$A$1*[1]TimberSectorMinusCoreVPAExp!$D$269</f>
        <v>3.1095114400000005E-3</v>
      </c>
      <c r="F10" s="53">
        <f>1/$A$1*[1]TimberSectorMinusCoreVPAExp!$E$269</f>
        <v>9.9637118000000017E-4</v>
      </c>
      <c r="G10" s="53">
        <f>1/$A$1*[1]TimberSectorMinusCoreVPAExp!$F$269</f>
        <v>1.0934882000000084E-4</v>
      </c>
      <c r="H10" s="53">
        <f>1/$A$1*[1]TimberSectorMinusCoreVPAExp!$G$269</f>
        <v>9.2399999999877346E-7</v>
      </c>
      <c r="I10" s="53">
        <f>1/$A$1*[1]TimberSectorMinusCoreVPAExp!$H$269</f>
        <v>6.9874280000000415E-5</v>
      </c>
      <c r="J10" s="54">
        <f>1/$A$1*[1]TimberSectorMinusCoreVPAExp!$I$269</f>
        <v>9.8731500000000713E-5</v>
      </c>
      <c r="K10" s="54">
        <f>1/$A$1*[1]TimberSectorMinusCoreVPAExp!$J$269</f>
        <v>4.7558280000000049E-4</v>
      </c>
      <c r="L10" s="54">
        <f>1/$A$1*[1]TimberSectorMinusCoreVPAExp!K$269</f>
        <v>8.0289999999974205E-7</v>
      </c>
      <c r="M10" s="53">
        <f>1/$A$1*[1]TimberSectorMinusCoreVPAExp!L$269</f>
        <v>3.0911369999999955E-4</v>
      </c>
      <c r="N10" s="53">
        <f>1/$A$1*[1]TimberSectorMinusCoreVPAExp!M$269</f>
        <v>8.5675911999999997E-4</v>
      </c>
      <c r="O10" s="53">
        <f>1/$A$1*[1]TimberSectorMinusCoreVPAExp!N$269</f>
        <v>6.2908285399999996E-3</v>
      </c>
      <c r="P10" s="53">
        <f>1/$A$1*[1]TimberSectorMinusCoreVPAExp!O$269</f>
        <v>7.5576619999999969E-4</v>
      </c>
      <c r="Q10" s="53">
        <f>1/$A$1*[1]TimberSectorMinusCoreVPAExp!P$269</f>
        <v>2.9488928000000018E-4</v>
      </c>
      <c r="R10" s="53">
        <f>1/$A$1*[1]TimberSectorMinusCoreVPAExp!Q$269</f>
        <v>3.7629199999999986E-4</v>
      </c>
      <c r="S10" s="53">
        <f>1/$A$1*[1]TimberSectorMinusCoreVPAExp!R$269</f>
        <v>5.6517159999999992E-5</v>
      </c>
      <c r="T10" s="53">
        <f>1/$A$1*[1]TimberSectorMinusCoreVPAExp!S$269</f>
        <v>2.9618400000000001E-4</v>
      </c>
      <c r="U10" s="53">
        <f>1/$A$1*[1]TimberSectorMinusCoreVPAExp!T$269</f>
        <v>1.2634999999999998E-6</v>
      </c>
      <c r="V10" s="53">
        <f>1/$A$1*[1]TimberSectorMinusCoreVPAExp!U$269</f>
        <v>5.0071420000000005E-5</v>
      </c>
      <c r="W10" s="53">
        <f>1/$A$1*[1]TimberSectorMinusCoreVPAExp!V$269</f>
        <v>6.9999999999999998E-9</v>
      </c>
      <c r="X10" s="53">
        <f>1/$A$1*[1]TimberSectorMinusCoreVPAExp!W$269</f>
        <v>1.8556369999999999E-4</v>
      </c>
      <c r="Y10" s="53">
        <f>1/$A$1*[1]TimberSectorMinusCoreVPAExp!X$269</f>
        <v>3.3604899999999999E-4</v>
      </c>
      <c r="Z10" s="53">
        <f>1/$A$1*[1]TimberSectorMinusCoreVPAExp!Y$269</f>
        <v>7.7034999999999997E-5</v>
      </c>
      <c r="AA10" s="53">
        <f>1/$A$1*[1]TimberSectorMinusCoreVPAExp!Z$269</f>
        <v>6.7262195000000009E-4</v>
      </c>
      <c r="AB10" s="53">
        <f>1/$A$1*[1]TimberSectorMinusCoreVPAExp!AA$269</f>
        <v>0</v>
      </c>
      <c r="AC10" s="64"/>
      <c r="AD10" s="55">
        <f>[1]TimberSectorMinusCoreVPAExp!AB$269</f>
        <v>0.13731899999999977</v>
      </c>
      <c r="AE10" s="56">
        <f>[1]TimberSectorMinusCoreVPAExp!AC$269</f>
        <v>0.13168400000000016</v>
      </c>
      <c r="AF10" s="56">
        <f>[1]TimberSectorMinusCoreVPAExp!AD$269</f>
        <v>0.16875000000000004</v>
      </c>
      <c r="AG10" s="56">
        <f>[1]TimberSectorMinusCoreVPAExp!AE$269</f>
        <v>9.1460000000000027E-2</v>
      </c>
      <c r="AH10" s="56">
        <f>[1]TimberSectorMinusCoreVPAExp!AF$269</f>
        <v>1.2254000000000015E-2</v>
      </c>
      <c r="AI10" s="56">
        <f>[1]TimberSectorMinusCoreVPAExp!AG$269</f>
        <v>9.5299999999996082E-4</v>
      </c>
      <c r="AJ10" s="56">
        <f>[1]TimberSectorMinusCoreVPAExp!AH$269</f>
        <v>1.2917999999999905E-2</v>
      </c>
      <c r="AK10" s="56">
        <f>[1]TimberSectorMinusCoreVPAExp!AI$269</f>
        <v>1.8962799999999995</v>
      </c>
      <c r="AL10" s="56">
        <f>[1]TimberSectorMinusCoreVPAExp!AJ$269</f>
        <v>9.5820000000000072E-2</v>
      </c>
      <c r="AM10" s="56">
        <f>[1]TimberSectorMinusCoreVPAExp!AK$269</f>
        <v>1.4700000000000674E-3</v>
      </c>
      <c r="AN10" s="56">
        <f>[1]TimberSectorMinusCoreVPAExp!AL$269</f>
        <v>0.16197300000000009</v>
      </c>
      <c r="AO10" s="56">
        <f>[1]TimberSectorMinusCoreVPAExp!AM$269</f>
        <v>0.17142999999999997</v>
      </c>
      <c r="AP10" s="56">
        <f>[1]TimberSectorMinusCoreVPAExp!AN$269</f>
        <v>1.1623179999999997</v>
      </c>
      <c r="AQ10" s="56">
        <f>[1]TimberSectorMinusCoreVPAExp!AO$269</f>
        <v>0.149559</v>
      </c>
      <c r="AR10" s="56">
        <f>[1]TimberSectorMinusCoreVPAExp!AP$269</f>
        <v>0.29173499999999997</v>
      </c>
      <c r="AS10" s="56">
        <f>[1]TimberSectorMinusCoreVPAExp!AQ$269</f>
        <v>0.49375600000000003</v>
      </c>
      <c r="AT10" s="56">
        <f>[1]TimberSectorMinusCoreVPAExp!AR$269</f>
        <v>6.9126999999999994E-2</v>
      </c>
      <c r="AU10" s="56">
        <f>[1]TimberSectorMinusCoreVPAExp!AS$269</f>
        <v>4.8247999999999992E-2</v>
      </c>
      <c r="AV10" s="56">
        <f>[1]TimberSectorMinusCoreVPAExp!AT$269</f>
        <v>6.9119999999999997E-3</v>
      </c>
      <c r="AW10" s="56">
        <f>[1]TimberSectorMinusCoreVPAExp!AU$269</f>
        <v>9.6380000000000042E-3</v>
      </c>
      <c r="AX10" s="56">
        <f>[1]TimberSectorMinusCoreVPAExp!AV$269</f>
        <v>4.9999999999999996E-6</v>
      </c>
      <c r="AY10" s="56">
        <f>[1]TimberSectorMinusCoreVPAExp!AW$269</f>
        <v>5.6479000000000001E-2</v>
      </c>
      <c r="AZ10" s="56">
        <f>[1]TimberSectorMinusCoreVPAExp!AX$269</f>
        <v>9.2054999999999998E-2</v>
      </c>
      <c r="BA10" s="56">
        <f>[1]TimberSectorMinusCoreVPAExp!AY$269</f>
        <v>2.5958486999999999E-2</v>
      </c>
      <c r="BB10" s="56">
        <f>[1]TimberSectorMinusCoreVPAExp!AZ$269</f>
        <v>0.23848239899999996</v>
      </c>
      <c r="BC10" s="56">
        <f>[1]TimberSectorMinusCoreVPAExp!BA$269</f>
        <v>0</v>
      </c>
      <c r="BD10" s="7"/>
    </row>
    <row r="11" spans="1:56" ht="17.149999999999999" customHeight="1">
      <c r="B11" s="33" t="s">
        <v>48</v>
      </c>
      <c r="C11" s="34">
        <f>1/$A$1*[1]TimberSectorMinusCoreVPAExp!$B$267</f>
        <v>1.7956400000000003E-3</v>
      </c>
      <c r="D11" s="35">
        <f>1/$A$1*[1]TimberSectorMinusCoreVPAExp!$C$267</f>
        <v>3.3122139119999977E-3</v>
      </c>
      <c r="E11" s="35">
        <f>1/$A$1*[1]TimberSectorMinusCoreVPAExp!$D$267</f>
        <v>5.1765274399999993E-3</v>
      </c>
      <c r="F11" s="35">
        <f>1/$A$1*[1]TimberSectorMinusCoreVPAExp!$E$267</f>
        <v>7.896997079999999E-3</v>
      </c>
      <c r="G11" s="35">
        <f>1/$A$1*[1]TimberSectorMinusCoreVPAExp!$F$267</f>
        <v>2.3118236399999959E-3</v>
      </c>
      <c r="H11" s="35">
        <f>1/$A$1*[1]TimberSectorMinusCoreVPAExp!$G$267</f>
        <v>1.3908000000000011E-3</v>
      </c>
      <c r="I11" s="35">
        <f>1/$A$1*[1]TimberSectorMinusCoreVPAExp!$H$267</f>
        <v>2.3270072000000008E-3</v>
      </c>
      <c r="J11" s="36">
        <f>1/$A$1*[1]TimberSectorMinusCoreVPAExp!$I$267</f>
        <v>7.8542804199999879E-3</v>
      </c>
      <c r="K11" s="36">
        <f>1/$A$1*[1]TimberSectorMinusCoreVPAExp!$J$267</f>
        <v>3.7047661000000039E-3</v>
      </c>
      <c r="L11" s="36">
        <f>1/$A$1*[1]TimberSectorMinusCoreVPAExp!K$267</f>
        <v>1.119999999999999E-4</v>
      </c>
      <c r="M11" s="35">
        <f>1/$A$1*[1]TimberSectorMinusCoreVPAExp!L$267</f>
        <v>2.1093036999999979E-3</v>
      </c>
      <c r="N11" s="35">
        <f>1/$A$1*[1]TimberSectorMinusCoreVPAExp!M$267</f>
        <v>1.9082757666666636E-3</v>
      </c>
      <c r="O11" s="35">
        <f>1/$A$1*[1]TimberSectorMinusCoreVPAExp!N$267</f>
        <v>1.552713819999992E-3</v>
      </c>
      <c r="P11" s="35">
        <f>1/$A$1*[1]TimberSectorMinusCoreVPAExp!O$267</f>
        <v>9.0047999999999609E-5</v>
      </c>
      <c r="Q11" s="35">
        <f>1/$A$1*[1]TimberSectorMinusCoreVPAExp!P$267</f>
        <v>1.9506870266666691E-2</v>
      </c>
      <c r="R11" s="35">
        <f>1/$A$1*[1]TimberSectorMinusCoreVPAExp!Q$267</f>
        <v>7.8767279900000091E-3</v>
      </c>
      <c r="S11" s="35">
        <f>1/$A$1*[1]TimberSectorMinusCoreVPAExp!R$267</f>
        <v>1.5776766600000009E-2</v>
      </c>
      <c r="T11" s="35">
        <f>1/$A$1*[1]TimberSectorMinusCoreVPAExp!S$267</f>
        <v>1.828140804000002E-2</v>
      </c>
      <c r="U11" s="35">
        <f>1/$A$1*[1]TimberSectorMinusCoreVPAExp!T$267</f>
        <v>2.0624753680000003E-2</v>
      </c>
      <c r="V11" s="35">
        <f>1/$A$1*[1]TimberSectorMinusCoreVPAExp!U$267</f>
        <v>1.42612442E-2</v>
      </c>
      <c r="W11" s="35">
        <f>1/$A$1*[1]TimberSectorMinusCoreVPAExp!V$267</f>
        <v>1.7291854440000001E-2</v>
      </c>
      <c r="X11" s="35">
        <f>1/$A$1*[1]TimberSectorMinusCoreVPAExp!W$267</f>
        <v>1.1758390999999988E-2</v>
      </c>
      <c r="Y11" s="35">
        <f>1/$A$1*[1]TimberSectorMinusCoreVPAExp!X$267</f>
        <v>1.7528788760000011E-2</v>
      </c>
      <c r="Z11" s="35">
        <f>1/$A$1*[1]TimberSectorMinusCoreVPAExp!Y$267</f>
        <v>5.6527099999999983E-3</v>
      </c>
      <c r="AA11" s="35">
        <f>1/$A$1*[1]TimberSectorMinusCoreVPAExp!Z$267</f>
        <v>2.0225379999999998E-2</v>
      </c>
      <c r="AB11" s="35">
        <f>1/$A$1*[1]TimberSectorMinusCoreVPAExp!AA$267</f>
        <v>0</v>
      </c>
      <c r="AC11" s="64"/>
      <c r="AD11" s="37">
        <f>[1]TimberSectorMinusCoreVPAExp!AB$267</f>
        <v>3.8878999999999872E-2</v>
      </c>
      <c r="AE11" s="38">
        <f>[1]TimberSectorMinusCoreVPAExp!AC$267</f>
        <v>0.20459800000000006</v>
      </c>
      <c r="AF11" s="38">
        <f>[1]TimberSectorMinusCoreVPAExp!AD$267</f>
        <v>0.76287799999999983</v>
      </c>
      <c r="AG11" s="38">
        <f>[1]TimberSectorMinusCoreVPAExp!AE$267</f>
        <v>0.431589</v>
      </c>
      <c r="AH11" s="38">
        <f>[1]TimberSectorMinusCoreVPAExp!AF$267</f>
        <v>0.15803900000000004</v>
      </c>
      <c r="AI11" s="38">
        <f>[1]TimberSectorMinusCoreVPAExp!AG$267</f>
        <v>6.9471999999999604E-2</v>
      </c>
      <c r="AJ11" s="38">
        <f>[1]TimberSectorMinusCoreVPAExp!AH$267</f>
        <v>0.44103200000000109</v>
      </c>
      <c r="AK11" s="38">
        <f>[1]TimberSectorMinusCoreVPAExp!AI$267</f>
        <v>0.78985499999999909</v>
      </c>
      <c r="AL11" s="38">
        <f>[1]TimberSectorMinusCoreVPAExp!AJ$267</f>
        <v>0.24824699999999877</v>
      </c>
      <c r="AM11" s="38">
        <f>[1]TimberSectorMinusCoreVPAExp!AK$267</f>
        <v>6.1489999999988221E-3</v>
      </c>
      <c r="AN11" s="38">
        <f>[1]TimberSectorMinusCoreVPAExp!AL$267</f>
        <v>0.65371899999999872</v>
      </c>
      <c r="AO11" s="38">
        <f>[1]TimberSectorMinusCoreVPAExp!AM$267</f>
        <v>0.30720699999999984</v>
      </c>
      <c r="AP11" s="38">
        <f>[1]TimberSectorMinusCoreVPAExp!AN$267</f>
        <v>0.10763800000000079</v>
      </c>
      <c r="AQ11" s="38">
        <f>[1]TimberSectorMinusCoreVPAExp!AO$267</f>
        <v>7.6777999999999527E-2</v>
      </c>
      <c r="AR11" s="38">
        <f>[1]TimberSectorMinusCoreVPAExp!AP$267</f>
        <v>2.8989579999999986</v>
      </c>
      <c r="AS11" s="38">
        <f>[1]TimberSectorMinusCoreVPAExp!AQ$267</f>
        <v>1.5640689999999997</v>
      </c>
      <c r="AT11" s="38">
        <f>[1]TimberSectorMinusCoreVPAExp!AR$267</f>
        <v>1.6044989999999995</v>
      </c>
      <c r="AU11" s="38">
        <f>[1]TimberSectorMinusCoreVPAExp!AS$267</f>
        <v>1.6034510000000011</v>
      </c>
      <c r="AV11" s="38">
        <f>[1]TimberSectorMinusCoreVPAExp!AT$267</f>
        <v>1.3234910000000006</v>
      </c>
      <c r="AW11" s="38">
        <f>[1]TimberSectorMinusCoreVPAExp!AU$267</f>
        <v>0.87030099999999944</v>
      </c>
      <c r="AX11" s="38">
        <f>[1]TimberSectorMinusCoreVPAExp!AV$267</f>
        <v>0.84625900000000009</v>
      </c>
      <c r="AY11" s="38">
        <f>[1]TimberSectorMinusCoreVPAExp!AW$267</f>
        <v>1.879691</v>
      </c>
      <c r="AZ11" s="38">
        <f>[1]TimberSectorMinusCoreVPAExp!AX$267</f>
        <v>3.9994890769999998</v>
      </c>
      <c r="BA11" s="38">
        <f>[1]TimberSectorMinusCoreVPAExp!AY$267</f>
        <v>0.34772110700000003</v>
      </c>
      <c r="BB11" s="38">
        <f>[1]TimberSectorMinusCoreVPAExp!AZ$267</f>
        <v>0.88067116299999992</v>
      </c>
      <c r="BC11" s="38">
        <f>[1]TimberSectorMinusCoreVPAExp!BA$267</f>
        <v>0</v>
      </c>
      <c r="BD11" s="7"/>
    </row>
    <row r="12" spans="1:56" ht="13">
      <c r="B12" s="39" t="s">
        <v>21</v>
      </c>
      <c r="C12" s="73">
        <f>1/$A$1*(SUM([1]TimberSectorMinusCoreVPAExp!$B$47:$B$47)+SUM([1]TimberSectorMinusCoreVPAExp!$B$105:$B$105))</f>
        <v>0</v>
      </c>
      <c r="D12" s="41">
        <f>1/$A$1*(SUM([1]TimberSectorMinusCoreVPAExp!$C$47:$C$47)+SUM([1]TimberSectorMinusCoreVPAExp!$C$105:$C$105))</f>
        <v>3.0947424199999976E-3</v>
      </c>
      <c r="E12" s="41">
        <f>1/$A$1*(SUM([1]TimberSectorMinusCoreVPAExp!$D$47:$D$47)+SUM([1]TimberSectorMinusCoreVPAExp!$D$105:$D$105))</f>
        <v>5.017382439999999E-3</v>
      </c>
      <c r="F12" s="41">
        <f>1/$A$1*(SUM([1]TimberSectorMinusCoreVPAExp!$E$47:$E$47)+SUM([1]TimberSectorMinusCoreVPAExp!$E$105:$E$105))</f>
        <v>1.7171949199999998E-3</v>
      </c>
      <c r="G12" s="41">
        <f>1/$A$1*(SUM([1]TimberSectorMinusCoreVPAExp!$F$47:$F$47)+SUM([1]TimberSectorMinusCoreVPAExp!$F$105:$F$105))</f>
        <v>9.0834113999999772E-4</v>
      </c>
      <c r="H12" s="41">
        <f>1/$A$1*(SUM([1]TimberSectorMinusCoreVPAExp!$G$47:$G$47)+SUM([1]TimberSectorMinusCoreVPAExp!$G$105:$G$105))</f>
        <v>8.1130000000000091E-4</v>
      </c>
      <c r="I12" s="41">
        <f>1/$A$1*(SUM([1]TimberSectorMinusCoreVPAExp!$H$47:$H$47)+SUM([1]TimberSectorMinusCoreVPAExp!$H$105:$H$105))</f>
        <v>1.7219776000000006E-3</v>
      </c>
      <c r="J12" s="42">
        <f>1/$A$1*(SUM([1]TimberSectorMinusCoreVPAExp!$I$47:$I$47)+SUM([1]TimberSectorMinusCoreVPAExp!$I$105:$I$105))</f>
        <v>6.4977575599999976E-3</v>
      </c>
      <c r="K12" s="59">
        <f>1/$A$1*(SUM([1]TimberSectorMinusCoreVPAExp!$J$47:$J$47)+SUM([1]TimberSectorMinusCoreVPAExp!$J$105:$J$105))</f>
        <v>3.3295661000000039E-3</v>
      </c>
      <c r="L12" s="59">
        <f>1/$A$1*(SUM([1]TimberSectorMinusCoreVPAExp!K$47:K$47)+SUM([1]TimberSectorMinusCoreVPAExp!K$105:K$105))</f>
        <v>1.120000000000012E-4</v>
      </c>
      <c r="M12" s="58">
        <f>1/$A$1*(SUM([1]TimberSectorMinusCoreVPAExp!L$47:L$47)+SUM([1]TimberSectorMinusCoreVPAExp!L$105:L$105))</f>
        <v>1.2106386599999956E-3</v>
      </c>
      <c r="N12" s="58">
        <f>1/$A$1*(SUM([1]TimberSectorMinusCoreVPAExp!M$47:M$47)+SUM([1]TimberSectorMinusCoreVPAExp!M$105:M$105))</f>
        <v>1.8596376666666636E-3</v>
      </c>
      <c r="O12" s="58">
        <f>1/$A$1*(SUM([1]TimberSectorMinusCoreVPAExp!N$47:N$47)+SUM([1]TimberSectorMinusCoreVPAExp!N$105:N$105))</f>
        <v>1.4576134999999932E-3</v>
      </c>
      <c r="P12" s="58">
        <f>1/$A$1*(SUM([1]TimberSectorMinusCoreVPAExp!O$47:O$47)+SUM([1]TimberSectorMinusCoreVPAExp!O$105:O$105))</f>
        <v>5.5999999999999626E-5</v>
      </c>
      <c r="Q12" s="58">
        <f>1/$A$1*(SUM([1]TimberSectorMinusCoreVPAExp!P$47:P$47)+SUM([1]TimberSectorMinusCoreVPAExp!P$105:P$105))</f>
        <v>1.8334942666666694E-2</v>
      </c>
      <c r="R12" s="58">
        <f>1/$A$1*(SUM([1]TimberSectorMinusCoreVPAExp!Q$47:Q$47)+SUM([1]TimberSectorMinusCoreVPAExp!Q$105:Q$105))</f>
        <v>6.1604697500000083E-3</v>
      </c>
      <c r="S12" s="58">
        <f>1/$A$1*(SUM([1]TimberSectorMinusCoreVPAExp!R$47:R$47)+SUM([1]TimberSectorMinusCoreVPAExp!R$105:R$105))</f>
        <v>1.3971290900000009E-2</v>
      </c>
      <c r="T12" s="58">
        <f>1/$A$1*(SUM([1]TimberSectorMinusCoreVPAExp!S$47:S$47)+SUM([1]TimberSectorMinusCoreVPAExp!S$105:S$105))</f>
        <v>1.5225629860000022E-2</v>
      </c>
      <c r="U12" s="58">
        <f>1/$A$1*(SUM([1]TimberSectorMinusCoreVPAExp!T$47:T$47)+SUM([1]TimberSectorMinusCoreVPAExp!T$105:T$105))</f>
        <v>1.7189701060000003E-2</v>
      </c>
      <c r="V12" s="58">
        <f>1/$A$1*(SUM([1]TimberSectorMinusCoreVPAExp!U$47:U$47)+SUM([1]TimberSectorMinusCoreVPAExp!U$105:U$105))</f>
        <v>8.9282155200000046E-3</v>
      </c>
      <c r="W12" s="58">
        <f>1/$A$1*(SUM([1]TimberSectorMinusCoreVPAExp!V$47:V$47)+SUM([1]TimberSectorMinusCoreVPAExp!V$105:V$105))</f>
        <v>1.687885444E-2</v>
      </c>
      <c r="X12" s="58">
        <f>1/$A$1*(SUM([1]TimberSectorMinusCoreVPAExp!W$47:W$47)+SUM([1]TimberSectorMinusCoreVPAExp!W$105:W$105))</f>
        <v>1.0930421333333322E-2</v>
      </c>
      <c r="Y12" s="58">
        <f>1/$A$1*(SUM([1]TimberSectorMinusCoreVPAExp!X$47:X$47)+SUM([1]TimberSectorMinusCoreVPAExp!X$105:X$105))</f>
        <v>1.4613508000000011E-2</v>
      </c>
      <c r="Z12" s="58">
        <f>1/$A$1*(SUM([1]TimberSectorMinusCoreVPAExp!Y$47:Y$47)+SUM([1]TimberSectorMinusCoreVPAExp!Y$105:Y$105))</f>
        <v>5.1298099999999985E-3</v>
      </c>
      <c r="AA12" s="58">
        <f>1/$A$1*(SUM([1]TimberSectorMinusCoreVPAExp!Z$47:Z$47)+SUM([1]TimberSectorMinusCoreVPAExp!Z$105:Z$105))</f>
        <v>1.8830140000000002E-2</v>
      </c>
      <c r="AB12" s="58">
        <f>1/$A$1*(SUM([1]TimberSectorMinusCoreVPAExp!AA$47:AA$47)+SUM([1]TimberSectorMinusCoreVPAExp!AA$105:AA$105))</f>
        <v>0</v>
      </c>
      <c r="AC12" s="64"/>
      <c r="AD12" s="74">
        <f>(SUM([1]TimberSectorMinusCoreVPAExp!AB$47:AB$47)+SUM([1]TimberSectorMinusCoreVPAExp!AB$105:AB$105))</f>
        <v>-1.1102230246251565E-16</v>
      </c>
      <c r="AE12" s="44">
        <f>(SUM([1]TimberSectorMinusCoreVPAExp!AC$47:AC$47)+SUM([1]TimberSectorMinusCoreVPAExp!AC$105:AC$105))</f>
        <v>0.15264600000000006</v>
      </c>
      <c r="AF12" s="44">
        <f>(SUM([1]TimberSectorMinusCoreVPAExp!AD$47:AD$47)+SUM([1]TimberSectorMinusCoreVPAExp!AD$105:AD$105))</f>
        <v>0.74463199999999985</v>
      </c>
      <c r="AG12" s="44">
        <f>(SUM([1]TimberSectorMinusCoreVPAExp!AE$47:AE$47)+SUM([1]TimberSectorMinusCoreVPAExp!AE$105:AE$105))</f>
        <v>9.6185000000000007E-2</v>
      </c>
      <c r="AH12" s="44">
        <f>(SUM([1]TimberSectorMinusCoreVPAExp!AF$47:AF$47)+SUM([1]TimberSectorMinusCoreVPAExp!AF$105:AF$105))</f>
        <v>7.1878000000000108E-2</v>
      </c>
      <c r="AI12" s="44">
        <f>(SUM([1]TimberSectorMinusCoreVPAExp!AG$47:AG$47)+SUM([1]TimberSectorMinusCoreVPAExp!AG$105:AG$105))</f>
        <v>3.4838999999999842E-2</v>
      </c>
      <c r="AJ12" s="44">
        <f>(SUM([1]TimberSectorMinusCoreVPAExp!AH$47:AH$47)+SUM([1]TimberSectorMinusCoreVPAExp!AH$105:AH$105))</f>
        <v>0.36262300000000103</v>
      </c>
      <c r="AK12" s="44">
        <f>(SUM([1]TimberSectorMinusCoreVPAExp!AI$47:AI$47)+SUM([1]TimberSectorMinusCoreVPAExp!AI$105:AI$105))</f>
        <v>0.70536699999999897</v>
      </c>
      <c r="AL12" s="44">
        <f>(SUM([1]TimberSectorMinusCoreVPAExp!AJ$47:AJ$47)+SUM([1]TimberSectorMinusCoreVPAExp!AJ$105:AJ$105))</f>
        <v>0.19090499999999899</v>
      </c>
      <c r="AM12" s="44">
        <f>(SUM([1]TimberSectorMinusCoreVPAExp!AK$47:AK$47)+SUM([1]TimberSectorMinusCoreVPAExp!AK$105:AK$105))</f>
        <v>6.1489999999988498E-3</v>
      </c>
      <c r="AN12" s="44">
        <f>(SUM([1]TimberSectorMinusCoreVPAExp!AL$47:AL$47)+SUM([1]TimberSectorMinusCoreVPAExp!AL$105:AL$105))</f>
        <v>7.3756999999998962E-2</v>
      </c>
      <c r="AO12" s="44">
        <f>(SUM([1]TimberSectorMinusCoreVPAExp!AM$47:AM$47)+SUM([1]TimberSectorMinusCoreVPAExp!AM$105:AM$105))</f>
        <v>0.29362699999999986</v>
      </c>
      <c r="AP12" s="44">
        <f>(SUM([1]TimberSectorMinusCoreVPAExp!AN$47:AN$47)+SUM([1]TimberSectorMinusCoreVPAExp!AN$105:AN$105))</f>
        <v>8.4621000000000501E-2</v>
      </c>
      <c r="AQ12" s="44">
        <f>(SUM([1]TimberSectorMinusCoreVPAExp!AO$47:AO$47)+SUM([1]TimberSectorMinusCoreVPAExp!AO$105:AO$105))</f>
        <v>2.3567999999999978E-2</v>
      </c>
      <c r="AR12" s="44">
        <f>(SUM([1]TimberSectorMinusCoreVPAExp!AP$47:AP$47)+SUM([1]TimberSectorMinusCoreVPAExp!AP$105:AP$105))</f>
        <v>2.6860449999999991</v>
      </c>
      <c r="AS12" s="44">
        <f>(SUM([1]TimberSectorMinusCoreVPAExp!AQ$47:AQ$47)+SUM([1]TimberSectorMinusCoreVPAExp!AQ$105:AQ$105))</f>
        <v>1.1653909999999996</v>
      </c>
      <c r="AT12" s="44">
        <f>(SUM([1]TimberSectorMinusCoreVPAExp!AR$47:AR$47)+SUM([1]TimberSectorMinusCoreVPAExp!AR$105:AR$105))</f>
        <v>1.0938199999999991</v>
      </c>
      <c r="AU12" s="44">
        <f>(SUM([1]TimberSectorMinusCoreVPAExp!AS$47:AS$47)+SUM([1]TimberSectorMinusCoreVPAExp!AS$105:AS$105))</f>
        <v>0.84420800000000096</v>
      </c>
      <c r="AV12" s="44">
        <f>(SUM([1]TimberSectorMinusCoreVPAExp!AT$47:AT$47)+SUM([1]TimberSectorMinusCoreVPAExp!AT$105:AT$105))</f>
        <v>1.0403620000000007</v>
      </c>
      <c r="AW12" s="44">
        <f>(SUM([1]TimberSectorMinusCoreVPAExp!AU$47:AU$47)+SUM([1]TimberSectorMinusCoreVPAExp!AU$105:AU$105))</f>
        <v>0.52766299999999955</v>
      </c>
      <c r="AX12" s="44">
        <f>(SUM([1]TimberSectorMinusCoreVPAExp!AV$47:AV$47)+SUM([1]TimberSectorMinusCoreVPAExp!AV$105:AV$105))</f>
        <v>0.80667400000000011</v>
      </c>
      <c r="AY12" s="44">
        <f>(SUM([1]TimberSectorMinusCoreVPAExp!AW$47:AW$47)+SUM([1]TimberSectorMinusCoreVPAExp!AW$105:AW$105))</f>
        <v>1.7258560000000001</v>
      </c>
      <c r="AZ12" s="44">
        <f>(SUM([1]TimberSectorMinusCoreVPAExp!AX$47:AX$47)+SUM([1]TimberSectorMinusCoreVPAExp!AX$105:AX$105))</f>
        <v>3.2593502799999992</v>
      </c>
      <c r="BA12" s="44">
        <f>(SUM([1]TimberSectorMinusCoreVPAExp!AY$47:AY$47)+SUM([1]TimberSectorMinusCoreVPAExp!AY$105:AY$105))</f>
        <v>0.29438096300000005</v>
      </c>
      <c r="BB12" s="44">
        <f>(SUM([1]TimberSectorMinusCoreVPAExp!AZ$47:AZ$47)+SUM([1]TimberSectorMinusCoreVPAExp!AZ$105:AZ$105))</f>
        <v>0.78520111399999992</v>
      </c>
      <c r="BC12" s="44">
        <f>(SUM([1]TimberSectorMinusCoreVPAExp!BA$47:BA$47)+SUM([1]TimberSectorMinusCoreVPAExp!BA$105:BA$105))</f>
        <v>0</v>
      </c>
      <c r="BD12" s="7"/>
    </row>
    <row r="13" spans="1:56" ht="13">
      <c r="B13" s="39" t="s">
        <v>20</v>
      </c>
      <c r="C13" s="40">
        <f>1/$A$1*[1]TimberSectorMinusCoreVPAExp!$B$206</f>
        <v>1.064000000000002E-5</v>
      </c>
      <c r="D13" s="41">
        <f>1/$A$1*[1]TimberSectorMinusCoreVPAExp!$C$206</f>
        <v>0</v>
      </c>
      <c r="E13" s="41">
        <f>1/$A$1*[1]TimberSectorMinusCoreVPAExp!$D$206</f>
        <v>0</v>
      </c>
      <c r="F13" s="41">
        <f>1/$A$1*[1]TimberSectorMinusCoreVPAExp!$E$206</f>
        <v>0</v>
      </c>
      <c r="G13" s="41">
        <f>1/$A$1*[1]TimberSectorMinusCoreVPAExp!$F$206</f>
        <v>2.1279999999999997E-4</v>
      </c>
      <c r="H13" s="41">
        <f>1/$A$1*[1]TimberSectorMinusCoreVPAExp!$G$206</f>
        <v>0</v>
      </c>
      <c r="I13" s="41">
        <f>1/$A$1*[1]TimberSectorMinusCoreVPAExp!$H$206</f>
        <v>0</v>
      </c>
      <c r="J13" s="42">
        <f>1/$A$1*[1]TimberSectorMinusCoreVPAExp!$I$206</f>
        <v>8.2435261999998927E-4</v>
      </c>
      <c r="K13" s="59">
        <f>1/$A$1*[1]TimberSectorMinusCoreVPAExp!$J$206</f>
        <v>2.127999999999991E-4</v>
      </c>
      <c r="L13" s="59">
        <f>1/$A$1*[1]TimberSectorMinusCoreVPAExp!K$206</f>
        <v>0</v>
      </c>
      <c r="M13" s="58">
        <f>1/$A$1*[1]TimberSectorMinusCoreVPAExp!L$206</f>
        <v>8.3757016000000212E-4</v>
      </c>
      <c r="N13" s="58">
        <f>1/$A$1*[1]TimberSectorMinusCoreVPAExp!M$206</f>
        <v>0</v>
      </c>
      <c r="O13" s="58">
        <f>1/$A$1*[1]TimberSectorMinusCoreVPAExp!N$206</f>
        <v>4.1900319999999686E-5</v>
      </c>
      <c r="P13" s="58">
        <f>1/$A$1*[1]TimberSectorMinusCoreVPAExp!O$206</f>
        <v>0</v>
      </c>
      <c r="Q13" s="58">
        <f>1/$A$1*[1]TimberSectorMinusCoreVPAExp!P$206</f>
        <v>1.12575E-3</v>
      </c>
      <c r="R13" s="58">
        <f>1/$A$1*[1]TimberSectorMinusCoreVPAExp!Q$206</f>
        <v>1.411622500000001E-3</v>
      </c>
      <c r="S13" s="58">
        <f>1/$A$1*[1]TimberSectorMinusCoreVPAExp!R$206</f>
        <v>1.1763394000000003E-3</v>
      </c>
      <c r="T13" s="58">
        <f>1/$A$1*[1]TimberSectorMinusCoreVPAExp!S$206</f>
        <v>1.1459865199999995E-3</v>
      </c>
      <c r="U13" s="58">
        <f>1/$A$1*[1]TimberSectorMinusCoreVPAExp!T$206</f>
        <v>3.3125166200000007E-3</v>
      </c>
      <c r="V13" s="58">
        <f>1/$A$1*[1]TimberSectorMinusCoreVPAExp!U$206</f>
        <v>4.0322886799999975E-3</v>
      </c>
      <c r="W13" s="58">
        <f>1/$A$1*[1]TimberSectorMinusCoreVPAExp!V$206</f>
        <v>2.6599999999999996E-4</v>
      </c>
      <c r="X13" s="58">
        <f>1/$A$1*[1]TimberSectorMinusCoreVPAExp!W$206</f>
        <v>0</v>
      </c>
      <c r="Y13" s="58">
        <f>1/$A$1*[1]TimberSectorMinusCoreVPAExp!X$206</f>
        <v>0</v>
      </c>
      <c r="Z13" s="58">
        <f>1/$A$1*[1]TimberSectorMinusCoreVPAExp!Y$206</f>
        <v>0</v>
      </c>
      <c r="AA13" s="58">
        <f>1/$A$1*[1]TimberSectorMinusCoreVPAExp!Z$206</f>
        <v>0</v>
      </c>
      <c r="AB13" s="58">
        <f>1/$A$1*[1]TimberSectorMinusCoreVPAExp!AA$206</f>
        <v>0</v>
      </c>
      <c r="AC13" s="64"/>
      <c r="AD13" s="43">
        <f>[1]TimberSectorMinusCoreVPAExp!AB$206</f>
        <v>8.3400000000000002E-3</v>
      </c>
      <c r="AE13" s="44">
        <f>[1]TimberSectorMinusCoreVPAExp!AC$206</f>
        <v>0</v>
      </c>
      <c r="AF13" s="44">
        <f>[1]TimberSectorMinusCoreVPAExp!AD$206</f>
        <v>0</v>
      </c>
      <c r="AG13" s="44">
        <f>[1]TimberSectorMinusCoreVPAExp!AE$206</f>
        <v>0</v>
      </c>
      <c r="AH13" s="44">
        <f>[1]TimberSectorMinusCoreVPAExp!AF$206</f>
        <v>2.2990999999999998E-2</v>
      </c>
      <c r="AI13" s="44">
        <f>[1]TimberSectorMinusCoreVPAExp!AG$206</f>
        <v>0</v>
      </c>
      <c r="AJ13" s="44">
        <f>[1]TimberSectorMinusCoreVPAExp!AH$206</f>
        <v>0</v>
      </c>
      <c r="AK13" s="44">
        <f>[1]TimberSectorMinusCoreVPAExp!AI$206</f>
        <v>5.4661999999999544E-2</v>
      </c>
      <c r="AL13" s="44">
        <f>[1]TimberSectorMinusCoreVPAExp!AJ$206</f>
        <v>1.0359999999999925E-2</v>
      </c>
      <c r="AM13" s="44">
        <f>[1]TimberSectorMinusCoreVPAExp!AK$206</f>
        <v>0</v>
      </c>
      <c r="AN13" s="44">
        <f>[1]TimberSectorMinusCoreVPAExp!AL$206</f>
        <v>0.56855999999999973</v>
      </c>
      <c r="AO13" s="44">
        <f>[1]TimberSectorMinusCoreVPAExp!AM$206</f>
        <v>0</v>
      </c>
      <c r="AP13" s="44">
        <f>[1]TimberSectorMinusCoreVPAExp!AN$206</f>
        <v>2.3210000000002395E-3</v>
      </c>
      <c r="AQ13" s="44">
        <f>[1]TimberSectorMinusCoreVPAExp!AO$206</f>
        <v>-4.4408920985006262E-16</v>
      </c>
      <c r="AR13" s="44">
        <f>[1]TimberSectorMinusCoreVPAExp!AP$206</f>
        <v>0.17774999999999985</v>
      </c>
      <c r="AS13" s="44">
        <f>[1]TimberSectorMinusCoreVPAExp!AQ$206</f>
        <v>0.29719000000000007</v>
      </c>
      <c r="AT13" s="44">
        <f>[1]TimberSectorMinusCoreVPAExp!AR$206</f>
        <v>0.30956300000000025</v>
      </c>
      <c r="AU13" s="44">
        <f>[1]TimberSectorMinusCoreVPAExp!AS$206</f>
        <v>9.104599999999996E-2</v>
      </c>
      <c r="AV13" s="44">
        <f>[1]TimberSectorMinusCoreVPAExp!AT$206</f>
        <v>0.25742500000000001</v>
      </c>
      <c r="AW13" s="44">
        <f>[1]TimberSectorMinusCoreVPAExp!AU$206</f>
        <v>0.24479999999999991</v>
      </c>
      <c r="AX13" s="44">
        <f>[1]TimberSectorMinusCoreVPAExp!AV$206</f>
        <v>1.5029000000000001E-2</v>
      </c>
      <c r="AY13" s="44">
        <f>[1]TimberSectorMinusCoreVPAExp!AW$206</f>
        <v>0</v>
      </c>
      <c r="AZ13" s="44">
        <f>[1]TimberSectorMinusCoreVPAExp!AX$206</f>
        <v>0</v>
      </c>
      <c r="BA13" s="44">
        <f>[1]TimberSectorMinusCoreVPAExp!AY$206</f>
        <v>0</v>
      </c>
      <c r="BB13" s="44">
        <f>[1]TimberSectorMinusCoreVPAExp!AZ$206</f>
        <v>0</v>
      </c>
      <c r="BC13" s="44">
        <f>[1]TimberSectorMinusCoreVPAExp!BA$206</f>
        <v>0</v>
      </c>
      <c r="BD13" s="7"/>
    </row>
    <row r="14" spans="1:56" ht="13">
      <c r="B14" s="39" t="s">
        <v>18</v>
      </c>
      <c r="C14" s="40">
        <f>1/$A$1*[1]TimberSectorMinusCoreVPAExp!$B$228</f>
        <v>0</v>
      </c>
      <c r="D14" s="41">
        <f>1/$A$1*[1]TimberSectorMinusCoreVPAExp!$C$228</f>
        <v>0</v>
      </c>
      <c r="E14" s="41">
        <f>1/$A$1*[1]TimberSectorMinusCoreVPAExp!$D$228</f>
        <v>0</v>
      </c>
      <c r="F14" s="41">
        <f>1/$A$1*[1]TimberSectorMinusCoreVPAExp!$E$228</f>
        <v>1.7693761400000003E-3</v>
      </c>
      <c r="G14" s="41">
        <f>1/$A$1*[1]TimberSectorMinusCoreVPAExp!$F$228</f>
        <v>1.1906824999999982E-3</v>
      </c>
      <c r="H14" s="41">
        <f>1/$A$1*[1]TimberSectorMinusCoreVPAExp!$G$228</f>
        <v>0</v>
      </c>
      <c r="I14" s="41">
        <f>1/$A$1*[1]TimberSectorMinusCoreVPAExp!$H$228</f>
        <v>5.547696000000003E-4</v>
      </c>
      <c r="J14" s="42">
        <f>1/$A$1*[1]TimberSectorMinusCoreVPAExp!$I$228</f>
        <v>1.1987024000000013E-4</v>
      </c>
      <c r="K14" s="59">
        <f>1/$A$1*[1]TimberSectorMinusCoreVPAExp!$J$228</f>
        <v>8.6736173798840355E-19</v>
      </c>
      <c r="L14" s="59">
        <f>1/$A$1*[1]TimberSectorMinusCoreVPAExp!K$228</f>
        <v>-8.6736173798840355E-19</v>
      </c>
      <c r="M14" s="58">
        <f>1/$A$1*[1]TimberSectorMinusCoreVPAExp!L$228</f>
        <v>0</v>
      </c>
      <c r="N14" s="58">
        <f>1/$A$1*[1]TimberSectorMinusCoreVPAExp!M$228</f>
        <v>0</v>
      </c>
      <c r="O14" s="58">
        <f>1/$A$1*[1]TimberSectorMinusCoreVPAExp!N$228</f>
        <v>-8.6736173798840355E-19</v>
      </c>
      <c r="P14" s="58">
        <f>1/$A$1*[1]TimberSectorMinusCoreVPAExp!O$228</f>
        <v>0</v>
      </c>
      <c r="Q14" s="58">
        <f>1/$A$1*[1]TimberSectorMinusCoreVPAExp!P$228</f>
        <v>0</v>
      </c>
      <c r="R14" s="58">
        <f>1/$A$1*[1]TimberSectorMinusCoreVPAExp!Q$228</f>
        <v>2.0376664000000002E-4</v>
      </c>
      <c r="S14" s="58">
        <f>1/$A$1*[1]TimberSectorMinusCoreVPAExp!R$228</f>
        <v>1.8177679999999987E-4</v>
      </c>
      <c r="T14" s="58">
        <f>1/$A$1*[1]TimberSectorMinusCoreVPAExp!S$228</f>
        <v>6.3840000000000012E-5</v>
      </c>
      <c r="U14" s="58">
        <f>1/$A$1*[1]TimberSectorMinusCoreVPAExp!T$228</f>
        <v>1.2253600000000013E-4</v>
      </c>
      <c r="V14" s="58">
        <f>1/$A$1*[1]TimberSectorMinusCoreVPAExp!U$228</f>
        <v>0</v>
      </c>
      <c r="W14" s="58">
        <f>1/$A$1*[1]TimberSectorMinusCoreVPAExp!V$228</f>
        <v>0</v>
      </c>
      <c r="X14" s="58">
        <f>1/$A$1*[1]TimberSectorMinusCoreVPAExp!W$228</f>
        <v>0</v>
      </c>
      <c r="Y14" s="58">
        <f>1/$A$1*[1]TimberSectorMinusCoreVPAExp!X$228</f>
        <v>0</v>
      </c>
      <c r="Z14" s="58">
        <f>1/$A$1*[1]TimberSectorMinusCoreVPAExp!Y$228</f>
        <v>0</v>
      </c>
      <c r="AA14" s="58">
        <f>1/$A$1*[1]TimberSectorMinusCoreVPAExp!Z$228</f>
        <v>0</v>
      </c>
      <c r="AB14" s="58">
        <f>1/$A$1*[1]TimberSectorMinusCoreVPAExp!AA$228</f>
        <v>0</v>
      </c>
      <c r="AC14" s="64"/>
      <c r="AD14" s="43">
        <f>[1]TimberSectorMinusCoreVPAExp!AB$228</f>
        <v>0</v>
      </c>
      <c r="AE14" s="44">
        <f>[1]TimberSectorMinusCoreVPAExp!AC$228</f>
        <v>0</v>
      </c>
      <c r="AF14" s="44">
        <f>[1]TimberSectorMinusCoreVPAExp!AD$228</f>
        <v>0</v>
      </c>
      <c r="AG14" s="44">
        <f>[1]TimberSectorMinusCoreVPAExp!AE$228</f>
        <v>0.11053400000000002</v>
      </c>
      <c r="AH14" s="44">
        <f>[1]TimberSectorMinusCoreVPAExp!AF$228</f>
        <v>6.3169999999999948E-2</v>
      </c>
      <c r="AI14" s="44">
        <f>[1]TimberSectorMinusCoreVPAExp!AG$228</f>
        <v>-2.2204460492503131E-16</v>
      </c>
      <c r="AJ14" s="44">
        <f>[1]TimberSectorMinusCoreVPAExp!AH$228</f>
        <v>6.8993000000000082E-2</v>
      </c>
      <c r="AK14" s="44">
        <f>[1]TimberSectorMinusCoreVPAExp!AI$228</f>
        <v>4.5150000000004908E-3</v>
      </c>
      <c r="AL14" s="44">
        <f>[1]TimberSectorMinusCoreVPAExp!AJ$228</f>
        <v>-5.5511151231257827E-17</v>
      </c>
      <c r="AM14" s="44">
        <f>[1]TimberSectorMinusCoreVPAExp!AK$228</f>
        <v>0</v>
      </c>
      <c r="AN14" s="44">
        <f>[1]TimberSectorMinusCoreVPAExp!AL$228</f>
        <v>0</v>
      </c>
      <c r="AO14" s="44">
        <f>[1]TimberSectorMinusCoreVPAExp!AM$228</f>
        <v>0</v>
      </c>
      <c r="AP14" s="44">
        <f>[1]TimberSectorMinusCoreVPAExp!AN$228</f>
        <v>0</v>
      </c>
      <c r="AQ14" s="44">
        <f>[1]TimberSectorMinusCoreVPAExp!AO$228</f>
        <v>0</v>
      </c>
      <c r="AR14" s="44">
        <f>[1]TimberSectorMinusCoreVPAExp!AP$228</f>
        <v>0</v>
      </c>
      <c r="AS14" s="44">
        <f>[1]TimberSectorMinusCoreVPAExp!AQ$228</f>
        <v>5.3869E-2</v>
      </c>
      <c r="AT14" s="44">
        <f>[1]TimberSectorMinusCoreVPAExp!AR$228</f>
        <v>4.783599999999999E-2</v>
      </c>
      <c r="AU14" s="44">
        <f>[1]TimberSectorMinusCoreVPAExp!AS$228</f>
        <v>2.3151999999999995E-2</v>
      </c>
      <c r="AV14" s="44">
        <f>[1]TimberSectorMinusCoreVPAExp!AT$228</f>
        <v>2.5703999999999977E-2</v>
      </c>
      <c r="AW14" s="44">
        <f>[1]TimberSectorMinusCoreVPAExp!AU$228</f>
        <v>0</v>
      </c>
      <c r="AX14" s="44">
        <f>[1]TimberSectorMinusCoreVPAExp!AV$228</f>
        <v>0</v>
      </c>
      <c r="AY14" s="44">
        <f>[1]TimberSectorMinusCoreVPAExp!AW$228</f>
        <v>0</v>
      </c>
      <c r="AZ14" s="44">
        <f>[1]TimberSectorMinusCoreVPAExp!AX$228</f>
        <v>2.6015298999999999E-2</v>
      </c>
      <c r="BA14" s="44">
        <f>[1]TimberSectorMinusCoreVPAExp!AY$228</f>
        <v>0</v>
      </c>
      <c r="BB14" s="44">
        <f>[1]TimberSectorMinusCoreVPAExp!AZ$228</f>
        <v>0</v>
      </c>
      <c r="BC14" s="44">
        <f>[1]TimberSectorMinusCoreVPAExp!BA$228</f>
        <v>0</v>
      </c>
      <c r="BD14" s="7"/>
    </row>
    <row r="15" spans="1:56" ht="13">
      <c r="B15" s="45" t="s">
        <v>15</v>
      </c>
      <c r="C15" s="71">
        <f t="shared" ref="C15:M15" si="5">SUM(C11:C11)-SUM(C12:C14)</f>
        <v>1.7850000000000001E-3</v>
      </c>
      <c r="D15" s="47">
        <f t="shared" si="5"/>
        <v>2.174714920000001E-4</v>
      </c>
      <c r="E15" s="47">
        <f t="shared" si="5"/>
        <v>1.5914500000000029E-4</v>
      </c>
      <c r="F15" s="47">
        <f t="shared" si="5"/>
        <v>4.4104260199999985E-3</v>
      </c>
      <c r="G15" s="47">
        <f t="shared" si="5"/>
        <v>0</v>
      </c>
      <c r="H15" s="47">
        <f t="shared" si="5"/>
        <v>5.7950000000000015E-4</v>
      </c>
      <c r="I15" s="47">
        <f t="shared" si="5"/>
        <v>5.0259999999999888E-5</v>
      </c>
      <c r="J15" s="48">
        <f t="shared" si="5"/>
        <v>4.1230000000000086E-4</v>
      </c>
      <c r="K15" s="48">
        <f t="shared" si="5"/>
        <v>1.6240000000000004E-4</v>
      </c>
      <c r="L15" s="48">
        <f t="shared" si="5"/>
        <v>-4.3368086899420177E-19</v>
      </c>
      <c r="M15" s="47">
        <f t="shared" si="5"/>
        <v>6.1094880000000205E-5</v>
      </c>
      <c r="N15" s="47">
        <f>SUM(N11:N11)-SUM(N12:N14)</f>
        <v>4.8638099999999971E-5</v>
      </c>
      <c r="O15" s="47">
        <f t="shared" ref="O15:AB15" si="6">SUM(O11:O11)-SUM(O12:O14)</f>
        <v>5.3199999999999992E-5</v>
      </c>
      <c r="P15" s="47">
        <f t="shared" si="6"/>
        <v>3.4047999999999983E-5</v>
      </c>
      <c r="Q15" s="47">
        <f t="shared" si="6"/>
        <v>4.6177599999995544E-5</v>
      </c>
      <c r="R15" s="47">
        <f t="shared" si="6"/>
        <v>1.0086909999999956E-4</v>
      </c>
      <c r="S15" s="47">
        <f t="shared" si="6"/>
        <v>4.4735949999999934E-4</v>
      </c>
      <c r="T15" s="47">
        <f t="shared" si="6"/>
        <v>1.8459516599999976E-3</v>
      </c>
      <c r="U15" s="47">
        <f t="shared" si="6"/>
        <v>0</v>
      </c>
      <c r="V15" s="47">
        <f t="shared" si="6"/>
        <v>1.3007399999999981E-3</v>
      </c>
      <c r="W15" s="47">
        <f t="shared" si="6"/>
        <v>1.470000000000013E-4</v>
      </c>
      <c r="X15" s="47">
        <f t="shared" si="6"/>
        <v>8.279696666666659E-4</v>
      </c>
      <c r="Y15" s="47">
        <f t="shared" si="6"/>
        <v>2.9152807599999997E-3</v>
      </c>
      <c r="Z15" s="47">
        <f t="shared" si="6"/>
        <v>5.2289999999999975E-4</v>
      </c>
      <c r="AA15" s="47">
        <f t="shared" si="6"/>
        <v>1.3952399999999955E-3</v>
      </c>
      <c r="AB15" s="47">
        <f t="shared" si="6"/>
        <v>0</v>
      </c>
      <c r="AC15" s="64"/>
      <c r="AD15" s="72">
        <f t="shared" ref="AD15:BC15" si="7">SUM(AD11:AD11)-SUM(AD12:AD14)</f>
        <v>3.0538999999999983E-2</v>
      </c>
      <c r="AE15" s="50">
        <f t="shared" si="7"/>
        <v>5.1951999999999998E-2</v>
      </c>
      <c r="AF15" s="50">
        <f t="shared" si="7"/>
        <v>1.8245999999999984E-2</v>
      </c>
      <c r="AG15" s="50">
        <f t="shared" si="7"/>
        <v>0.22486999999999996</v>
      </c>
      <c r="AH15" s="50">
        <f t="shared" si="7"/>
        <v>0</v>
      </c>
      <c r="AI15" s="50">
        <f t="shared" si="7"/>
        <v>3.4632999999999983E-2</v>
      </c>
      <c r="AJ15" s="50">
        <f t="shared" si="7"/>
        <v>9.4159999999999799E-3</v>
      </c>
      <c r="AK15" s="50">
        <f t="shared" si="7"/>
        <v>2.5311000000000083E-2</v>
      </c>
      <c r="AL15" s="50">
        <f t="shared" si="7"/>
        <v>4.6981999999999913E-2</v>
      </c>
      <c r="AM15" s="50">
        <f t="shared" si="7"/>
        <v>-2.7755575615628914E-17</v>
      </c>
      <c r="AN15" s="50">
        <f t="shared" si="7"/>
        <v>1.1402000000000023E-2</v>
      </c>
      <c r="AO15" s="50">
        <f t="shared" si="7"/>
        <v>1.3579999999999981E-2</v>
      </c>
      <c r="AP15" s="50">
        <f t="shared" si="7"/>
        <v>2.0696000000000048E-2</v>
      </c>
      <c r="AQ15" s="50">
        <f t="shared" si="7"/>
        <v>5.3209999999999993E-2</v>
      </c>
      <c r="AR15" s="50">
        <f t="shared" si="7"/>
        <v>3.5162999999999833E-2</v>
      </c>
      <c r="AS15" s="50">
        <f t="shared" si="7"/>
        <v>4.7619000000000078E-2</v>
      </c>
      <c r="AT15" s="50">
        <f t="shared" si="7"/>
        <v>0.15328000000000008</v>
      </c>
      <c r="AU15" s="50">
        <f t="shared" si="7"/>
        <v>0.6450450000000002</v>
      </c>
      <c r="AV15" s="50">
        <f t="shared" si="7"/>
        <v>0</v>
      </c>
      <c r="AW15" s="50">
        <f t="shared" si="7"/>
        <v>9.7837999999999981E-2</v>
      </c>
      <c r="AX15" s="50">
        <f t="shared" si="7"/>
        <v>2.4556000000000022E-2</v>
      </c>
      <c r="AY15" s="50">
        <f t="shared" si="7"/>
        <v>0.15383499999999994</v>
      </c>
      <c r="AZ15" s="50">
        <f t="shared" si="7"/>
        <v>0.71412349800000063</v>
      </c>
      <c r="BA15" s="50">
        <f t="shared" si="7"/>
        <v>5.3340143999999978E-2</v>
      </c>
      <c r="BB15" s="50">
        <f t="shared" si="7"/>
        <v>9.5470049000000001E-2</v>
      </c>
      <c r="BC15" s="50">
        <f t="shared" si="7"/>
        <v>0</v>
      </c>
      <c r="BD15" s="7"/>
    </row>
    <row r="16" spans="1:56" ht="17.149999999999999" customHeight="1">
      <c r="B16" s="33" t="s">
        <v>128</v>
      </c>
      <c r="C16" s="34">
        <f>1/$A$1*[1]TimberSectorMinusCoreVPAExp!$B$264</f>
        <v>3.0365924400000011E-3</v>
      </c>
      <c r="D16" s="35">
        <f>1/$A$1*[1]TimberSectorMinusCoreVPAExp!$C$264</f>
        <v>3.3215823199999927E-3</v>
      </c>
      <c r="E16" s="35">
        <f>1/$A$1*[1]TimberSectorMinusCoreVPAExp!$D$264</f>
        <v>3.6248562000000036E-3</v>
      </c>
      <c r="F16" s="35">
        <f>1/$A$1*[1]TimberSectorMinusCoreVPAExp!$E$264</f>
        <v>4.1086505180000024E-3</v>
      </c>
      <c r="G16" s="35">
        <f>1/$A$1*[1]TimberSectorMinusCoreVPAExp!$F$264</f>
        <v>5.7769739999999972E-3</v>
      </c>
      <c r="H16" s="35">
        <f>1/$A$1*[1]TimberSectorMinusCoreVPAExp!$G$264</f>
        <v>8.0567517800000012E-3</v>
      </c>
      <c r="I16" s="35">
        <f>1/$A$1*[1]TimberSectorMinusCoreVPAExp!$H$264</f>
        <v>1.5167358359999994E-2</v>
      </c>
      <c r="J16" s="36">
        <f>1/$A$1*[1]TimberSectorMinusCoreVPAExp!$I$264</f>
        <v>1.4838616659999995E-2</v>
      </c>
      <c r="K16" s="91">
        <f>1/$A$1*[1]TimberSectorMinusCoreVPAExp!$J$264</f>
        <v>2.0577016739999995E-2</v>
      </c>
      <c r="L16" s="91">
        <f>1/$A$1*[1]TimberSectorMinusCoreVPAExp!K$264</f>
        <v>1.0550160319999998E-2</v>
      </c>
      <c r="M16" s="92">
        <f>1/$A$1*[1]TimberSectorMinusCoreVPAExp!L$264</f>
        <v>2.6174387120000003E-2</v>
      </c>
      <c r="N16" s="92">
        <f>1/$A$1*[1]TimberSectorMinusCoreVPAExp!M$264</f>
        <v>2.0353032951428568E-2</v>
      </c>
      <c r="O16" s="92">
        <f>1/$A$1*[1]TimberSectorMinusCoreVPAExp!N$264</f>
        <v>7.6405172199999977E-3</v>
      </c>
      <c r="P16" s="92">
        <f>1/$A$1*[1]TimberSectorMinusCoreVPAExp!O$264</f>
        <v>6.2583317599999994E-3</v>
      </c>
      <c r="Q16" s="92">
        <f>1/$A$1*[1]TimberSectorMinusCoreVPAExp!P$264</f>
        <v>5.9489603599999991E-3</v>
      </c>
      <c r="R16" s="92">
        <f>1/$A$1*[1]TimberSectorMinusCoreVPAExp!Q$264</f>
        <v>2.1592145199999992E-3</v>
      </c>
      <c r="S16" s="92">
        <f>1/$A$1*[1]TimberSectorMinusCoreVPAExp!R$264</f>
        <v>7.1095467142857091E-4</v>
      </c>
      <c r="T16" s="92">
        <f>1/$A$1*[1]TimberSectorMinusCoreVPAExp!S$264</f>
        <v>7.7842127999999959E-4</v>
      </c>
      <c r="U16" s="92">
        <f>1/$A$1*[1]TimberSectorMinusCoreVPAExp!T$264</f>
        <v>1.5703259600000007E-3</v>
      </c>
      <c r="V16" s="92">
        <f>1/$A$1*[1]TimberSectorMinusCoreVPAExp!U$264</f>
        <v>1.3100451199999992E-3</v>
      </c>
      <c r="W16" s="92">
        <f>1/$A$1*[1]TimberSectorMinusCoreVPAExp!V$264</f>
        <v>6.8162975999999957E-4</v>
      </c>
      <c r="X16" s="92">
        <f>1/$A$1*[1]TimberSectorMinusCoreVPAExp!W$264</f>
        <v>2.1239052799999995E-3</v>
      </c>
      <c r="Y16" s="92">
        <f>1/$A$1*[1]TimberSectorMinusCoreVPAExp!X$264</f>
        <v>2.127792099999999E-3</v>
      </c>
      <c r="Z16" s="92">
        <f>1/$A$1*[1]TimberSectorMinusCoreVPAExp!Y$264</f>
        <v>3.47426408E-3</v>
      </c>
      <c r="AA16" s="92">
        <f>1/$A$1*[1]TimberSectorMinusCoreVPAExp!Z$264</f>
        <v>1.6984046449999995E-3</v>
      </c>
      <c r="AB16" s="92">
        <f>1/$A$1*[1]TimberSectorMinusCoreVPAExp!AA$264</f>
        <v>0</v>
      </c>
      <c r="AC16" s="64"/>
      <c r="AD16" s="37">
        <f>[1]TimberSectorMinusCoreVPAExp!AB$264</f>
        <v>2.8694290000000002</v>
      </c>
      <c r="AE16" s="38">
        <f>[1]TimberSectorMinusCoreVPAExp!AC$264</f>
        <v>2.260354</v>
      </c>
      <c r="AF16" s="38">
        <f>[1]TimberSectorMinusCoreVPAExp!AD$264</f>
        <v>2.1757200000000001</v>
      </c>
      <c r="AG16" s="38">
        <f>[1]TimberSectorMinusCoreVPAExp!AE$264</f>
        <v>2.1740679999999997</v>
      </c>
      <c r="AH16" s="38">
        <f>[1]TimberSectorMinusCoreVPAExp!AF$264</f>
        <v>2.7006399999999999</v>
      </c>
      <c r="AI16" s="38">
        <f>[1]TimberSectorMinusCoreVPAExp!AG$264</f>
        <v>3.6209019999999996</v>
      </c>
      <c r="AJ16" s="38">
        <f>[1]TimberSectorMinusCoreVPAExp!AH$264</f>
        <v>3.0255639999999997</v>
      </c>
      <c r="AK16" s="38">
        <f>[1]TimberSectorMinusCoreVPAExp!AI$264</f>
        <v>5.6711749999999999</v>
      </c>
      <c r="AL16" s="38">
        <f>[1]TimberSectorMinusCoreVPAExp!AJ$264</f>
        <v>3.0720870000000002</v>
      </c>
      <c r="AM16" s="38">
        <f>[1]TimberSectorMinusCoreVPAExp!AK$264</f>
        <v>1.8479659999999998</v>
      </c>
      <c r="AN16" s="38">
        <f>[1]TimberSectorMinusCoreVPAExp!AL$264</f>
        <v>14.395163</v>
      </c>
      <c r="AO16" s="38">
        <f>[1]TimberSectorMinusCoreVPAExp!AM$264</f>
        <v>3.5578199999999995</v>
      </c>
      <c r="AP16" s="38">
        <f>[1]TimberSectorMinusCoreVPAExp!AN$264</f>
        <v>1.5177289999999994</v>
      </c>
      <c r="AQ16" s="38">
        <f>[1]TimberSectorMinusCoreVPAExp!AO$264</f>
        <v>1.213409</v>
      </c>
      <c r="AR16" s="38">
        <f>[1]TimberSectorMinusCoreVPAExp!AP$264</f>
        <v>1.0828850000000001</v>
      </c>
      <c r="AS16" s="38">
        <f>[1]TimberSectorMinusCoreVPAExp!AQ$264</f>
        <v>0.483074</v>
      </c>
      <c r="AT16" s="38">
        <f>[1]TimberSectorMinusCoreVPAExp!AR$264</f>
        <v>0.21639100000000017</v>
      </c>
      <c r="AU16" s="38">
        <f>[1]TimberSectorMinusCoreVPAExp!AS$264</f>
        <v>0.2101269999999999</v>
      </c>
      <c r="AV16" s="38">
        <f>[1]TimberSectorMinusCoreVPAExp!AT$264</f>
        <v>0.48162300000000002</v>
      </c>
      <c r="AW16" s="38">
        <f>[1]TimberSectorMinusCoreVPAExp!AU$264</f>
        <v>0.37032300000000001</v>
      </c>
      <c r="AX16" s="38">
        <f>[1]TimberSectorMinusCoreVPAExp!AV$264</f>
        <v>0.14268099999999995</v>
      </c>
      <c r="AY16" s="38">
        <f>[1]TimberSectorMinusCoreVPAExp!AW$264</f>
        <v>0.45194300000000015</v>
      </c>
      <c r="AZ16" s="38">
        <f>[1]TimberSectorMinusCoreVPAExp!AX$264</f>
        <v>0.35478623200000031</v>
      </c>
      <c r="BA16" s="38">
        <f>[1]TimberSectorMinusCoreVPAExp!AY$264</f>
        <v>0.75144503799999984</v>
      </c>
      <c r="BB16" s="38">
        <f>[1]TimberSectorMinusCoreVPAExp!AZ$264</f>
        <v>0.30470897000000008</v>
      </c>
      <c r="BC16" s="38">
        <f>[1]TimberSectorMinusCoreVPAExp!BA$264</f>
        <v>0</v>
      </c>
      <c r="BD16" s="7"/>
    </row>
    <row r="17" spans="2:56" ht="13">
      <c r="B17" s="39" t="s">
        <v>30</v>
      </c>
      <c r="C17" s="40">
        <f>1/$A$1*[1]TimberSectorMinusCoreVPAExp!$B$160</f>
        <v>6.8057429999999856E-4</v>
      </c>
      <c r="D17" s="41">
        <f>1/$A$1*[1]TimberSectorMinusCoreVPAExp!$C$160</f>
        <v>5.4948179999999994E-4</v>
      </c>
      <c r="E17" s="41">
        <f>1/$A$1*[1]TimberSectorMinusCoreVPAExp!$D$160</f>
        <v>0</v>
      </c>
      <c r="F17" s="41">
        <f>1/$A$1*[1]TimberSectorMinusCoreVPAExp!$E$160</f>
        <v>5.4369350000000021E-4</v>
      </c>
      <c r="G17" s="41">
        <f>1/$A$1*[1]TimberSectorMinusCoreVPAExp!$F$160</f>
        <v>6.6222561999999992E-4</v>
      </c>
      <c r="H17" s="41">
        <f>1/$A$1*[1]TimberSectorMinusCoreVPAExp!$G$160</f>
        <v>4.5384954999999998E-3</v>
      </c>
      <c r="I17" s="41">
        <f>1/$A$1*[1]TimberSectorMinusCoreVPAExp!$H$160</f>
        <v>5.2353540400000009E-3</v>
      </c>
      <c r="J17" s="42">
        <f>1/$A$1*[1]TimberSectorMinusCoreVPAExp!$I$160</f>
        <v>1.3326179579999998E-2</v>
      </c>
      <c r="K17" s="59">
        <f>1/$A$1*[1]TimberSectorMinusCoreVPAExp!$J$160</f>
        <v>2.0392010659999994E-2</v>
      </c>
      <c r="L17" s="59">
        <f>1/$A$1*[1]TimberSectorMinusCoreVPAExp!K$160</f>
        <v>9.9676457999999992E-3</v>
      </c>
      <c r="M17" s="58">
        <f>1/$A$1*[1]TimberSectorMinusCoreVPAExp!L$160</f>
        <v>2.5474159620000002E-2</v>
      </c>
      <c r="N17" s="58">
        <f>1/$A$1*[1]TimberSectorMinusCoreVPAExp!M$160</f>
        <v>1.9069933679999998E-2</v>
      </c>
      <c r="O17" s="58">
        <f>1/$A$1*[1]TimberSectorMinusCoreVPAExp!N$160</f>
        <v>6.8648561799999983E-3</v>
      </c>
      <c r="P17" s="58">
        <f>1/$A$1*[1]TimberSectorMinusCoreVPAExp!O$160</f>
        <v>1.1086294799999995E-3</v>
      </c>
      <c r="Q17" s="58">
        <f>1/$A$1*[1]TimberSectorMinusCoreVPAExp!P$160</f>
        <v>1.4996828000000007E-4</v>
      </c>
      <c r="R17" s="58">
        <f>1/$A$1*[1]TimberSectorMinusCoreVPAExp!Q$160</f>
        <v>1.5884791999999951E-4</v>
      </c>
      <c r="S17" s="58">
        <f>1/$A$1*[1]TimberSectorMinusCoreVPAExp!R$160</f>
        <v>1.1392319999999978E-4</v>
      </c>
      <c r="T17" s="58">
        <f>1/$A$1*[1]TimberSectorMinusCoreVPAExp!S$160</f>
        <v>9.8366799999999744E-5</v>
      </c>
      <c r="U17" s="58">
        <f>1/$A$1*[1]TimberSectorMinusCoreVPAExp!T$160</f>
        <v>1.7164448000000099E-4</v>
      </c>
      <c r="V17" s="58">
        <f>1/$A$1*[1]TimberSectorMinusCoreVPAExp!U$160</f>
        <v>3.9958953999999925E-4</v>
      </c>
      <c r="W17" s="58">
        <f>1/$A$1*[1]TimberSectorMinusCoreVPAExp!V$160</f>
        <v>8.8107179999999743E-5</v>
      </c>
      <c r="X17" s="58">
        <f>1/$A$1*[1]TimberSectorMinusCoreVPAExp!W$160</f>
        <v>9.4202569999999979E-4</v>
      </c>
      <c r="Y17" s="58">
        <f>1/$A$1*[1]TimberSectorMinusCoreVPAExp!X$160</f>
        <v>4.9795200000000116E-5</v>
      </c>
      <c r="Z17" s="58">
        <f>1/$A$1*[1]TimberSectorMinusCoreVPAExp!Y$160</f>
        <v>1.5592920000000003E-4</v>
      </c>
      <c r="AA17" s="58">
        <f>1/$A$1*[1]TimberSectorMinusCoreVPAExp!Z$160</f>
        <v>4.6374999999999975E-5</v>
      </c>
      <c r="AB17" s="58">
        <f>1/$A$1*[1]TimberSectorMinusCoreVPAExp!AA$160</f>
        <v>0</v>
      </c>
      <c r="AC17" s="64"/>
      <c r="AD17" s="43">
        <f>[1]TimberSectorMinusCoreVPAExp!AB$160</f>
        <v>8.1987000000000032E-2</v>
      </c>
      <c r="AE17" s="44">
        <f>[1]TimberSectorMinusCoreVPAExp!AC$160</f>
        <v>4.1059000000000012E-2</v>
      </c>
      <c r="AF17" s="44">
        <f>[1]TimberSectorMinusCoreVPAExp!AD$160</f>
        <v>5.5511151231257827E-17</v>
      </c>
      <c r="AG17" s="44">
        <f>[1]TimberSectorMinusCoreVPAExp!AE$160</f>
        <v>6.0555000000000025E-2</v>
      </c>
      <c r="AH17" s="44">
        <f>[1]TimberSectorMinusCoreVPAExp!AF$160</f>
        <v>0.10686999999999991</v>
      </c>
      <c r="AI17" s="44">
        <f>[1]TimberSectorMinusCoreVPAExp!AG$160</f>
        <v>0.69083599999999989</v>
      </c>
      <c r="AJ17" s="44">
        <f>[1]TimberSectorMinusCoreVPAExp!AH$160</f>
        <v>0.63214699999999979</v>
      </c>
      <c r="AK17" s="44">
        <f>[1]TimberSectorMinusCoreVPAExp!AI$160</f>
        <v>3.2199949999999999</v>
      </c>
      <c r="AL17" s="44">
        <f>[1]TimberSectorMinusCoreVPAExp!AJ$160</f>
        <v>3.0329840000000003</v>
      </c>
      <c r="AM17" s="44">
        <f>[1]TimberSectorMinusCoreVPAExp!AK$160</f>
        <v>1.6632069999999999</v>
      </c>
      <c r="AN17" s="44">
        <f>[1]TimberSectorMinusCoreVPAExp!AL$160</f>
        <v>14.22212</v>
      </c>
      <c r="AO17" s="44">
        <f>[1]TimberSectorMinusCoreVPAExp!AM$160</f>
        <v>3.1724189999999997</v>
      </c>
      <c r="AP17" s="44">
        <f>[1]TimberSectorMinusCoreVPAExp!AN$160</f>
        <v>1.1994689999999997</v>
      </c>
      <c r="AQ17" s="44">
        <f>[1]TimberSectorMinusCoreVPAExp!AO$160</f>
        <v>0.22944299999999995</v>
      </c>
      <c r="AR17" s="44">
        <f>[1]TimberSectorMinusCoreVPAExp!AP$160</f>
        <v>4.9799000000000038E-2</v>
      </c>
      <c r="AS17" s="44">
        <f>[1]TimberSectorMinusCoreVPAExp!AQ$160</f>
        <v>4.8943999999999988E-2</v>
      </c>
      <c r="AT17" s="44">
        <f>[1]TimberSectorMinusCoreVPAExp!AR$160</f>
        <v>3.3078000000000052E-2</v>
      </c>
      <c r="AU17" s="44">
        <f>[1]TimberSectorMinusCoreVPAExp!AS$160</f>
        <v>3.4255000000000035E-2</v>
      </c>
      <c r="AV17" s="44">
        <f>[1]TimberSectorMinusCoreVPAExp!AT$160</f>
        <v>5.2947000000000077E-2</v>
      </c>
      <c r="AW17" s="44">
        <f>[1]TimberSectorMinusCoreVPAExp!AU$160</f>
        <v>8.8521000000000072E-2</v>
      </c>
      <c r="AX17" s="44">
        <f>[1]TimberSectorMinusCoreVPAExp!AV$160</f>
        <v>1.338499999999998E-2</v>
      </c>
      <c r="AY17" s="44">
        <f>[1]TimberSectorMinusCoreVPAExp!AW$160</f>
        <v>0.13858800000000016</v>
      </c>
      <c r="AZ17" s="44">
        <f>[1]TimberSectorMinusCoreVPAExp!AX$160</f>
        <v>-5.3646286999999848E-2</v>
      </c>
      <c r="BA17" s="44">
        <f>[1]TimberSectorMinusCoreVPAExp!AY$160</f>
        <v>3.8379975000000011E-2</v>
      </c>
      <c r="BB17" s="44">
        <f>[1]TimberSectorMinusCoreVPAExp!AZ$160</f>
        <v>1.306399200000008E-2</v>
      </c>
      <c r="BC17" s="44">
        <f>[1]TimberSectorMinusCoreVPAExp!BA$160</f>
        <v>0</v>
      </c>
      <c r="BD17" s="7"/>
    </row>
    <row r="18" spans="2:56" ht="13">
      <c r="B18" s="39" t="s">
        <v>36</v>
      </c>
      <c r="C18" s="40">
        <f>1/$A$1*[1]TimberSectorMinusCoreVPAExp!$B$246</f>
        <v>1.8797636200000023E-3</v>
      </c>
      <c r="D18" s="41">
        <f>1/$A$1*[1]TimberSectorMinusCoreVPAExp!$C$246</f>
        <v>1.1267260199999928E-3</v>
      </c>
      <c r="E18" s="41">
        <f>1/$A$1*[1]TimberSectorMinusCoreVPAExp!$D$246</f>
        <v>1.5158675000000038E-3</v>
      </c>
      <c r="F18" s="41">
        <f>1/$A$1*[1]TimberSectorMinusCoreVPAExp!$E$246</f>
        <v>2.1901429200000024E-3</v>
      </c>
      <c r="G18" s="41">
        <f>1/$A$1*[1]TimberSectorMinusCoreVPAExp!$F$246</f>
        <v>4.1042159199999977E-3</v>
      </c>
      <c r="H18" s="41">
        <f>1/$A$1*[1]TimberSectorMinusCoreVPAExp!$G$246</f>
        <v>3.0495942400000017E-3</v>
      </c>
      <c r="I18" s="41">
        <f>1/$A$1*[1]TimberSectorMinusCoreVPAExp!$H$246</f>
        <v>9.1979663999999933E-3</v>
      </c>
      <c r="J18" s="42">
        <f>1/$A$1*[1]TimberSectorMinusCoreVPAExp!$I$246</f>
        <v>1.2177370799999962E-3</v>
      </c>
      <c r="K18" s="59">
        <f>1/$A$1*[1]TimberSectorMinusCoreVPAExp!$J$246</f>
        <v>0</v>
      </c>
      <c r="L18" s="59">
        <f>1/$A$1*[1]TimberSectorMinusCoreVPAExp!K$246</f>
        <v>6.9516579999999786E-5</v>
      </c>
      <c r="M18" s="58">
        <f>1/$A$1*[1]TimberSectorMinusCoreVPAExp!L$246</f>
        <v>1.7358740000000816E-5</v>
      </c>
      <c r="N18" s="58">
        <f>1/$A$1*[1]TimberSectorMinusCoreVPAExp!M$246</f>
        <v>1.1327733142857052E-4</v>
      </c>
      <c r="O18" s="58">
        <f>1/$A$1*[1]TimberSectorMinusCoreVPAExp!N$246</f>
        <v>2.4037999999999989E-5</v>
      </c>
      <c r="P18" s="58">
        <f>1/$A$1*[1]TimberSectorMinusCoreVPAExp!O$246</f>
        <v>4.9367300000000003E-4</v>
      </c>
      <c r="Q18" s="58">
        <f>1/$A$1*[1]TimberSectorMinusCoreVPAExp!P$246</f>
        <v>8.3443136000000036E-4</v>
      </c>
      <c r="R18" s="58">
        <f>1/$A$1*[1]TimberSectorMinusCoreVPAExp!Q$246</f>
        <v>3.1821999999999927E-5</v>
      </c>
      <c r="S18" s="58">
        <f>1/$A$1*[1]TimberSectorMinusCoreVPAExp!R$246</f>
        <v>0</v>
      </c>
      <c r="T18" s="58">
        <f>1/$A$1*[1]TimberSectorMinusCoreVPAExp!S$246</f>
        <v>1.0905999999999763E-5</v>
      </c>
      <c r="U18" s="58">
        <f>1/$A$1*[1]TimberSectorMinusCoreVPAExp!T$246</f>
        <v>0</v>
      </c>
      <c r="V18" s="58">
        <f>1/$A$1*[1]TimberSectorMinusCoreVPAExp!U$246</f>
        <v>7.0000000002186369E-9</v>
      </c>
      <c r="W18" s="58">
        <f>1/$A$1*[1]TimberSectorMinusCoreVPAExp!V$246</f>
        <v>0</v>
      </c>
      <c r="X18" s="58">
        <f>1/$A$1*[1]TimberSectorMinusCoreVPAExp!W$246</f>
        <v>0</v>
      </c>
      <c r="Y18" s="58">
        <f>1/$A$1*[1]TimberSectorMinusCoreVPAExp!X$246</f>
        <v>1.9771919999999905E-4</v>
      </c>
      <c r="Z18" s="58">
        <f>1/$A$1*[1]TimberSectorMinusCoreVPAExp!Y$246</f>
        <v>4.474120000000012E-5</v>
      </c>
      <c r="AA18" s="58">
        <f>1/$A$1*[1]TimberSectorMinusCoreVPAExp!Z$246</f>
        <v>0</v>
      </c>
      <c r="AB18" s="58">
        <f>1/$A$1*[1]TimberSectorMinusCoreVPAExp!AA$246</f>
        <v>0</v>
      </c>
      <c r="AC18" s="64"/>
      <c r="AD18" s="43">
        <f>[1]TimberSectorMinusCoreVPAExp!AB$246</f>
        <v>2.683926</v>
      </c>
      <c r="AE18" s="44">
        <f>[1]TimberSectorMinusCoreVPAExp!AC$246</f>
        <v>2.0068679999999999</v>
      </c>
      <c r="AF18" s="44">
        <f>[1]TimberSectorMinusCoreVPAExp!AD$246</f>
        <v>1.9074659999999999</v>
      </c>
      <c r="AG18" s="44">
        <f>[1]TimberSectorMinusCoreVPAExp!AE$246</f>
        <v>1.8445989999999997</v>
      </c>
      <c r="AH18" s="44">
        <f>[1]TimberSectorMinusCoreVPAExp!AF$246</f>
        <v>2.4457550000000001</v>
      </c>
      <c r="AI18" s="44">
        <f>[1]TimberSectorMinusCoreVPAExp!AG$246</f>
        <v>2.8085569999999995</v>
      </c>
      <c r="AJ18" s="44">
        <f>[1]TimberSectorMinusCoreVPAExp!AH$246</f>
        <v>2.2746209999999998</v>
      </c>
      <c r="AK18" s="44">
        <f>[1]TimberSectorMinusCoreVPAExp!AI$246</f>
        <v>2.3939450000000004</v>
      </c>
      <c r="AL18" s="44">
        <f>[1]TimberSectorMinusCoreVPAExp!AJ$246</f>
        <v>0</v>
      </c>
      <c r="AM18" s="44">
        <f>[1]TimberSectorMinusCoreVPAExp!AK$246</f>
        <v>4.2095999999999911E-2</v>
      </c>
      <c r="AN18" s="44">
        <f>[1]TimberSectorMinusCoreVPAExp!AL$246</f>
        <v>3.3499999999999641E-3</v>
      </c>
      <c r="AO18" s="44">
        <f>[1]TimberSectorMinusCoreVPAExp!AM$246</f>
        <v>1.9894000000000078E-2</v>
      </c>
      <c r="AP18" s="44">
        <f>[1]TimberSectorMinusCoreVPAExp!AN$246</f>
        <v>2.9939999999999967E-3</v>
      </c>
      <c r="AQ18" s="44">
        <f>[1]TimberSectorMinusCoreVPAExp!AO$246</f>
        <v>8.8931000000000093E-2</v>
      </c>
      <c r="AR18" s="44">
        <f>[1]TimberSectorMinusCoreVPAExp!AP$246</f>
        <v>0.15332100000000004</v>
      </c>
      <c r="AS18" s="44">
        <f>[1]TimberSectorMinusCoreVPAExp!AQ$246</f>
        <v>2.3233000000000059E-2</v>
      </c>
      <c r="AT18" s="44">
        <f>[1]TimberSectorMinusCoreVPAExp!AR$246</f>
        <v>1.1102230246251565E-16</v>
      </c>
      <c r="AU18" s="44">
        <f>[1]TimberSectorMinusCoreVPAExp!AS$246</f>
        <v>5.7399999999985241E-4</v>
      </c>
      <c r="AV18" s="44">
        <f>[1]TimberSectorMinusCoreVPAExp!AT$246</f>
        <v>0</v>
      </c>
      <c r="AW18" s="44">
        <f>[1]TimberSectorMinusCoreVPAExp!AU$246</f>
        <v>1.0999999999983245E-5</v>
      </c>
      <c r="AX18" s="44">
        <f>[1]TimberSectorMinusCoreVPAExp!AV$246</f>
        <v>0</v>
      </c>
      <c r="AY18" s="44">
        <f>[1]TimberSectorMinusCoreVPAExp!AW$246</f>
        <v>0</v>
      </c>
      <c r="AZ18" s="44">
        <f>[1]TimberSectorMinusCoreVPAExp!AX$246</f>
        <v>5.0450000000000106E-2</v>
      </c>
      <c r="BA18" s="44">
        <f>[1]TimberSectorMinusCoreVPAExp!AY$246</f>
        <v>3.3719982999999898E-2</v>
      </c>
      <c r="BB18" s="44">
        <f>[1]TimberSectorMinusCoreVPAExp!AZ$246</f>
        <v>0</v>
      </c>
      <c r="BC18" s="44">
        <f>[1]TimberSectorMinusCoreVPAExp!BA$246</f>
        <v>0</v>
      </c>
      <c r="BD18" s="7"/>
    </row>
    <row r="19" spans="2:56" ht="13">
      <c r="B19" s="39" t="s">
        <v>15</v>
      </c>
      <c r="C19" s="57">
        <f t="shared" ref="C19:M19" si="8">SUM(C16:C16)-SUM(C17:C18)</f>
        <v>4.7625452000000026E-4</v>
      </c>
      <c r="D19" s="58">
        <f t="shared" si="8"/>
        <v>1.6453745E-3</v>
      </c>
      <c r="E19" s="58">
        <f t="shared" si="8"/>
        <v>2.1089886999999998E-3</v>
      </c>
      <c r="F19" s="58">
        <f t="shared" si="8"/>
        <v>1.3748140979999999E-3</v>
      </c>
      <c r="G19" s="58">
        <f t="shared" si="8"/>
        <v>1.0105324599999996E-3</v>
      </c>
      <c r="H19" s="58">
        <f t="shared" si="8"/>
        <v>4.6866203999999974E-4</v>
      </c>
      <c r="I19" s="58">
        <f t="shared" si="8"/>
        <v>7.3403791999999968E-4</v>
      </c>
      <c r="J19" s="59">
        <f t="shared" si="8"/>
        <v>2.9470000000000017E-4</v>
      </c>
      <c r="K19" s="59">
        <f t="shared" si="8"/>
        <v>1.8500608000000113E-4</v>
      </c>
      <c r="L19" s="59">
        <f t="shared" si="8"/>
        <v>5.1299793999999913E-4</v>
      </c>
      <c r="M19" s="58">
        <f t="shared" si="8"/>
        <v>6.828687600000001E-4</v>
      </c>
      <c r="N19" s="58">
        <f>SUM(N16:N16)-SUM(N17:N18)</f>
        <v>1.1698219399999994E-3</v>
      </c>
      <c r="O19" s="58">
        <f t="shared" ref="O19:AB19" si="9">SUM(O16:O16)-SUM(O17:O18)</f>
        <v>7.5162303999999971E-4</v>
      </c>
      <c r="P19" s="58">
        <f t="shared" si="9"/>
        <v>4.6560292799999996E-3</v>
      </c>
      <c r="Q19" s="58">
        <f t="shared" si="9"/>
        <v>4.9645607199999987E-3</v>
      </c>
      <c r="R19" s="58">
        <f t="shared" si="9"/>
        <v>1.9685445999999998E-3</v>
      </c>
      <c r="S19" s="58">
        <f t="shared" si="9"/>
        <v>5.9703147142857113E-4</v>
      </c>
      <c r="T19" s="58">
        <f t="shared" si="9"/>
        <v>6.6914848000000009E-4</v>
      </c>
      <c r="U19" s="58">
        <f t="shared" si="9"/>
        <v>1.3986814799999997E-3</v>
      </c>
      <c r="V19" s="58">
        <f t="shared" si="9"/>
        <v>9.1044857999999975E-4</v>
      </c>
      <c r="W19" s="58">
        <f t="shared" si="9"/>
        <v>5.9352257999999982E-4</v>
      </c>
      <c r="X19" s="58">
        <f t="shared" si="9"/>
        <v>1.1818795799999997E-3</v>
      </c>
      <c r="Y19" s="58">
        <f t="shared" si="9"/>
        <v>1.8802776999999999E-3</v>
      </c>
      <c r="Z19" s="58">
        <f t="shared" si="9"/>
        <v>3.2735936799999999E-3</v>
      </c>
      <c r="AA19" s="58">
        <f t="shared" si="9"/>
        <v>1.6520296449999995E-3</v>
      </c>
      <c r="AB19" s="58">
        <f t="shared" si="9"/>
        <v>0</v>
      </c>
      <c r="AC19" s="64"/>
      <c r="AD19" s="43">
        <f t="shared" ref="AD19:BC19" si="10">SUM(AD16:AD16)-SUM(AD17:AD18)</f>
        <v>0.10351599999999994</v>
      </c>
      <c r="AE19" s="44">
        <f t="shared" si="10"/>
        <v>0.21242699999999992</v>
      </c>
      <c r="AF19" s="44">
        <f t="shared" si="10"/>
        <v>0.26825400000000021</v>
      </c>
      <c r="AG19" s="44">
        <f t="shared" si="10"/>
        <v>0.2689140000000001</v>
      </c>
      <c r="AH19" s="44">
        <f t="shared" si="10"/>
        <v>0.14801500000000001</v>
      </c>
      <c r="AI19" s="44">
        <f t="shared" si="10"/>
        <v>0.12150900000000009</v>
      </c>
      <c r="AJ19" s="44">
        <f t="shared" si="10"/>
        <v>0.11879600000000012</v>
      </c>
      <c r="AK19" s="44">
        <f t="shared" si="10"/>
        <v>5.7234999999999481E-2</v>
      </c>
      <c r="AL19" s="44">
        <f t="shared" si="10"/>
        <v>3.9102999999999888E-2</v>
      </c>
      <c r="AM19" s="44">
        <f t="shared" si="10"/>
        <v>0.14266299999999998</v>
      </c>
      <c r="AN19" s="44">
        <f t="shared" si="10"/>
        <v>0.16969300000000054</v>
      </c>
      <c r="AO19" s="44">
        <f t="shared" si="10"/>
        <v>0.36550700000000003</v>
      </c>
      <c r="AP19" s="44">
        <f t="shared" si="10"/>
        <v>0.31526599999999982</v>
      </c>
      <c r="AQ19" s="44">
        <f t="shared" si="10"/>
        <v>0.89503499999999991</v>
      </c>
      <c r="AR19" s="44">
        <f t="shared" si="10"/>
        <v>0.87976500000000002</v>
      </c>
      <c r="AS19" s="44">
        <f t="shared" si="10"/>
        <v>0.41089699999999996</v>
      </c>
      <c r="AT19" s="44">
        <f t="shared" si="10"/>
        <v>0.183313</v>
      </c>
      <c r="AU19" s="44">
        <f t="shared" si="10"/>
        <v>0.17529800000000001</v>
      </c>
      <c r="AV19" s="44">
        <f t="shared" si="10"/>
        <v>0.42867599999999995</v>
      </c>
      <c r="AW19" s="44">
        <f t="shared" si="10"/>
        <v>0.28179099999999996</v>
      </c>
      <c r="AX19" s="44">
        <f t="shared" si="10"/>
        <v>0.12929599999999997</v>
      </c>
      <c r="AY19" s="44">
        <f t="shared" si="10"/>
        <v>0.31335499999999999</v>
      </c>
      <c r="AZ19" s="44">
        <f t="shared" si="10"/>
        <v>0.35798251900000005</v>
      </c>
      <c r="BA19" s="44">
        <f t="shared" si="10"/>
        <v>0.67934507999999993</v>
      </c>
      <c r="BB19" s="44">
        <f t="shared" si="10"/>
        <v>0.291644978</v>
      </c>
      <c r="BC19" s="44">
        <f t="shared" si="10"/>
        <v>0</v>
      </c>
      <c r="BD19" s="7"/>
    </row>
    <row r="20" spans="2:56" ht="17.149999999999999" customHeight="1">
      <c r="B20" s="60" t="s">
        <v>49</v>
      </c>
      <c r="C20" s="61">
        <f>1/$A$1*[1]TimberSectorMinusCoreVPAExp!$B$272</f>
        <v>8.5196789720000145E-3</v>
      </c>
      <c r="D20" s="62">
        <f>1/$A$1*[1]TimberSectorMinusCoreVPAExp!$C$272</f>
        <v>1.2641789796999999E-2</v>
      </c>
      <c r="E20" s="62">
        <f>1/$A$1*[1]TimberSectorMinusCoreVPAExp!$D$272</f>
        <v>1.4566349917E-2</v>
      </c>
      <c r="F20" s="62">
        <f>1/$A$1*[1]TimberSectorMinusCoreVPAExp!$E$272</f>
        <v>1.497928774300001E-2</v>
      </c>
      <c r="G20" s="62">
        <f>1/$A$1*[1]TimberSectorMinusCoreVPAExp!$F$272</f>
        <v>1.2917461712399998E-2</v>
      </c>
      <c r="H20" s="62">
        <f>1/$A$1*[1]TimberSectorMinusCoreVPAExp!$G$272</f>
        <v>1.429120708000001E-2</v>
      </c>
      <c r="I20" s="62">
        <f>1/$A$1*[1]TimberSectorMinusCoreVPAExp!$H$272</f>
        <v>2.3652587919999978E-2</v>
      </c>
      <c r="J20" s="63">
        <f>1/$A$1*[1]TimberSectorMinusCoreVPAExp!$I$272</f>
        <v>2.0792448774999996E-2</v>
      </c>
      <c r="K20" s="93">
        <f>1/$A$1*[1]TimberSectorMinusCoreVPAExp!$J$272</f>
        <v>2.4724779800000003E-2</v>
      </c>
      <c r="L20" s="93">
        <f>1/$A$1*[1]TimberSectorMinusCoreVPAExp!K$272</f>
        <v>2.0275736759999993E-2</v>
      </c>
      <c r="M20" s="94">
        <f>1/$A$1*[1]TimberSectorMinusCoreVPAExp!L$272</f>
        <v>1.5452655934285723E-2</v>
      </c>
      <c r="N20" s="94">
        <f>1/$A$1*[1]TimberSectorMinusCoreVPAExp!M$272</f>
        <v>1.1407962299999999E-2</v>
      </c>
      <c r="O20" s="94">
        <f>1/$A$1*[1]TimberSectorMinusCoreVPAExp!N$272</f>
        <v>1.4477186199999999E-2</v>
      </c>
      <c r="P20" s="94">
        <f>1/$A$1*[1]TimberSectorMinusCoreVPAExp!O$272</f>
        <v>1.1178624199999999E-2</v>
      </c>
      <c r="Q20" s="94">
        <f>1/$A$1*[1]TimberSectorMinusCoreVPAExp!P$272</f>
        <v>1.2435982200000003E-2</v>
      </c>
      <c r="R20" s="94">
        <f>1/$A$1*[1]TimberSectorMinusCoreVPAExp!Q$272</f>
        <v>1.1655826140000004E-2</v>
      </c>
      <c r="S20" s="94">
        <f>1/$A$1*[1]TimberSectorMinusCoreVPAExp!R$272</f>
        <v>1.38011496E-2</v>
      </c>
      <c r="T20" s="94">
        <f>1/$A$1*[1]TimberSectorMinusCoreVPAExp!S$272</f>
        <v>1.2299917420000002E-2</v>
      </c>
      <c r="U20" s="94">
        <f>1/$A$1*[1]TimberSectorMinusCoreVPAExp!T$272</f>
        <v>2.317933648E-2</v>
      </c>
      <c r="V20" s="94">
        <f>1/$A$1*[1]TimberSectorMinusCoreVPAExp!U$272</f>
        <v>2.8568480779999999E-2</v>
      </c>
      <c r="W20" s="94">
        <f>1/$A$1*[1]TimberSectorMinusCoreVPAExp!V$272</f>
        <v>7.0693257399999983E-3</v>
      </c>
      <c r="X20" s="94">
        <f>1/$A$1*[1]TimberSectorMinusCoreVPAExp!W$272</f>
        <v>5.4253516800000009E-3</v>
      </c>
      <c r="Y20" s="94">
        <f>1/$A$1*[1]TimberSectorMinusCoreVPAExp!X$272</f>
        <v>8.1728608640000006E-3</v>
      </c>
      <c r="Z20" s="94">
        <f>1/$A$1*[1]TimberSectorMinusCoreVPAExp!Y$272</f>
        <v>1.1511311956999998E-2</v>
      </c>
      <c r="AA20" s="94">
        <f>1/$A$1*[1]TimberSectorMinusCoreVPAExp!Z$272</f>
        <v>1.4026172304999996E-2</v>
      </c>
      <c r="AB20" s="94">
        <f>1/$A$1*[1]TimberSectorMinusCoreVPAExp!AA$272</f>
        <v>0</v>
      </c>
      <c r="AC20" s="64"/>
      <c r="AD20" s="65">
        <f>[1]TimberSectorMinusCoreVPAExp!AB$272</f>
        <v>1.3262849999999997</v>
      </c>
      <c r="AE20" s="66">
        <f>[1]TimberSectorMinusCoreVPAExp!AC$272</f>
        <v>3.8273949999999988</v>
      </c>
      <c r="AF20" s="66">
        <f>[1]TimberSectorMinusCoreVPAExp!AD$272</f>
        <v>2.4910590000000004</v>
      </c>
      <c r="AG20" s="66">
        <f>[1]TimberSectorMinusCoreVPAExp!AE$272</f>
        <v>2.6564039999999993</v>
      </c>
      <c r="AH20" s="66">
        <f>[1]TimberSectorMinusCoreVPAExp!AF$272</f>
        <v>2.7144479999999995</v>
      </c>
      <c r="AI20" s="66">
        <f>[1]TimberSectorMinusCoreVPAExp!AG$272</f>
        <v>3.5023549999999988</v>
      </c>
      <c r="AJ20" s="66">
        <f>[1]TimberSectorMinusCoreVPAExp!AH$272</f>
        <v>4.6118050000000013</v>
      </c>
      <c r="AK20" s="66">
        <f>[1]TimberSectorMinusCoreVPAExp!AI$272</f>
        <v>4.8620919999999987</v>
      </c>
      <c r="AL20" s="66">
        <f>[1]TimberSectorMinusCoreVPAExp!AJ$272</f>
        <v>6.2035539999999996</v>
      </c>
      <c r="AM20" s="66">
        <f>[1]TimberSectorMinusCoreVPAExp!AK$272</f>
        <v>6.4152829999999987</v>
      </c>
      <c r="AN20" s="66">
        <f>[1]TimberSectorMinusCoreVPAExp!AL$272</f>
        <v>10.194412</v>
      </c>
      <c r="AO20" s="66">
        <f>[1]TimberSectorMinusCoreVPAExp!AM$272</f>
        <v>8.4475509999999971</v>
      </c>
      <c r="AP20" s="66">
        <f>[1]TimberSectorMinusCoreVPAExp!AN$272</f>
        <v>4.7101190000000006</v>
      </c>
      <c r="AQ20" s="66">
        <f>[1]TimberSectorMinusCoreVPAExp!AO$272</f>
        <v>4.4798350000000005</v>
      </c>
      <c r="AR20" s="66">
        <f>[1]TimberSectorMinusCoreVPAExp!AP$272</f>
        <v>4.2248899999999994</v>
      </c>
      <c r="AS20" s="66">
        <f>[1]TimberSectorMinusCoreVPAExp!AQ$272</f>
        <v>5.1248490000000002</v>
      </c>
      <c r="AT20" s="66">
        <f>[1]TimberSectorMinusCoreVPAExp!AR$272</f>
        <v>4.9003140000000007</v>
      </c>
      <c r="AU20" s="66">
        <f>[1]TimberSectorMinusCoreVPAExp!AS$272</f>
        <v>7.2990810000000002</v>
      </c>
      <c r="AV20" s="66">
        <f>[1]TimberSectorMinusCoreVPAExp!AT$272</f>
        <v>5.1409959999999986</v>
      </c>
      <c r="AW20" s="66">
        <f>[1]TimberSectorMinusCoreVPAExp!AU$272</f>
        <v>5.8199139999999998</v>
      </c>
      <c r="AX20" s="66">
        <f>[1]TimberSectorMinusCoreVPAExp!AV$272</f>
        <v>2.7144349999999995</v>
      </c>
      <c r="AY20" s="66">
        <f>[1]TimberSectorMinusCoreVPAExp!AW$272</f>
        <v>1.6068750000000001</v>
      </c>
      <c r="AZ20" s="66">
        <f>[1]TimberSectorMinusCoreVPAExp!AX$272</f>
        <v>2.8343683179999992</v>
      </c>
      <c r="BA20" s="66">
        <f>[1]TimberSectorMinusCoreVPAExp!AY$272</f>
        <v>3.9217728709999995</v>
      </c>
      <c r="BB20" s="66">
        <f>[1]TimberSectorMinusCoreVPAExp!AZ$272</f>
        <v>4.944975114</v>
      </c>
      <c r="BC20" s="66">
        <f>[1]TimberSectorMinusCoreVPAExp!BA$272</f>
        <v>0</v>
      </c>
      <c r="BD20" s="7"/>
    </row>
    <row r="21" spans="2:56">
      <c r="B21" s="39" t="s">
        <v>47</v>
      </c>
      <c r="C21" s="40">
        <f>1/$A$1*[1]TimberSectorMinusCoreVPAExp!$B$11</f>
        <v>2.7931399999999926E-4</v>
      </c>
      <c r="D21" s="41">
        <f>1/$A$1*[1]TimberSectorMinusCoreVPAExp!$C$11</f>
        <v>8.1563006000000011E-4</v>
      </c>
      <c r="E21" s="41">
        <f>1/$A$1*[1]TimberSectorMinusCoreVPAExp!$D$11</f>
        <v>1.3997724369999996E-3</v>
      </c>
      <c r="F21" s="41">
        <f>1/$A$1*[1]TimberSectorMinusCoreVPAExp!$E$11</f>
        <v>4.6798314500000014E-3</v>
      </c>
      <c r="G21" s="41">
        <f>1/$A$1*[1]TimberSectorMinusCoreVPAExp!$F$11</f>
        <v>1.965405352399998E-3</v>
      </c>
      <c r="H21" s="41">
        <f>1/$A$1*[1]TimberSectorMinusCoreVPAExp!$G$11</f>
        <v>1.0549931000000002E-3</v>
      </c>
      <c r="I21" s="41">
        <f>1/$A$1*[1]TimberSectorMinusCoreVPAExp!$H$11</f>
        <v>2.5669757400000014E-3</v>
      </c>
      <c r="J21" s="42">
        <f>1/$A$1*[1]TimberSectorMinusCoreVPAExp!$I$11</f>
        <v>3.4208676949999996E-3</v>
      </c>
      <c r="K21" s="59">
        <f>1/$A$1*[1]TimberSectorMinusCoreVPAExp!$J$11</f>
        <v>2.7495078799999991E-3</v>
      </c>
      <c r="L21" s="59">
        <f>1/$A$1*[1]TimberSectorMinusCoreVPAExp!K$11</f>
        <v>5.2024714000000025E-4</v>
      </c>
      <c r="M21" s="58">
        <f>1/$A$1*[1]TimberSectorMinusCoreVPAExp!L$11</f>
        <v>1.0083683400000007E-3</v>
      </c>
      <c r="N21" s="58">
        <f>1/$A$1*[1]TimberSectorMinusCoreVPAExp!M$11</f>
        <v>5.4329449999999989E-4</v>
      </c>
      <c r="O21" s="58">
        <f>1/$A$1*[1]TimberSectorMinusCoreVPAExp!N$11</f>
        <v>8.6639980000000007E-4</v>
      </c>
      <c r="P21" s="58">
        <f>1/$A$1*[1]TimberSectorMinusCoreVPAExp!O$11</f>
        <v>7.3718707999999994E-4</v>
      </c>
      <c r="Q21" s="58">
        <f>1/$A$1*[1]TimberSectorMinusCoreVPAExp!P$11</f>
        <v>5.3552674000000022E-4</v>
      </c>
      <c r="R21" s="58">
        <f>1/$A$1*[1]TimberSectorMinusCoreVPAExp!Q$11</f>
        <v>9.9312844E-4</v>
      </c>
      <c r="S21" s="58">
        <f>1/$A$1*[1]TimberSectorMinusCoreVPAExp!R$11</f>
        <v>7.4111800000000003E-4</v>
      </c>
      <c r="T21" s="58">
        <f>1/$A$1*[1]TimberSectorMinusCoreVPAExp!S$11</f>
        <v>9.1862400000000005E-4</v>
      </c>
      <c r="U21" s="58">
        <f>1/$A$1*[1]TimberSectorMinusCoreVPAExp!T$11</f>
        <v>9.2003477999999983E-4</v>
      </c>
      <c r="V21" s="58">
        <f>1/$A$1*[1]TimberSectorMinusCoreVPAExp!U$11</f>
        <v>5.8686950000000023E-4</v>
      </c>
      <c r="W21" s="58">
        <f>1/$A$1*[1]TimberSectorMinusCoreVPAExp!V$11</f>
        <v>4.3009063999999988E-4</v>
      </c>
      <c r="X21" s="58">
        <f>1/$A$1*[1]TimberSectorMinusCoreVPAExp!W$11</f>
        <v>5.6776999999999999E-4</v>
      </c>
      <c r="Y21" s="58">
        <f>1/$A$1*[1]TimberSectorMinusCoreVPAExp!X$11</f>
        <v>6.4917775999999991E-4</v>
      </c>
      <c r="Z21" s="58">
        <f>1/$A$1*[1]TimberSectorMinusCoreVPAExp!Y$11</f>
        <v>4.7732299999999987E-4</v>
      </c>
      <c r="AA21" s="58">
        <f>1/$A$1*[1]TimberSectorMinusCoreVPAExp!Z$11</f>
        <v>9.6681941999999989E-4</v>
      </c>
      <c r="AB21" s="58">
        <f>1/$A$1*[1]TimberSectorMinusCoreVPAExp!AA$11</f>
        <v>0</v>
      </c>
      <c r="AC21" s="30"/>
      <c r="AD21" s="43">
        <f>[1]TimberSectorMinusCoreVPAExp!AB$11</f>
        <v>7.6297000000000004E-2</v>
      </c>
      <c r="AE21" s="44">
        <f>[1]TimberSectorMinusCoreVPAExp!AC$11</f>
        <v>8.930299999999991E-2</v>
      </c>
      <c r="AF21" s="44">
        <f>[1]TimberSectorMinusCoreVPAExp!AD$11</f>
        <v>0.19318099999999994</v>
      </c>
      <c r="AG21" s="44">
        <f>[1]TimberSectorMinusCoreVPAExp!AE$11</f>
        <v>0.60175000000000001</v>
      </c>
      <c r="AH21" s="44">
        <f>[1]TimberSectorMinusCoreVPAExp!AF$11</f>
        <v>0.49974499999999988</v>
      </c>
      <c r="AI21" s="44">
        <f>[1]TimberSectorMinusCoreVPAExp!AG$11</f>
        <v>0.21118800000000004</v>
      </c>
      <c r="AJ21" s="44">
        <f>[1]TimberSectorMinusCoreVPAExp!AH$11</f>
        <v>0.51944000000000001</v>
      </c>
      <c r="AK21" s="44">
        <f>[1]TimberSectorMinusCoreVPAExp!AI$11</f>
        <v>0.51450099999999988</v>
      </c>
      <c r="AL21" s="44">
        <f>[1]TimberSectorMinusCoreVPAExp!AJ$11</f>
        <v>0.561191</v>
      </c>
      <c r="AM21" s="44">
        <f>[1]TimberSectorMinusCoreVPAExp!AK$11</f>
        <v>0.18465399999999998</v>
      </c>
      <c r="AN21" s="44">
        <f>[1]TimberSectorMinusCoreVPAExp!AL$11</f>
        <v>0.22012900000000002</v>
      </c>
      <c r="AO21" s="44">
        <f>[1]TimberSectorMinusCoreVPAExp!AM$11</f>
        <v>0.151084</v>
      </c>
      <c r="AP21" s="44">
        <f>[1]TimberSectorMinusCoreVPAExp!AN$11</f>
        <v>0.28842400000000001</v>
      </c>
      <c r="AQ21" s="44">
        <f>[1]TimberSectorMinusCoreVPAExp!AO$11</f>
        <v>0.22315299999999999</v>
      </c>
      <c r="AR21" s="44">
        <f>[1]TimberSectorMinusCoreVPAExp!AP$11</f>
        <v>0.23919400000000002</v>
      </c>
      <c r="AS21" s="44">
        <f>[1]TimberSectorMinusCoreVPAExp!AQ$11</f>
        <v>0.39739899999999995</v>
      </c>
      <c r="AT21" s="44">
        <f>[1]TimberSectorMinusCoreVPAExp!AR$11</f>
        <v>0.18129899999999999</v>
      </c>
      <c r="AU21" s="44">
        <f>[1]TimberSectorMinusCoreVPAExp!AS$11</f>
        <v>0.221858</v>
      </c>
      <c r="AV21" s="44">
        <f>[1]TimberSectorMinusCoreVPAExp!AT$11</f>
        <v>0.29904799999999998</v>
      </c>
      <c r="AW21" s="44">
        <f>[1]TimberSectorMinusCoreVPAExp!AU$11</f>
        <v>0.15019299999999999</v>
      </c>
      <c r="AX21" s="44">
        <f>[1]TimberSectorMinusCoreVPAExp!AV$11</f>
        <v>0.11509799999999999</v>
      </c>
      <c r="AY21" s="44">
        <f>[1]TimberSectorMinusCoreVPAExp!AW$11</f>
        <v>0.16132599999999997</v>
      </c>
      <c r="AZ21" s="44">
        <f>[1]TimberSectorMinusCoreVPAExp!AX$11</f>
        <v>0.22519637499999995</v>
      </c>
      <c r="BA21" s="44">
        <f>[1]TimberSectorMinusCoreVPAExp!AY$11</f>
        <v>0.15849196599999998</v>
      </c>
      <c r="BB21" s="44">
        <f>[1]TimberSectorMinusCoreVPAExp!AZ$11</f>
        <v>0.22917569600000004</v>
      </c>
      <c r="BC21" s="44">
        <f>[1]TimberSectorMinusCoreVPAExp!BA$11</f>
        <v>0</v>
      </c>
      <c r="BD21" s="7"/>
    </row>
    <row r="22" spans="2:56">
      <c r="B22" s="39" t="s">
        <v>44</v>
      </c>
      <c r="C22" s="40">
        <f>1/$A$1*[1]TimberSectorMinusCoreVPAExp!$B$21</f>
        <v>4.4185877400000073E-3</v>
      </c>
      <c r="D22" s="41">
        <f>1/$A$1*[1]TimberSectorMinusCoreVPAExp!$C$21</f>
        <v>3.0362543399999956E-3</v>
      </c>
      <c r="E22" s="41">
        <f>1/$A$1*[1]TimberSectorMinusCoreVPAExp!$D$21</f>
        <v>1.9881645000000003E-3</v>
      </c>
      <c r="F22" s="41">
        <f>1/$A$1*[1]TimberSectorMinusCoreVPAExp!$E$21</f>
        <v>3.0089845730000044E-3</v>
      </c>
      <c r="G22" s="41">
        <f>1/$A$1*[1]TimberSectorMinusCoreVPAExp!$F$21</f>
        <v>2.7522653200000025E-3</v>
      </c>
      <c r="H22" s="41">
        <f>1/$A$1*[1]TimberSectorMinusCoreVPAExp!$G$21</f>
        <v>3.5471255400000082E-3</v>
      </c>
      <c r="I22" s="41">
        <f>1/$A$1*[1]TimberSectorMinusCoreVPAExp!$H$21</f>
        <v>5.5181224999999862E-3</v>
      </c>
      <c r="J22" s="42">
        <f>1/$A$1*[1]TimberSectorMinusCoreVPAExp!$I$21</f>
        <v>6.9293918399999932E-3</v>
      </c>
      <c r="K22" s="59">
        <f>1/$A$1*[1]TimberSectorMinusCoreVPAExp!$J$21</f>
        <v>7.2397190600000001E-3</v>
      </c>
      <c r="L22" s="59">
        <f>1/$A$1*[1]TimberSectorMinusCoreVPAExp!K$21</f>
        <v>9.4659951399999921E-3</v>
      </c>
      <c r="M22" s="58">
        <f>1/$A$1*[1]TimberSectorMinusCoreVPAExp!L$21</f>
        <v>8.8950416942857151E-3</v>
      </c>
      <c r="N22" s="58">
        <f>1/$A$1*[1]TimberSectorMinusCoreVPAExp!M$21</f>
        <v>4.6673202799999997E-3</v>
      </c>
      <c r="O22" s="58">
        <f>1/$A$1*[1]TimberSectorMinusCoreVPAExp!N$21</f>
        <v>5.8211696199999986E-3</v>
      </c>
      <c r="P22" s="58">
        <f>1/$A$1*[1]TimberSectorMinusCoreVPAExp!O$21</f>
        <v>3.7313978800000008E-3</v>
      </c>
      <c r="Q22" s="58">
        <f>1/$A$1*[1]TimberSectorMinusCoreVPAExp!P$21</f>
        <v>3.377572379999999E-3</v>
      </c>
      <c r="R22" s="58">
        <f>1/$A$1*[1]TimberSectorMinusCoreVPAExp!Q$21</f>
        <v>3.6149065400000002E-3</v>
      </c>
      <c r="S22" s="58">
        <f>1/$A$1*[1]TimberSectorMinusCoreVPAExp!R$21</f>
        <v>3.6157182599999994E-3</v>
      </c>
      <c r="T22" s="58">
        <f>1/$A$1*[1]TimberSectorMinusCoreVPAExp!S$21</f>
        <v>3.4572535200000001E-3</v>
      </c>
      <c r="U22" s="58">
        <f>1/$A$1*[1]TimberSectorMinusCoreVPAExp!T$21</f>
        <v>2.6598675600000002E-3</v>
      </c>
      <c r="V22" s="58">
        <f>1/$A$1*[1]TimberSectorMinusCoreVPAExp!U$21</f>
        <v>2.2761786600000002E-3</v>
      </c>
      <c r="W22" s="58">
        <f>1/$A$1*[1]TimberSectorMinusCoreVPAExp!V$21</f>
        <v>2.4686921000000002E-3</v>
      </c>
      <c r="X22" s="58">
        <f>1/$A$1*[1]TimberSectorMinusCoreVPAExp!W$21</f>
        <v>3.7067519999999996E-4</v>
      </c>
      <c r="Y22" s="58">
        <f>1/$A$1*[1]TimberSectorMinusCoreVPAExp!X$21</f>
        <v>4.2170799999999981E-4</v>
      </c>
      <c r="Z22" s="58">
        <f>1/$A$1*[1]TimberSectorMinusCoreVPAExp!Y$21</f>
        <v>1.7774229249999996E-3</v>
      </c>
      <c r="AA22" s="58">
        <f>1/$A$1*[1]TimberSectorMinusCoreVPAExp!Z$21</f>
        <v>2.6668079599999998E-3</v>
      </c>
      <c r="AB22" s="58">
        <f>1/$A$1*[1]TimberSectorMinusCoreVPAExp!AA$21</f>
        <v>0</v>
      </c>
      <c r="AC22" s="30"/>
      <c r="AD22" s="43">
        <f>[1]TimberSectorMinusCoreVPAExp!AB$21</f>
        <v>0.55828999999999995</v>
      </c>
      <c r="AE22" s="44">
        <f>[1]TimberSectorMinusCoreVPAExp!AC$21</f>
        <v>2.4100829999999993</v>
      </c>
      <c r="AF22" s="44">
        <f>[1]TimberSectorMinusCoreVPAExp!AD$21</f>
        <v>0.71835100000000018</v>
      </c>
      <c r="AG22" s="44">
        <f>[1]TimberSectorMinusCoreVPAExp!AE$21</f>
        <v>0.97626199999999974</v>
      </c>
      <c r="AH22" s="44">
        <f>[1]TimberSectorMinusCoreVPAExp!AF$21</f>
        <v>0.8110659999999994</v>
      </c>
      <c r="AI22" s="44">
        <f>[1]TimberSectorMinusCoreVPAExp!AG$21</f>
        <v>1.1376919999999986</v>
      </c>
      <c r="AJ22" s="44">
        <f>[1]TimberSectorMinusCoreVPAExp!AH$21</f>
        <v>1.7498850000000008</v>
      </c>
      <c r="AK22" s="44">
        <f>[1]TimberSectorMinusCoreVPAExp!AI$21</f>
        <v>2.2171039999999991</v>
      </c>
      <c r="AL22" s="44">
        <f>[1]TimberSectorMinusCoreVPAExp!AJ$21</f>
        <v>2.3130769999999998</v>
      </c>
      <c r="AM22" s="44">
        <f>[1]TimberSectorMinusCoreVPAExp!AK$21</f>
        <v>3.400236</v>
      </c>
      <c r="AN22" s="44">
        <f>[1]TimberSectorMinusCoreVPAExp!AL$21</f>
        <v>8.3319549999999989</v>
      </c>
      <c r="AO22" s="44">
        <f>[1]TimberSectorMinusCoreVPAExp!AM$21</f>
        <v>6.7917059999999987</v>
      </c>
      <c r="AP22" s="44">
        <f>[1]TimberSectorMinusCoreVPAExp!AN$21</f>
        <v>2.3463190000000003</v>
      </c>
      <c r="AQ22" s="44">
        <f>[1]TimberSectorMinusCoreVPAExp!AO$21</f>
        <v>1.6892910000000003</v>
      </c>
      <c r="AR22" s="44">
        <f>[1]TimberSectorMinusCoreVPAExp!AP$21</f>
        <v>1.7297609999999999</v>
      </c>
      <c r="AS22" s="44">
        <f>[1]TimberSectorMinusCoreVPAExp!AQ$21</f>
        <v>1.8259850000000002</v>
      </c>
      <c r="AT22" s="44">
        <f>[1]TimberSectorMinusCoreVPAExp!AR$21</f>
        <v>1.9598370000000001</v>
      </c>
      <c r="AU22" s="44">
        <f>[1]TimberSectorMinusCoreVPAExp!AS$21</f>
        <v>3.8396710000000001</v>
      </c>
      <c r="AV22" s="44">
        <f>[1]TimberSectorMinusCoreVPAExp!AT$21</f>
        <v>1.382792</v>
      </c>
      <c r="AW22" s="44">
        <f>[1]TimberSectorMinusCoreVPAExp!AU$21</f>
        <v>1.176091</v>
      </c>
      <c r="AX22" s="44">
        <f>[1]TimberSectorMinusCoreVPAExp!AV$21</f>
        <v>1.2061059999999999</v>
      </c>
      <c r="AY22" s="44">
        <f>[1]TimberSectorMinusCoreVPAExp!AW$21</f>
        <v>0.12763099999999999</v>
      </c>
      <c r="AZ22" s="44">
        <f>[1]TimberSectorMinusCoreVPAExp!AX$21</f>
        <v>0.20340265099999982</v>
      </c>
      <c r="BA22" s="44">
        <f>[1]TimberSectorMinusCoreVPAExp!AY$21</f>
        <v>0.94258966799999977</v>
      </c>
      <c r="BB22" s="44">
        <f>[1]TimberSectorMinusCoreVPAExp!AZ$21</f>
        <v>1.6007770239999999</v>
      </c>
      <c r="BC22" s="44">
        <f>[1]TimberSectorMinusCoreVPAExp!BA$21</f>
        <v>0</v>
      </c>
      <c r="BD22" s="7"/>
    </row>
    <row r="23" spans="2:56">
      <c r="B23" s="39" t="s">
        <v>43</v>
      </c>
      <c r="C23" s="40">
        <f>1/$A$1*[1]TimberSectorMinusCoreVPAExp!$B$236</f>
        <v>5.822010600000059E-4</v>
      </c>
      <c r="D23" s="41">
        <f>1/$A$1*[1]TimberSectorMinusCoreVPAExp!$C$236</f>
        <v>4.4185414000000311E-4</v>
      </c>
      <c r="E23" s="41">
        <f>1/$A$1*[1]TimberSectorMinusCoreVPAExp!$D$236</f>
        <v>2.931450200000003E-3</v>
      </c>
      <c r="F23" s="41">
        <f>1/$A$1*[1]TimberSectorMinusCoreVPAExp!$E$236</f>
        <v>1.6723774200000027E-3</v>
      </c>
      <c r="G23" s="41">
        <f>1/$A$1*[1]TimberSectorMinusCoreVPAExp!$F$236</f>
        <v>9.304619799999983E-4</v>
      </c>
      <c r="H23" s="41">
        <f>1/$A$1*[1]TimberSectorMinusCoreVPAExp!$G$236</f>
        <v>7.0608244000000021E-4</v>
      </c>
      <c r="I23" s="41">
        <f>1/$A$1*[1]TimberSectorMinusCoreVPAExp!$H$236</f>
        <v>1.490677019999994E-3</v>
      </c>
      <c r="J23" s="42">
        <f>1/$A$1*[1]TimberSectorMinusCoreVPAExp!$I$236</f>
        <v>2.2611338400000021E-3</v>
      </c>
      <c r="K23" s="59">
        <f>1/$A$1*[1]TimberSectorMinusCoreVPAExp!$J$236</f>
        <v>1.8926486599999976E-3</v>
      </c>
      <c r="L23" s="59">
        <f>1/$A$1*[1]TimberSectorMinusCoreVPAExp!K$236</f>
        <v>7.7435148000000106E-4</v>
      </c>
      <c r="M23" s="58">
        <f>1/$A$1*[1]TimberSectorMinusCoreVPAExp!L$236</f>
        <v>8.7137680000000731E-4</v>
      </c>
      <c r="N23" s="58">
        <f>1/$A$1*[1]TimberSectorMinusCoreVPAExp!M$236</f>
        <v>6.0616653999999871E-4</v>
      </c>
      <c r="O23" s="58">
        <f>1/$A$1*[1]TimberSectorMinusCoreVPAExp!N$236</f>
        <v>2.7947266200000001E-3</v>
      </c>
      <c r="P23" s="58">
        <f>1/$A$1*[1]TimberSectorMinusCoreVPAExp!O$236</f>
        <v>1.816128440000001E-3</v>
      </c>
      <c r="Q23" s="58">
        <f>1/$A$1*[1]TimberSectorMinusCoreVPAExp!P$236</f>
        <v>2.8023462000000034E-3</v>
      </c>
      <c r="R23" s="58">
        <f>1/$A$1*[1]TimberSectorMinusCoreVPAExp!Q$236</f>
        <v>2.0255076800000018E-3</v>
      </c>
      <c r="S23" s="58">
        <f>1/$A$1*[1]TimberSectorMinusCoreVPAExp!R$236</f>
        <v>4.5149700399999999E-3</v>
      </c>
      <c r="T23" s="58">
        <f>1/$A$1*[1]TimberSectorMinusCoreVPAExp!S$236</f>
        <v>1.8473800799999997E-3</v>
      </c>
      <c r="U23" s="58">
        <f>1/$A$1*[1]TimberSectorMinusCoreVPAExp!T$236</f>
        <v>8.5432004000000027E-4</v>
      </c>
      <c r="V23" s="58">
        <f>1/$A$1*[1]TimberSectorMinusCoreVPAExp!U$236</f>
        <v>1.8145038660000001E-2</v>
      </c>
      <c r="W23" s="58">
        <f>1/$A$1*[1]TimberSectorMinusCoreVPAExp!V$236</f>
        <v>1.0760504999999991E-3</v>
      </c>
      <c r="X23" s="58">
        <f>1/$A$1*[1]TimberSectorMinusCoreVPAExp!W$236</f>
        <v>1.2070947000000004E-3</v>
      </c>
      <c r="Y23" s="58">
        <f>1/$A$1*[1]TimberSectorMinusCoreVPAExp!X$236</f>
        <v>5.7434553400000023E-4</v>
      </c>
      <c r="Z23" s="58">
        <f>1/$A$1*[1]TimberSectorMinusCoreVPAExp!Y$236</f>
        <v>1.4269881499999995E-3</v>
      </c>
      <c r="AA23" s="58">
        <f>1/$A$1*[1]TimberSectorMinusCoreVPAExp!Z$236</f>
        <v>1.1913910049999993E-3</v>
      </c>
      <c r="AB23" s="58">
        <f>1/$A$1*[1]TimberSectorMinusCoreVPAExp!AA$236</f>
        <v>0</v>
      </c>
      <c r="AC23" s="30"/>
      <c r="AD23" s="43">
        <f>[1]TimberSectorMinusCoreVPAExp!AB$236</f>
        <v>9.567099999999984E-2</v>
      </c>
      <c r="AE23" s="44">
        <f>[1]TimberSectorMinusCoreVPAExp!AC$236</f>
        <v>0.13522899999999982</v>
      </c>
      <c r="AF23" s="44">
        <f>[1]TimberSectorMinusCoreVPAExp!AD$236</f>
        <v>0.33796099999999996</v>
      </c>
      <c r="AG23" s="44">
        <f>[1]TimberSectorMinusCoreVPAExp!AE$236</f>
        <v>0.21599699999999999</v>
      </c>
      <c r="AH23" s="44">
        <f>[1]TimberSectorMinusCoreVPAExp!AF$236</f>
        <v>0.20112899999999989</v>
      </c>
      <c r="AI23" s="44">
        <f>[1]TimberSectorMinusCoreVPAExp!AG$236</f>
        <v>0.22901199999999999</v>
      </c>
      <c r="AJ23" s="44">
        <f>[1]TimberSectorMinusCoreVPAExp!AH$236</f>
        <v>0.25086600000000026</v>
      </c>
      <c r="AK23" s="44">
        <f>[1]TimberSectorMinusCoreVPAExp!AI$236</f>
        <v>0.24410099999999968</v>
      </c>
      <c r="AL23" s="44">
        <f>[1]TimberSectorMinusCoreVPAExp!AJ$236</f>
        <v>0.46053600000000028</v>
      </c>
      <c r="AM23" s="44">
        <f>[1]TimberSectorMinusCoreVPAExp!AK$236</f>
        <v>0.2812509999999997</v>
      </c>
      <c r="AN23" s="44">
        <f>[1]TimberSectorMinusCoreVPAExp!AL$236</f>
        <v>0.34622899999999968</v>
      </c>
      <c r="AO23" s="44">
        <f>[1]TimberSectorMinusCoreVPAExp!AM$236</f>
        <v>0.18123299999999976</v>
      </c>
      <c r="AP23" s="44">
        <f>[1]TimberSectorMinusCoreVPAExp!AN$236</f>
        <v>0.41122700000000001</v>
      </c>
      <c r="AQ23" s="44">
        <f>[1]TimberSectorMinusCoreVPAExp!AO$236</f>
        <v>0.76138300000000037</v>
      </c>
      <c r="AR23" s="44">
        <f>[1]TimberSectorMinusCoreVPAExp!AP$236</f>
        <v>0.47550599999999976</v>
      </c>
      <c r="AS23" s="44">
        <f>[1]TimberSectorMinusCoreVPAExp!AQ$236</f>
        <v>1.0013899999999998</v>
      </c>
      <c r="AT23" s="44">
        <f>[1]TimberSectorMinusCoreVPAExp!AR$236</f>
        <v>0.82357599999999986</v>
      </c>
      <c r="AU23" s="44">
        <f>[1]TimberSectorMinusCoreVPAExp!AS$236</f>
        <v>0.87046099999999971</v>
      </c>
      <c r="AV23" s="44">
        <f>[1]TimberSectorMinusCoreVPAExp!AT$236</f>
        <v>0.30992599999999992</v>
      </c>
      <c r="AW23" s="44">
        <f>[1]TimberSectorMinusCoreVPAExp!AU$236</f>
        <v>2.3450899999999999</v>
      </c>
      <c r="AX23" s="44">
        <f>[1]TimberSectorMinusCoreVPAExp!AV$236</f>
        <v>0.30352500000000004</v>
      </c>
      <c r="AY23" s="44">
        <f>[1]TimberSectorMinusCoreVPAExp!AW$236</f>
        <v>0.32840800000000003</v>
      </c>
      <c r="AZ23" s="44">
        <f>[1]TimberSectorMinusCoreVPAExp!AX$236</f>
        <v>0.22179525899999991</v>
      </c>
      <c r="BA23" s="44">
        <f>[1]TimberSectorMinusCoreVPAExp!AY$236</f>
        <v>0.33943184999999998</v>
      </c>
      <c r="BB23" s="44">
        <f>[1]TimberSectorMinusCoreVPAExp!AZ$236</f>
        <v>0.25815467399999997</v>
      </c>
      <c r="BC23" s="44">
        <f>[1]TimberSectorMinusCoreVPAExp!BA$236</f>
        <v>0</v>
      </c>
      <c r="BD23" s="7"/>
    </row>
    <row r="24" spans="2:56">
      <c r="B24" s="39" t="s">
        <v>51</v>
      </c>
      <c r="C24" s="57">
        <f t="shared" ref="C24:M24" si="11">SUM(C20:C20)-SUM(C21:C23)</f>
        <v>3.239576172000002E-3</v>
      </c>
      <c r="D24" s="58">
        <f t="shared" si="11"/>
        <v>8.3480512569999998E-3</v>
      </c>
      <c r="E24" s="58">
        <f t="shared" si="11"/>
        <v>8.2469627799999969E-3</v>
      </c>
      <c r="F24" s="58">
        <f t="shared" si="11"/>
        <v>5.6180943000000011E-3</v>
      </c>
      <c r="G24" s="58">
        <f t="shared" si="11"/>
        <v>7.2693290599999995E-3</v>
      </c>
      <c r="H24" s="58">
        <f t="shared" si="11"/>
        <v>8.9830060000000017E-3</v>
      </c>
      <c r="I24" s="58">
        <f t="shared" si="11"/>
        <v>1.4076812659999997E-2</v>
      </c>
      <c r="J24" s="59">
        <f t="shared" si="11"/>
        <v>8.1810554000000014E-3</v>
      </c>
      <c r="K24" s="59">
        <f t="shared" si="11"/>
        <v>1.2842904200000007E-2</v>
      </c>
      <c r="L24" s="59">
        <f t="shared" si="11"/>
        <v>9.5151429999999985E-3</v>
      </c>
      <c r="M24" s="58">
        <f t="shared" si="11"/>
        <v>4.677869099999999E-3</v>
      </c>
      <c r="N24" s="58">
        <f>SUM(N20:N20)-SUM(N21:N23)</f>
        <v>5.5911809800000016E-3</v>
      </c>
      <c r="O24" s="58">
        <f t="shared" ref="O24:AB24" si="12">SUM(O20:O20)-SUM(O21:O23)</f>
        <v>4.9948901600000012E-3</v>
      </c>
      <c r="P24" s="58">
        <f t="shared" si="12"/>
        <v>4.8939107999999973E-3</v>
      </c>
      <c r="Q24" s="58">
        <f t="shared" si="12"/>
        <v>5.72053688E-3</v>
      </c>
      <c r="R24" s="58">
        <f t="shared" si="12"/>
        <v>5.0222834800000022E-3</v>
      </c>
      <c r="S24" s="58">
        <f t="shared" si="12"/>
        <v>4.9293432999999998E-3</v>
      </c>
      <c r="T24" s="58">
        <f t="shared" si="12"/>
        <v>6.0766598200000027E-3</v>
      </c>
      <c r="U24" s="58">
        <f t="shared" si="12"/>
        <v>1.8745114100000002E-2</v>
      </c>
      <c r="V24" s="58">
        <f t="shared" si="12"/>
        <v>7.5603939599999982E-3</v>
      </c>
      <c r="W24" s="58">
        <f t="shared" si="12"/>
        <v>3.0944924999999988E-3</v>
      </c>
      <c r="X24" s="58">
        <f t="shared" si="12"/>
        <v>3.2798117800000005E-3</v>
      </c>
      <c r="Y24" s="58">
        <f t="shared" si="12"/>
        <v>6.5276295700000004E-3</v>
      </c>
      <c r="Z24" s="58">
        <f t="shared" si="12"/>
        <v>7.8295778819999981E-3</v>
      </c>
      <c r="AA24" s="58">
        <f t="shared" si="12"/>
        <v>9.2011539199999964E-3</v>
      </c>
      <c r="AB24" s="58">
        <f t="shared" si="12"/>
        <v>0</v>
      </c>
      <c r="AC24" s="30"/>
      <c r="AD24" s="43">
        <f t="shared" ref="AD24:BC24" si="13">SUM(AD20:AD20)-SUM(AD21:AD23)</f>
        <v>0.59602699999999986</v>
      </c>
      <c r="AE24" s="44">
        <f t="shared" si="13"/>
        <v>1.1927799999999995</v>
      </c>
      <c r="AF24" s="44">
        <f t="shared" si="13"/>
        <v>1.2415660000000002</v>
      </c>
      <c r="AG24" s="44">
        <f t="shared" si="13"/>
        <v>0.86239499999999958</v>
      </c>
      <c r="AH24" s="44">
        <f t="shared" si="13"/>
        <v>1.2025080000000004</v>
      </c>
      <c r="AI24" s="44">
        <f t="shared" si="13"/>
        <v>1.9244630000000003</v>
      </c>
      <c r="AJ24" s="44">
        <f t="shared" si="13"/>
        <v>2.0916140000000003</v>
      </c>
      <c r="AK24" s="44">
        <f t="shared" si="13"/>
        <v>1.8863859999999999</v>
      </c>
      <c r="AL24" s="44">
        <f t="shared" si="13"/>
        <v>2.8687499999999995</v>
      </c>
      <c r="AM24" s="44">
        <f t="shared" si="13"/>
        <v>2.5491419999999989</v>
      </c>
      <c r="AN24" s="44">
        <f t="shared" si="13"/>
        <v>1.2960990000000017</v>
      </c>
      <c r="AO24" s="44">
        <f t="shared" si="13"/>
        <v>1.3235279999999987</v>
      </c>
      <c r="AP24" s="44">
        <f t="shared" si="13"/>
        <v>1.6641490000000001</v>
      </c>
      <c r="AQ24" s="44">
        <f t="shared" si="13"/>
        <v>1.8060079999999998</v>
      </c>
      <c r="AR24" s="44">
        <f t="shared" si="13"/>
        <v>1.7804289999999998</v>
      </c>
      <c r="AS24" s="44">
        <f t="shared" si="13"/>
        <v>1.9000750000000002</v>
      </c>
      <c r="AT24" s="44">
        <f t="shared" si="13"/>
        <v>1.9356020000000012</v>
      </c>
      <c r="AU24" s="44">
        <f t="shared" si="13"/>
        <v>2.3670910000000003</v>
      </c>
      <c r="AV24" s="44">
        <f t="shared" si="13"/>
        <v>3.1492299999999984</v>
      </c>
      <c r="AW24" s="44">
        <f t="shared" si="13"/>
        <v>2.1485399999999997</v>
      </c>
      <c r="AX24" s="44">
        <f t="shared" si="13"/>
        <v>1.0897059999999996</v>
      </c>
      <c r="AY24" s="44">
        <f t="shared" si="13"/>
        <v>0.98951000000000011</v>
      </c>
      <c r="AZ24" s="44">
        <f t="shared" si="13"/>
        <v>2.1839740329999993</v>
      </c>
      <c r="BA24" s="44">
        <f t="shared" si="13"/>
        <v>2.4812593869999997</v>
      </c>
      <c r="BB24" s="44">
        <f t="shared" si="13"/>
        <v>2.8568677200000003</v>
      </c>
      <c r="BC24" s="44">
        <f t="shared" si="13"/>
        <v>0</v>
      </c>
      <c r="BD24" s="7"/>
    </row>
    <row r="25" spans="2:56" ht="17.149999999999999" customHeight="1">
      <c r="B25" s="60" t="s">
        <v>50</v>
      </c>
      <c r="C25" s="76">
        <f t="shared" ref="C25:K25" si="14">C5-SUM(C6,C7,C10,C11,C16,C20)</f>
        <v>3.1032605799999058E-3</v>
      </c>
      <c r="D25" s="62">
        <f t="shared" si="14"/>
        <v>1.298813375999977E-3</v>
      </c>
      <c r="E25" s="62">
        <f t="shared" si="14"/>
        <v>8.5642749500000614E-4</v>
      </c>
      <c r="F25" s="62">
        <f t="shared" si="14"/>
        <v>9.7147666000002575E-4</v>
      </c>
      <c r="G25" s="62">
        <f t="shared" si="14"/>
        <v>4.145395800000673E-4</v>
      </c>
      <c r="H25" s="62">
        <f t="shared" si="14"/>
        <v>3.8524840200000604E-3</v>
      </c>
      <c r="I25" s="62">
        <f t="shared" si="14"/>
        <v>7.7878779999999981E-4</v>
      </c>
      <c r="J25" s="63">
        <f t="shared" si="14"/>
        <v>2.018577680000036E-3</v>
      </c>
      <c r="K25" s="93">
        <f t="shared" si="14"/>
        <v>4.2634724999999901E-3</v>
      </c>
      <c r="L25" s="93">
        <f>L5-SUM(L6,L7,L10,L11,L16,L20)</f>
        <v>1.9782061600000025E-3</v>
      </c>
      <c r="M25" s="94">
        <f>M5-SUM(M6,M7,M10,M11,M16,M20)</f>
        <v>1.389939659999985E-3</v>
      </c>
      <c r="N25" s="94">
        <f>N5-SUM(N6,N7,N10,N11,N16,N20)</f>
        <v>8.9369518000011888E-4</v>
      </c>
      <c r="O25" s="94">
        <f t="shared" ref="O25:AB25" si="15">O5-SUM(O6,O7,O10,O11,O16,O20)</f>
        <v>1.5843092999999545E-3</v>
      </c>
      <c r="P25" s="94">
        <f t="shared" si="15"/>
        <v>2.076221700000061E-3</v>
      </c>
      <c r="Q25" s="94">
        <f t="shared" si="15"/>
        <v>1.7788175000000225E-3</v>
      </c>
      <c r="R25" s="94">
        <f t="shared" si="15"/>
        <v>1.5155047399999858E-3</v>
      </c>
      <c r="S25" s="94">
        <f t="shared" si="15"/>
        <v>1.971334937142806E-3</v>
      </c>
      <c r="T25" s="94">
        <f>T5-SUM(T6,T7,T10,T11,T16,T20)</f>
        <v>5.2792781999999525E-3</v>
      </c>
      <c r="U25" s="94">
        <f t="shared" si="15"/>
        <v>1.9463092600000703E-3</v>
      </c>
      <c r="V25" s="94">
        <f t="shared" si="15"/>
        <v>4.3381526299999806E-3</v>
      </c>
      <c r="W25" s="94">
        <f t="shared" si="15"/>
        <v>1.889123039999982E-3</v>
      </c>
      <c r="X25" s="94">
        <f t="shared" si="15"/>
        <v>3.7661887333333352E-3</v>
      </c>
      <c r="Y25" s="94">
        <f t="shared" si="15"/>
        <v>6.9370552999999946E-3</v>
      </c>
      <c r="Z25" s="94">
        <f t="shared" si="15"/>
        <v>5.5355752200000052E-3</v>
      </c>
      <c r="AA25" s="94">
        <f t="shared" si="15"/>
        <v>2.8918948800000233E-3</v>
      </c>
      <c r="AB25" s="94">
        <f t="shared" si="15"/>
        <v>0</v>
      </c>
      <c r="AC25" s="30"/>
      <c r="AD25" s="77">
        <f>AD5-SUM(AD6,AD7,AD10,AD11,AD16,AD20)</f>
        <v>0.49675999999999831</v>
      </c>
      <c r="AE25" s="66">
        <f>AE5-SUM(AE6,AE7,AE10,AE11,AE16,AE20)</f>
        <v>0.2169950000000096</v>
      </c>
      <c r="AF25" s="66">
        <f t="shared" ref="AF25:BC25" si="16">AF5-SUM(AF6,AF7,AF10,AF11,AF16,AF20)</f>
        <v>7.5585999999995934E-2</v>
      </c>
      <c r="AG25" s="66">
        <f t="shared" si="16"/>
        <v>0.26059200000000171</v>
      </c>
      <c r="AH25" s="66">
        <f t="shared" si="16"/>
        <v>0.60967500000000463</v>
      </c>
      <c r="AI25" s="66">
        <f t="shared" si="16"/>
        <v>0.39232499999999249</v>
      </c>
      <c r="AJ25" s="66">
        <f t="shared" si="16"/>
        <v>0.35965800000003512</v>
      </c>
      <c r="AK25" s="66">
        <f t="shared" si="16"/>
        <v>0.75307500000001504</v>
      </c>
      <c r="AL25" s="66">
        <f t="shared" si="16"/>
        <v>1.7904439999999902</v>
      </c>
      <c r="AM25" s="66">
        <f t="shared" si="16"/>
        <v>1.1836549999999804</v>
      </c>
      <c r="AN25" s="66">
        <f t="shared" si="16"/>
        <v>0.6961819999999932</v>
      </c>
      <c r="AO25" s="66">
        <f t="shared" si="16"/>
        <v>0.90119799999998307</v>
      </c>
      <c r="AP25" s="66">
        <f t="shared" si="16"/>
        <v>0.25839399999999912</v>
      </c>
      <c r="AQ25" s="66">
        <f t="shared" si="16"/>
        <v>0.44998100000000107</v>
      </c>
      <c r="AR25" s="66">
        <f t="shared" si="16"/>
        <v>0.46306500000000739</v>
      </c>
      <c r="AS25" s="66">
        <f t="shared" si="16"/>
        <v>0.42805799999998584</v>
      </c>
      <c r="AT25" s="66">
        <f t="shared" si="16"/>
        <v>0.60544699999999629</v>
      </c>
      <c r="AU25" s="66">
        <f t="shared" si="16"/>
        <v>1.682747999999993</v>
      </c>
      <c r="AV25" s="66">
        <f t="shared" si="16"/>
        <v>0.64153399999999294</v>
      </c>
      <c r="AW25" s="66">
        <f t="shared" si="16"/>
        <v>1.1864259999999955</v>
      </c>
      <c r="AX25" s="66">
        <f t="shared" si="16"/>
        <v>0.25997700000000457</v>
      </c>
      <c r="AY25" s="66">
        <f t="shared" si="16"/>
        <v>1.0214329999999912</v>
      </c>
      <c r="AZ25" s="66">
        <f t="shared" si="16"/>
        <v>1.2659193910000095</v>
      </c>
      <c r="BA25" s="66">
        <f t="shared" si="16"/>
        <v>1.1428398970000053</v>
      </c>
      <c r="BB25" s="66">
        <f t="shared" si="16"/>
        <v>0.59815148399999529</v>
      </c>
      <c r="BC25" s="66">
        <f t="shared" si="16"/>
        <v>0</v>
      </c>
      <c r="BD25" s="7"/>
    </row>
    <row r="26" spans="2:56">
      <c r="B26" s="39" t="s">
        <v>37</v>
      </c>
      <c r="C26" s="40">
        <f>1/$A$1*[1]TimberSectorMinusCoreVPAExp!$B$108</f>
        <v>2.6984024199999991E-3</v>
      </c>
      <c r="D26" s="41">
        <f>1/$A$1*[1]TimberSectorMinusCoreVPAExp!$C$108</f>
        <v>1.2485375000000007E-3</v>
      </c>
      <c r="E26" s="41">
        <f>1/$A$1*[1]TimberSectorMinusCoreVPAExp!$D$108</f>
        <v>6.2953959320000141E-4</v>
      </c>
      <c r="F26" s="41">
        <f>1/$A$1*[1]TimberSectorMinusCoreVPAExp!$E$108</f>
        <v>4.1847595999999765E-4</v>
      </c>
      <c r="G26" s="41">
        <f>1/$A$1*[1]TimberSectorMinusCoreVPAExp!$F$108</f>
        <v>1.1703999999999881E-4</v>
      </c>
      <c r="H26" s="41">
        <f>1/$A$1*[1]TimberSectorMinusCoreVPAExp!$G$108</f>
        <v>3.4581225000000007E-3</v>
      </c>
      <c r="I26" s="41">
        <f>1/$A$1*[1]TimberSectorMinusCoreVPAExp!$H$108</f>
        <v>5.1917879999999889E-4</v>
      </c>
      <c r="J26" s="42">
        <f>1/$A$1*[1]TimberSectorMinusCoreVPAExp!$I$108</f>
        <v>7.8629866000000034E-4</v>
      </c>
      <c r="K26" s="59">
        <f>1/$A$1*[1]TimberSectorMinusCoreVPAExp!$J$108</f>
        <v>1.7131038400000007E-3</v>
      </c>
      <c r="L26" s="59">
        <f>1/$A$1*[1]TimberSectorMinusCoreVPAExp!K$108</f>
        <v>1.2320000000000039E-4</v>
      </c>
      <c r="M26" s="58">
        <f>1/$A$1*[1]TimberSectorMinusCoreVPAExp!L$108</f>
        <v>1.7347234759768071E-18</v>
      </c>
      <c r="N26" s="58">
        <f>1/$A$1*[1]TimberSectorMinusCoreVPAExp!M$108</f>
        <v>3.4694469519536142E-18</v>
      </c>
      <c r="O26" s="58">
        <f>1/$A$1*[1]TimberSectorMinusCoreVPAExp!N$108</f>
        <v>1.3353891600000004E-3</v>
      </c>
      <c r="P26" s="58">
        <f>1/$A$1*[1]TimberSectorMinusCoreVPAExp!O$108</f>
        <v>0</v>
      </c>
      <c r="Q26" s="58">
        <f>1/$A$1*[1]TimberSectorMinusCoreVPAExp!P$108</f>
        <v>4.6969999999996875E-5</v>
      </c>
      <c r="R26" s="58">
        <f>1/$A$1*[1]TimberSectorMinusCoreVPAExp!Q$108</f>
        <v>6.9929199999999893E-4</v>
      </c>
      <c r="S26" s="58">
        <f>1/$A$1*[1]TimberSectorMinusCoreVPAExp!R$108</f>
        <v>5.1225900000000102E-4</v>
      </c>
      <c r="T26" s="58">
        <f>1/$A$1*[1]TimberSectorMinusCoreVPAExp!S$108</f>
        <v>1.4097999999999975E-4</v>
      </c>
      <c r="U26" s="58">
        <f>1/$A$1*[1]TimberSectorMinusCoreVPAExp!T$108</f>
        <v>2.839416999999996E-4</v>
      </c>
      <c r="V26" s="58">
        <f>1/$A$1*[1]TimberSectorMinusCoreVPAExp!U$108</f>
        <v>1.7192936599999993E-3</v>
      </c>
      <c r="W26" s="58">
        <f>1/$A$1*[1]TimberSectorMinusCoreVPAExp!V$108</f>
        <v>1.2608399999999957E-3</v>
      </c>
      <c r="X26" s="58">
        <f>1/$A$1*[1]TimberSectorMinusCoreVPAExp!W$108</f>
        <v>1.435449999999997E-4</v>
      </c>
      <c r="Y26" s="58">
        <f>1/$A$1*[1]TimberSectorMinusCoreVPAExp!X$108</f>
        <v>2.0136199999999994E-3</v>
      </c>
      <c r="Z26" s="58">
        <f>1/$A$1*[1]TimberSectorMinusCoreVPAExp!Y$108</f>
        <v>2.3141999999999972E-3</v>
      </c>
      <c r="AA26" s="58">
        <f>1/$A$1*[1]TimberSectorMinusCoreVPAExp!Z$108</f>
        <v>1.0214400000000002E-3</v>
      </c>
      <c r="AB26" s="58">
        <f>1/$A$1*[1]TimberSectorMinusCoreVPAExp!AA$108</f>
        <v>0</v>
      </c>
      <c r="AC26" s="30"/>
      <c r="AD26" s="43">
        <f>[1]TimberSectorMinusCoreVPAExp!AB$108</f>
        <v>5.2196999999999938E-2</v>
      </c>
      <c r="AE26" s="44">
        <f>[1]TimberSectorMinusCoreVPAExp!AC$108</f>
        <v>3.0085999999999835E-2</v>
      </c>
      <c r="AF26" s="44">
        <f>[1]TimberSectorMinusCoreVPAExp!AD$108</f>
        <v>3.1670000000000087E-2</v>
      </c>
      <c r="AG26" s="44">
        <f>[1]TimberSectorMinusCoreVPAExp!AE$108</f>
        <v>1.7561999999999856E-2</v>
      </c>
      <c r="AH26" s="44">
        <f>[1]TimberSectorMinusCoreVPAExp!AF$108</f>
        <v>3.6782999999999788E-2</v>
      </c>
      <c r="AI26" s="44">
        <f>[1]TimberSectorMinusCoreVPAExp!AG$108</f>
        <v>0.15447299999999942</v>
      </c>
      <c r="AJ26" s="44">
        <f>[1]TimberSectorMinusCoreVPAExp!AH$108</f>
        <v>8.4882000000002122E-2</v>
      </c>
      <c r="AK26" s="44">
        <f>[1]TimberSectorMinusCoreVPAExp!AI$108</f>
        <v>4.6230999999999689E-2</v>
      </c>
      <c r="AL26" s="44">
        <f>[1]TimberSectorMinusCoreVPAExp!AJ$108</f>
        <v>6.5790999999999933E-2</v>
      </c>
      <c r="AM26" s="44">
        <f>[1]TimberSectorMinusCoreVPAExp!AK$108</f>
        <v>7.1525000000000283E-2</v>
      </c>
      <c r="AN26" s="44">
        <f>[1]TimberSectorMinusCoreVPAExp!AL$108</f>
        <v>0</v>
      </c>
      <c r="AO26" s="44">
        <f>[1]TimberSectorMinusCoreVPAExp!AM$108</f>
        <v>0.51894700000000005</v>
      </c>
      <c r="AP26" s="44">
        <f>[1]TimberSectorMinusCoreVPAExp!AN$108</f>
        <v>9.6317999999999904E-2</v>
      </c>
      <c r="AQ26" s="44">
        <f>[1]TimberSectorMinusCoreVPAExp!AO$108</f>
        <v>0</v>
      </c>
      <c r="AR26" s="44">
        <f>[1]TimberSectorMinusCoreVPAExp!AP$108</f>
        <v>7.5375999999999888E-2</v>
      </c>
      <c r="AS26" s="44">
        <f>[1]TimberSectorMinusCoreVPAExp!AQ$108</f>
        <v>0.16371400000000014</v>
      </c>
      <c r="AT26" s="44">
        <f>[1]TimberSectorMinusCoreVPAExp!AR$108</f>
        <v>0.13480499999999962</v>
      </c>
      <c r="AU26" s="44">
        <f>[1]TimberSectorMinusCoreVPAExp!AS$108</f>
        <v>3.7778999999999785E-2</v>
      </c>
      <c r="AV26" s="44">
        <f>[1]TimberSectorMinusCoreVPAExp!AT$108</f>
        <v>1.5133000000000008E-2</v>
      </c>
      <c r="AW26" s="44">
        <f>[1]TimberSectorMinusCoreVPAExp!AU$108</f>
        <v>0.16629699999999992</v>
      </c>
      <c r="AX26" s="44">
        <f>[1]TimberSectorMinusCoreVPAExp!AV$108</f>
        <v>8.2408999999999955E-2</v>
      </c>
      <c r="AY26" s="44">
        <f>[1]TimberSectorMinusCoreVPAExp!AW$108</f>
        <v>2.2664999999999991E-2</v>
      </c>
      <c r="AZ26" s="44">
        <f>[1]TimberSectorMinusCoreVPAExp!AX$108</f>
        <v>-0.17958777300000001</v>
      </c>
      <c r="BA26" s="44">
        <f>[1]TimberSectorMinusCoreVPAExp!AY$108</f>
        <v>0.10576624400000001</v>
      </c>
      <c r="BB26" s="44">
        <f>[1]TimberSectorMinusCoreVPAExp!AZ$108</f>
        <v>5.8547569000000022E-2</v>
      </c>
      <c r="BC26" s="44">
        <f>[1]TimberSectorMinusCoreVPAExp!BA$108</f>
        <v>0</v>
      </c>
      <c r="BD26" s="7"/>
    </row>
    <row r="27" spans="2:56" ht="13" thickBot="1">
      <c r="B27" s="78" t="s">
        <v>15</v>
      </c>
      <c r="C27" s="79">
        <f t="shared" ref="C27:M27" si="17">SUM(C25:C25)-SUM(C26:C26)</f>
        <v>4.0485815999990668E-4</v>
      </c>
      <c r="D27" s="80">
        <f t="shared" si="17"/>
        <v>5.0275875999976349E-5</v>
      </c>
      <c r="E27" s="80">
        <f t="shared" si="17"/>
        <v>2.2688790180000473E-4</v>
      </c>
      <c r="F27" s="80">
        <f t="shared" si="17"/>
        <v>5.530007000000281E-4</v>
      </c>
      <c r="G27" s="80">
        <f t="shared" si="17"/>
        <v>2.9749958000006849E-4</v>
      </c>
      <c r="H27" s="80">
        <f t="shared" si="17"/>
        <v>3.943615200000597E-4</v>
      </c>
      <c r="I27" s="80">
        <f t="shared" si="17"/>
        <v>2.5960900000000092E-4</v>
      </c>
      <c r="J27" s="81">
        <f t="shared" si="17"/>
        <v>1.2322790200000357E-3</v>
      </c>
      <c r="K27" s="81">
        <f t="shared" si="17"/>
        <v>2.5503686599999895E-3</v>
      </c>
      <c r="L27" s="81">
        <f t="shared" si="17"/>
        <v>1.8550061600000022E-3</v>
      </c>
      <c r="M27" s="80">
        <f t="shared" si="17"/>
        <v>1.3899396599999832E-3</v>
      </c>
      <c r="N27" s="80">
        <f>SUM(N25:N25)-SUM(N26:N26)</f>
        <v>8.9369518000011541E-4</v>
      </c>
      <c r="O27" s="80">
        <f t="shared" ref="O27:AB27" si="18">SUM(O25:O25)-SUM(O26:O26)</f>
        <v>2.4892013999995403E-4</v>
      </c>
      <c r="P27" s="80">
        <f t="shared" si="18"/>
        <v>2.076221700000061E-3</v>
      </c>
      <c r="Q27" s="80">
        <f t="shared" si="18"/>
        <v>1.7318475000000257E-3</v>
      </c>
      <c r="R27" s="80">
        <f t="shared" si="18"/>
        <v>8.1621273999998682E-4</v>
      </c>
      <c r="S27" s="80">
        <f t="shared" si="18"/>
        <v>1.459075937142805E-3</v>
      </c>
      <c r="T27" s="80">
        <f>SUM(T25:T25)-SUM(T26:T26)</f>
        <v>5.1382981999999527E-3</v>
      </c>
      <c r="U27" s="80">
        <f t="shared" si="18"/>
        <v>1.6623675600000707E-3</v>
      </c>
      <c r="V27" s="80">
        <f t="shared" si="18"/>
        <v>2.6188589699999813E-3</v>
      </c>
      <c r="W27" s="80">
        <f t="shared" si="18"/>
        <v>6.2828303999998628E-4</v>
      </c>
      <c r="X27" s="80">
        <f t="shared" si="18"/>
        <v>3.6226437333333355E-3</v>
      </c>
      <c r="Y27" s="80">
        <f t="shared" si="18"/>
        <v>4.9234352999999956E-3</v>
      </c>
      <c r="Z27" s="80">
        <f t="shared" si="18"/>
        <v>3.2213752200000081E-3</v>
      </c>
      <c r="AA27" s="80">
        <f t="shared" si="18"/>
        <v>1.8704548800000231E-3</v>
      </c>
      <c r="AB27" s="80">
        <f t="shared" si="18"/>
        <v>0</v>
      </c>
      <c r="AC27" s="82"/>
      <c r="AD27" s="83">
        <f t="shared" ref="AD27:BC27" si="19">SUM(AD25:AD25)-SUM(AD26:AD26)</f>
        <v>0.44456299999999838</v>
      </c>
      <c r="AE27" s="84">
        <f t="shared" si="19"/>
        <v>0.18690900000000976</v>
      </c>
      <c r="AF27" s="84">
        <f t="shared" si="19"/>
        <v>4.3915999999995847E-2</v>
      </c>
      <c r="AG27" s="84">
        <f t="shared" si="19"/>
        <v>0.24303000000000186</v>
      </c>
      <c r="AH27" s="84">
        <f t="shared" si="19"/>
        <v>0.57289200000000484</v>
      </c>
      <c r="AI27" s="84">
        <f t="shared" si="19"/>
        <v>0.23785199999999307</v>
      </c>
      <c r="AJ27" s="84">
        <f t="shared" si="19"/>
        <v>0.27477600000003299</v>
      </c>
      <c r="AK27" s="84">
        <f t="shared" si="19"/>
        <v>0.70684400000001535</v>
      </c>
      <c r="AL27" s="84">
        <f t="shared" si="19"/>
        <v>1.7246529999999902</v>
      </c>
      <c r="AM27" s="84">
        <f t="shared" si="19"/>
        <v>1.1121299999999801</v>
      </c>
      <c r="AN27" s="84">
        <f t="shared" si="19"/>
        <v>0.6961819999999932</v>
      </c>
      <c r="AO27" s="84">
        <f t="shared" si="19"/>
        <v>0.38225099999998302</v>
      </c>
      <c r="AP27" s="84">
        <f t="shared" si="19"/>
        <v>0.16207599999999922</v>
      </c>
      <c r="AQ27" s="84">
        <f t="shared" si="19"/>
        <v>0.44998100000000107</v>
      </c>
      <c r="AR27" s="84">
        <f t="shared" si="19"/>
        <v>0.3876890000000075</v>
      </c>
      <c r="AS27" s="84">
        <f t="shared" si="19"/>
        <v>0.2643439999999857</v>
      </c>
      <c r="AT27" s="84">
        <f t="shared" si="19"/>
        <v>0.47064199999999667</v>
      </c>
      <c r="AU27" s="84">
        <f t="shared" si="19"/>
        <v>1.6449689999999932</v>
      </c>
      <c r="AV27" s="84">
        <f t="shared" si="19"/>
        <v>0.62640099999999288</v>
      </c>
      <c r="AW27" s="84">
        <f t="shared" si="19"/>
        <v>1.0201289999999956</v>
      </c>
      <c r="AX27" s="84">
        <f t="shared" si="19"/>
        <v>0.17756800000000461</v>
      </c>
      <c r="AY27" s="84">
        <f t="shared" si="19"/>
        <v>0.99876799999999122</v>
      </c>
      <c r="AZ27" s="84">
        <f t="shared" si="19"/>
        <v>1.4455071640000094</v>
      </c>
      <c r="BA27" s="84">
        <f t="shared" si="19"/>
        <v>1.0370736530000053</v>
      </c>
      <c r="BB27" s="84">
        <f t="shared" si="19"/>
        <v>0.53960391499999527</v>
      </c>
      <c r="BC27" s="84">
        <f t="shared" si="19"/>
        <v>0</v>
      </c>
      <c r="BD27" s="7"/>
    </row>
    <row r="28" spans="2:56" ht="13" thickTop="1">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row>
    <row r="29" spans="2:56">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row>
    <row r="30" spans="2:56">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row>
    <row r="31" spans="2:56">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row>
    <row r="32" spans="2:56">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30:55">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30:55">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30:55">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30:55">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30:55">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30:55">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row>
    <row r="40" spans="30:55">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row>
    <row r="41" spans="30:55">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row>
    <row r="42" spans="30:55">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row>
    <row r="43" spans="30:55">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row>
    <row r="44" spans="30:55">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row>
    <row r="45" spans="30:55">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row>
    <row r="46" spans="30:55">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row>
    <row r="47" spans="30:55">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row>
    <row r="48" spans="30:55">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row>
    <row r="49" spans="30:55">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row>
    <row r="50" spans="30:55">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row>
    <row r="51" spans="30:55">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row>
    <row r="52" spans="30:55">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row>
    <row r="53" spans="30:55">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30:55">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30:55">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30:55">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30:55">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30:55">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30:55">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30:55">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row>
    <row r="61" spans="30:55">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row>
    <row r="62" spans="30:55">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row>
    <row r="63" spans="30:55">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row>
    <row r="64" spans="30:55">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row>
    <row r="65" spans="30:55">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row>
    <row r="66" spans="30:55">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row>
    <row r="67" spans="30:55">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row>
    <row r="68" spans="30:55">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row>
    <row r="69" spans="30:55">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row>
    <row r="70" spans="30:55">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row>
    <row r="71" spans="30:55">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row>
    <row r="72" spans="30:55">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row>
    <row r="73" spans="30:55">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row>
    <row r="74" spans="30:55">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row>
    <row r="75" spans="30:55">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row>
    <row r="76" spans="30:55">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row>
    <row r="77" spans="30:55">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row>
    <row r="78" spans="30:55">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row>
    <row r="79" spans="30:55">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row>
  </sheetData>
  <mergeCells count="5">
    <mergeCell ref="B2:B4"/>
    <mergeCell ref="C2:AB2"/>
    <mergeCell ref="C3:AB3"/>
    <mergeCell ref="AD2:BC2"/>
    <mergeCell ref="AD3:BC3"/>
  </mergeCells>
  <phoneticPr fontId="1"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79"/>
  <sheetViews>
    <sheetView workbookViewId="0">
      <pane xSplit="2" ySplit="5" topLeftCell="C6" activePane="bottomRight" state="frozen"/>
      <selection activeCell="B2" sqref="B2:B3"/>
      <selection pane="topRight" activeCell="B2" sqref="B2:B3"/>
      <selection pane="bottomLeft" activeCell="B2" sqref="B2:B3"/>
      <selection pane="bottomRight" activeCell="B2" sqref="B2:B4"/>
    </sheetView>
  </sheetViews>
  <sheetFormatPr defaultColWidth="9" defaultRowHeight="12.5"/>
  <cols>
    <col min="1" max="1" width="1.7265625" style="2" customWidth="1"/>
    <col min="2" max="2" width="20.90625" style="2" customWidth="1"/>
    <col min="3" max="27" width="5.1796875" style="2" customWidth="1"/>
    <col min="28" max="28" width="5.1796875" style="2" hidden="1" customWidth="1"/>
    <col min="29" max="29" width="1.6328125" style="2" customWidth="1"/>
    <col min="30" max="54" width="5.1796875" style="2" customWidth="1"/>
    <col min="55" max="55" width="5.1796875" style="2" hidden="1" customWidth="1"/>
    <col min="56" max="16384" width="9" style="2"/>
  </cols>
  <sheetData>
    <row r="1" spans="1:56" ht="9" customHeight="1" thickBot="1">
      <c r="A1" s="1">
        <f>[2]RWE!$A$3</f>
        <v>1</v>
      </c>
      <c r="B1" s="18"/>
    </row>
    <row r="2" spans="1:56" s="6" customFormat="1" ht="16" thickTop="1">
      <c r="A2" s="2"/>
      <c r="B2" s="284" t="s">
        <v>88</v>
      </c>
      <c r="C2" s="281" t="s">
        <v>120</v>
      </c>
      <c r="D2" s="282"/>
      <c r="E2" s="282"/>
      <c r="F2" s="282"/>
      <c r="G2" s="282"/>
      <c r="H2" s="282"/>
      <c r="I2" s="282"/>
      <c r="J2" s="282"/>
      <c r="K2" s="282"/>
      <c r="L2" s="282"/>
      <c r="M2" s="282"/>
      <c r="N2" s="282"/>
      <c r="O2" s="282"/>
      <c r="P2" s="282"/>
      <c r="Q2" s="282"/>
      <c r="R2" s="282"/>
      <c r="S2" s="282"/>
      <c r="T2" s="282"/>
      <c r="U2" s="282"/>
      <c r="V2" s="282"/>
      <c r="W2" s="282"/>
      <c r="X2" s="282"/>
      <c r="Y2" s="282"/>
      <c r="Z2" s="282"/>
      <c r="AA2" s="282"/>
      <c r="AB2" s="283"/>
      <c r="AC2" s="4"/>
      <c r="AD2" s="281" t="s">
        <v>52</v>
      </c>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3"/>
      <c r="BD2" s="5"/>
    </row>
    <row r="3" spans="1:56" ht="13" thickBot="1">
      <c r="A3" s="6"/>
      <c r="B3" s="285"/>
      <c r="C3" s="287" t="s">
        <v>114</v>
      </c>
      <c r="D3" s="288"/>
      <c r="E3" s="288"/>
      <c r="F3" s="288"/>
      <c r="G3" s="288"/>
      <c r="H3" s="288"/>
      <c r="I3" s="288"/>
      <c r="J3" s="288"/>
      <c r="K3" s="288"/>
      <c r="L3" s="288"/>
      <c r="M3" s="288"/>
      <c r="N3" s="288"/>
      <c r="O3" s="288"/>
      <c r="P3" s="288"/>
      <c r="Q3" s="288"/>
      <c r="R3" s="288"/>
      <c r="S3" s="288"/>
      <c r="T3" s="288"/>
      <c r="U3" s="288"/>
      <c r="V3" s="288"/>
      <c r="W3" s="288"/>
      <c r="X3" s="288"/>
      <c r="Y3" s="288"/>
      <c r="Z3" s="288"/>
      <c r="AA3" s="288"/>
      <c r="AB3" s="289"/>
      <c r="AC3" s="7"/>
      <c r="AD3" s="287" t="s">
        <v>54</v>
      </c>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9"/>
      <c r="BD3" s="7"/>
    </row>
    <row r="4" spans="1:56" s="12" customFormat="1" ht="20" customHeight="1" thickTop="1" thickBot="1">
      <c r="A4" s="2"/>
      <c r="B4" s="286"/>
      <c r="C4" s="8">
        <v>2000</v>
      </c>
      <c r="D4" s="9">
        <f>1+C4</f>
        <v>2001</v>
      </c>
      <c r="E4" s="9">
        <f t="shared" ref="E4:AB4" si="0">1+D4</f>
        <v>2002</v>
      </c>
      <c r="F4" s="9">
        <f t="shared" si="0"/>
        <v>2003</v>
      </c>
      <c r="G4" s="9">
        <f t="shared" si="0"/>
        <v>2004</v>
      </c>
      <c r="H4" s="9">
        <f t="shared" si="0"/>
        <v>2005</v>
      </c>
      <c r="I4" s="9">
        <f t="shared" si="0"/>
        <v>2006</v>
      </c>
      <c r="J4" s="9">
        <f t="shared" si="0"/>
        <v>2007</v>
      </c>
      <c r="K4" s="9">
        <f t="shared" si="0"/>
        <v>2008</v>
      </c>
      <c r="L4" s="9">
        <f t="shared" si="0"/>
        <v>2009</v>
      </c>
      <c r="M4" s="9">
        <f t="shared" si="0"/>
        <v>2010</v>
      </c>
      <c r="N4" s="9">
        <f t="shared" si="0"/>
        <v>2011</v>
      </c>
      <c r="O4" s="9">
        <f t="shared" si="0"/>
        <v>2012</v>
      </c>
      <c r="P4" s="9">
        <f t="shared" si="0"/>
        <v>2013</v>
      </c>
      <c r="Q4" s="9">
        <f t="shared" si="0"/>
        <v>2014</v>
      </c>
      <c r="R4" s="9">
        <f t="shared" si="0"/>
        <v>2015</v>
      </c>
      <c r="S4" s="9">
        <f t="shared" si="0"/>
        <v>2016</v>
      </c>
      <c r="T4" s="9">
        <f t="shared" si="0"/>
        <v>2017</v>
      </c>
      <c r="U4" s="9">
        <f t="shared" si="0"/>
        <v>2018</v>
      </c>
      <c r="V4" s="9">
        <f t="shared" si="0"/>
        <v>2019</v>
      </c>
      <c r="W4" s="9">
        <f t="shared" si="0"/>
        <v>2020</v>
      </c>
      <c r="X4" s="9">
        <f t="shared" si="0"/>
        <v>2021</v>
      </c>
      <c r="Y4" s="9">
        <f t="shared" si="0"/>
        <v>2022</v>
      </c>
      <c r="Z4" s="9">
        <f t="shared" si="0"/>
        <v>2023</v>
      </c>
      <c r="AA4" s="9">
        <f t="shared" si="0"/>
        <v>2024</v>
      </c>
      <c r="AB4" s="9">
        <f t="shared" si="0"/>
        <v>2025</v>
      </c>
      <c r="AC4" s="10"/>
      <c r="AD4" s="8">
        <v>2000</v>
      </c>
      <c r="AE4" s="9">
        <f>1+AD4</f>
        <v>2001</v>
      </c>
      <c r="AF4" s="9">
        <f t="shared" ref="AF4:BC4" si="1">1+AE4</f>
        <v>2002</v>
      </c>
      <c r="AG4" s="9">
        <f t="shared" si="1"/>
        <v>2003</v>
      </c>
      <c r="AH4" s="9">
        <f t="shared" si="1"/>
        <v>2004</v>
      </c>
      <c r="AI4" s="9">
        <f t="shared" si="1"/>
        <v>2005</v>
      </c>
      <c r="AJ4" s="9">
        <f t="shared" si="1"/>
        <v>2006</v>
      </c>
      <c r="AK4" s="9">
        <f t="shared" si="1"/>
        <v>2007</v>
      </c>
      <c r="AL4" s="9">
        <f t="shared" si="1"/>
        <v>2008</v>
      </c>
      <c r="AM4" s="9">
        <f t="shared" si="1"/>
        <v>2009</v>
      </c>
      <c r="AN4" s="9">
        <f t="shared" si="1"/>
        <v>2010</v>
      </c>
      <c r="AO4" s="9">
        <f t="shared" si="1"/>
        <v>2011</v>
      </c>
      <c r="AP4" s="9">
        <f t="shared" si="1"/>
        <v>2012</v>
      </c>
      <c r="AQ4" s="9">
        <f t="shared" si="1"/>
        <v>2013</v>
      </c>
      <c r="AR4" s="9">
        <f t="shared" si="1"/>
        <v>2014</v>
      </c>
      <c r="AS4" s="9">
        <f t="shared" si="1"/>
        <v>2015</v>
      </c>
      <c r="AT4" s="9">
        <f t="shared" si="1"/>
        <v>2016</v>
      </c>
      <c r="AU4" s="9">
        <f t="shared" si="1"/>
        <v>2017</v>
      </c>
      <c r="AV4" s="9">
        <f t="shared" si="1"/>
        <v>2018</v>
      </c>
      <c r="AW4" s="9">
        <f t="shared" si="1"/>
        <v>2019</v>
      </c>
      <c r="AX4" s="9">
        <f t="shared" si="1"/>
        <v>2020</v>
      </c>
      <c r="AY4" s="9">
        <f t="shared" si="1"/>
        <v>2021</v>
      </c>
      <c r="AZ4" s="9">
        <f t="shared" si="1"/>
        <v>2022</v>
      </c>
      <c r="BA4" s="9">
        <f t="shared" si="1"/>
        <v>2023</v>
      </c>
      <c r="BB4" s="9">
        <f t="shared" si="1"/>
        <v>2024</v>
      </c>
      <c r="BC4" s="9">
        <f t="shared" si="1"/>
        <v>2025</v>
      </c>
      <c r="BD4" s="11"/>
    </row>
    <row r="5" spans="1:56" ht="20" customHeight="1" thickTop="1" thickBot="1">
      <c r="A5" s="12"/>
      <c r="B5" s="19" t="s">
        <v>13</v>
      </c>
      <c r="C5" s="151">
        <f>1000/$A$1*'[1]4403Exp'!$B$263</f>
        <v>80.392930155999991</v>
      </c>
      <c r="D5" s="152">
        <f>1000/$A$1*'[1]4403Exp'!$C$263</f>
        <v>64.693927151840001</v>
      </c>
      <c r="E5" s="152">
        <f>1000/$A$1*'[1]4403Exp'!$D$263</f>
        <v>80.99721240800001</v>
      </c>
      <c r="F5" s="152">
        <f>1000/$A$1*'[1]4403Exp'!$E$263</f>
        <v>53.588690119999995</v>
      </c>
      <c r="G5" s="152">
        <f>1000/$A$1*'[1]4403Exp'!$F$263</f>
        <v>90.876846202799996</v>
      </c>
      <c r="H5" s="152">
        <f>1000/$A$1*'[1]4403Exp'!$G$263</f>
        <v>100.83326427999999</v>
      </c>
      <c r="I5" s="152">
        <f>1000/$A$1*'[1]4403Exp'!$H$263</f>
        <v>46.80569804000001</v>
      </c>
      <c r="J5" s="153">
        <f>1000/$A$1*'[1]4403Exp'!$I$263</f>
        <v>128.51659687720002</v>
      </c>
      <c r="K5" s="153">
        <f>1000/$A$1*'[1]4403Exp'!$J$263</f>
        <v>99.035592040000012</v>
      </c>
      <c r="L5" s="153">
        <f>1000/$A$1*'[1]4403Exp'!K$263</f>
        <v>75.828409064000013</v>
      </c>
      <c r="M5" s="153">
        <f>1000/$A$1*'[1]4403Exp'!L$263</f>
        <v>96.967775719999992</v>
      </c>
      <c r="N5" s="152">
        <f>1000/$A$1*'[1]4403Exp'!M$263</f>
        <v>143.92533987999994</v>
      </c>
      <c r="O5" s="152">
        <f>1000/$A$1*'[1]4403Exp'!N$263</f>
        <v>76.218645960000018</v>
      </c>
      <c r="P5" s="152">
        <f>1000/$A$1*'[1]4403Exp'!O$263</f>
        <v>84.355647983589733</v>
      </c>
      <c r="Q5" s="152">
        <f>1000/$A$1*'[1]4403Exp'!P$263</f>
        <v>136.14514698941173</v>
      </c>
      <c r="R5" s="152">
        <f>1000/$A$1*'[1]4403Exp'!Q$263</f>
        <v>126.71933360140353</v>
      </c>
      <c r="S5" s="152">
        <f>1000/$A$1*'[1]4403Exp'!R$263</f>
        <v>125.23054464000002</v>
      </c>
      <c r="T5" s="152">
        <f>1000/$A$1*'[1]4403Exp'!S$263</f>
        <v>171.04777895999993</v>
      </c>
      <c r="U5" s="152">
        <f>1000/$A$1*'[1]4403Exp'!T$263</f>
        <v>147.84849027999996</v>
      </c>
      <c r="V5" s="152">
        <f>1000/$A$1*'[1]4403Exp'!U$263</f>
        <v>101.59776680000002</v>
      </c>
      <c r="W5" s="152">
        <f>1000/$A$1*'[1]4403Exp'!V$263</f>
        <v>77.808888919999987</v>
      </c>
      <c r="X5" s="152">
        <f>1000/$A$1*'[1]4403Exp'!W$263</f>
        <v>52.121310319999999</v>
      </c>
      <c r="Y5" s="152">
        <f>1000/$A$1*'[1]4403Exp'!X$263</f>
        <v>63.693743848000004</v>
      </c>
      <c r="Z5" s="152">
        <f>1000/$A$1*'[1]4403Exp'!Y$263</f>
        <v>29.068777179999998</v>
      </c>
      <c r="AA5" s="152">
        <f>1000/$A$1*'[1]4403Exp'!Z$263</f>
        <v>38.944130594640001</v>
      </c>
      <c r="AB5" s="152">
        <f>1000/$A$1*'[1]4403Exp'!AA$263</f>
        <v>0</v>
      </c>
      <c r="AC5" s="154"/>
      <c r="AD5" s="24">
        <f>'[1]4403Exp'!AB$263</f>
        <v>4.47471</v>
      </c>
      <c r="AE5" s="25">
        <f>'[1]4403Exp'!AC$263</f>
        <v>5.1675179999999994</v>
      </c>
      <c r="AF5" s="25">
        <f>'[1]4403Exp'!AD$263</f>
        <v>7.3586099999999997</v>
      </c>
      <c r="AG5" s="25">
        <f>'[1]4403Exp'!AE$263</f>
        <v>5.4777030000000009</v>
      </c>
      <c r="AH5" s="25">
        <f>'[1]4403Exp'!AF$263</f>
        <v>10.852021999999998</v>
      </c>
      <c r="AI5" s="25">
        <f>'[1]4403Exp'!AG$263</f>
        <v>13.074565</v>
      </c>
      <c r="AJ5" s="25">
        <f>'[1]4403Exp'!AH$263</f>
        <v>7.3487170000000006</v>
      </c>
      <c r="AK5" s="25">
        <f>'[1]4403Exp'!AI$263</f>
        <v>17.189274999999999</v>
      </c>
      <c r="AL5" s="25">
        <f>'[1]4403Exp'!AJ$263</f>
        <v>12.886727000000002</v>
      </c>
      <c r="AM5" s="25">
        <f>'[1]4403Exp'!AK$263</f>
        <v>8.3783310000000011</v>
      </c>
      <c r="AN5" s="25">
        <f>'[1]4403Exp'!AL$263</f>
        <v>9.9681979999999992</v>
      </c>
      <c r="AO5" s="25">
        <f>'[1]4403Exp'!AM$263</f>
        <v>11.020401999999999</v>
      </c>
      <c r="AP5" s="25">
        <f>'[1]4403Exp'!AN$263</f>
        <v>14.276102999999997</v>
      </c>
      <c r="AQ5" s="25">
        <f>'[1]4403Exp'!AO$263</f>
        <v>12.399347000000001</v>
      </c>
      <c r="AR5" s="25">
        <f>'[1]4403Exp'!AP$263</f>
        <v>24.337449999999993</v>
      </c>
      <c r="AS5" s="25">
        <f>'[1]4403Exp'!AQ$263</f>
        <v>20.834442999999997</v>
      </c>
      <c r="AT5" s="25">
        <f>'[1]4403Exp'!AR$263</f>
        <v>17.436351000000002</v>
      </c>
      <c r="AU5" s="25">
        <f>'[1]4403Exp'!AS$263</f>
        <v>19.122339999999994</v>
      </c>
      <c r="AV5" s="25">
        <f>'[1]4403Exp'!AT$263</f>
        <v>14.196375999999997</v>
      </c>
      <c r="AW5" s="25">
        <f>'[1]4403Exp'!AU$263</f>
        <v>12.215802999999999</v>
      </c>
      <c r="AX5" s="25">
        <f>'[1]4403Exp'!AV$263</f>
        <v>8.5291640000000015</v>
      </c>
      <c r="AY5" s="25">
        <f>'[1]4403Exp'!AW$263</f>
        <v>5.4195219999999997</v>
      </c>
      <c r="AZ5" s="25">
        <f>'[1]4403Exp'!AX$263</f>
        <v>3.3515139840000003</v>
      </c>
      <c r="BA5" s="25">
        <f>'[1]4403Exp'!AY$263</f>
        <v>3.6170324620000001</v>
      </c>
      <c r="BB5" s="25">
        <f>'[1]4403Exp'!AZ$263</f>
        <v>4.8656748480000003</v>
      </c>
      <c r="BC5" s="25">
        <f>'[1]4403Exp'!BA$263</f>
        <v>0</v>
      </c>
      <c r="BD5" s="7"/>
    </row>
    <row r="6" spans="1:56" ht="17.149999999999999" customHeight="1" thickTop="1">
      <c r="B6" s="26" t="s">
        <v>56</v>
      </c>
      <c r="C6" s="155">
        <f>1000/$A$1*'[1]4403Exp'!$B$266</f>
        <v>0</v>
      </c>
      <c r="D6" s="156">
        <f>1000/$A$1*'[1]4403Exp'!$C$266</f>
        <v>0.11570327999999999</v>
      </c>
      <c r="E6" s="156">
        <f>1000/$A$1*'[1]4403Exp'!$D$266</f>
        <v>0</v>
      </c>
      <c r="F6" s="156">
        <f>1000/$A$1*'[1]4403Exp'!$E$266</f>
        <v>3.4999999999999996E-2</v>
      </c>
      <c r="G6" s="156">
        <f>1000/$A$1*'[1]4403Exp'!$F$266</f>
        <v>0.69415863999999994</v>
      </c>
      <c r="H6" s="156">
        <f>1000/$A$1*'[1]4403Exp'!$G$266</f>
        <v>0</v>
      </c>
      <c r="I6" s="156">
        <f>1000/$A$1*'[1]4403Exp'!$H$266</f>
        <v>0</v>
      </c>
      <c r="J6" s="157">
        <f>1000/$A$1*'[1]4403Exp'!$I$266</f>
        <v>1.0704959999999999E-2</v>
      </c>
      <c r="K6" s="157">
        <f>1000/$A$1*'[1]4403Exp'!$J$266</f>
        <v>0</v>
      </c>
      <c r="L6" s="157">
        <f>1000/$A$1*'[1]4403Exp'!K$266</f>
        <v>0</v>
      </c>
      <c r="M6" s="156">
        <f>1000/$A$1*'[1]4403Exp'!L$266</f>
        <v>0</v>
      </c>
      <c r="N6" s="156">
        <f>1000/$A$1*'[1]4403Exp'!M$266</f>
        <v>1.2083999999999999E-2</v>
      </c>
      <c r="O6" s="156">
        <f>1000/$A$1*'[1]4403Exp'!N$266</f>
        <v>0.13103999999999999</v>
      </c>
      <c r="P6" s="156">
        <f>1000/$A$1*'[1]4403Exp'!O$266</f>
        <v>0</v>
      </c>
      <c r="Q6" s="156">
        <f>1000/$A$1*'[1]4403Exp'!P$266</f>
        <v>0</v>
      </c>
      <c r="R6" s="156">
        <f>1000/$A$1*'[1]4403Exp'!Q$266</f>
        <v>0</v>
      </c>
      <c r="S6" s="156">
        <f>1000/$A$1*'[1]4403Exp'!R$266</f>
        <v>8.6791119999999999E-2</v>
      </c>
      <c r="T6" s="156">
        <f>1000/$A$1*'[1]4403Exp'!S$266</f>
        <v>0</v>
      </c>
      <c r="U6" s="156">
        <f>1000/$A$1*'[1]4403Exp'!T$266</f>
        <v>0</v>
      </c>
      <c r="V6" s="156">
        <f>1000/$A$1*'[1]4403Exp'!U$266</f>
        <v>0</v>
      </c>
      <c r="W6" s="156">
        <f>1000/$A$1*'[1]4403Exp'!V$266</f>
        <v>0</v>
      </c>
      <c r="X6" s="156">
        <f>1000/$A$1*'[1]4403Exp'!W$266</f>
        <v>2.7150479999999994E-2</v>
      </c>
      <c r="Y6" s="156">
        <f>1000/$A$1*'[1]4403Exp'!X$266</f>
        <v>0</v>
      </c>
      <c r="Z6" s="156">
        <f>1000/$A$1*'[1]4403Exp'!Y$266</f>
        <v>0</v>
      </c>
      <c r="AA6" s="156">
        <f>1000/$A$1*'[1]4403Exp'!Z$266</f>
        <v>0</v>
      </c>
      <c r="AB6" s="156">
        <f>1000/$A$1*'[1]4403Exp'!AA$266</f>
        <v>0</v>
      </c>
      <c r="AC6" s="154"/>
      <c r="AD6" s="31">
        <f>'[1]4403Exp'!AB$266</f>
        <v>0</v>
      </c>
      <c r="AE6" s="32">
        <f>'[1]4403Exp'!AC$266</f>
        <v>8.2649999999999998E-3</v>
      </c>
      <c r="AF6" s="32">
        <f>'[1]4403Exp'!AD$266</f>
        <v>0</v>
      </c>
      <c r="AG6" s="32">
        <f>'[1]4403Exp'!AE$266</f>
        <v>4.8479999999999999E-3</v>
      </c>
      <c r="AH6" s="32">
        <f>'[1]4403Exp'!AF$266</f>
        <v>7.0725999999999997E-2</v>
      </c>
      <c r="AI6" s="32">
        <f>'[1]4403Exp'!AG$266</f>
        <v>0</v>
      </c>
      <c r="AJ6" s="32">
        <f>'[1]4403Exp'!AH$266</f>
        <v>0</v>
      </c>
      <c r="AK6" s="32">
        <f>'[1]4403Exp'!AI$266</f>
        <v>2.068E-3</v>
      </c>
      <c r="AL6" s="32">
        <f>'[1]4403Exp'!AJ$266</f>
        <v>0</v>
      </c>
      <c r="AM6" s="32">
        <f>'[1]4403Exp'!AK$266</f>
        <v>0</v>
      </c>
      <c r="AN6" s="32">
        <f>'[1]4403Exp'!AL$266</f>
        <v>0</v>
      </c>
      <c r="AO6" s="32">
        <f>'[1]4403Exp'!AM$266</f>
        <v>1.0069999999999999E-3</v>
      </c>
      <c r="AP6" s="32">
        <f>'[1]4403Exp'!AN$266</f>
        <v>7.4609999999999998E-3</v>
      </c>
      <c r="AQ6" s="32">
        <f>'[1]4403Exp'!AO$266</f>
        <v>0</v>
      </c>
      <c r="AR6" s="32">
        <f>'[1]4403Exp'!AP$266</f>
        <v>0</v>
      </c>
      <c r="AS6" s="32">
        <f>'[1]4403Exp'!AQ$266</f>
        <v>0</v>
      </c>
      <c r="AT6" s="32">
        <f>'[1]4403Exp'!AR$266</f>
        <v>1.6222E-2</v>
      </c>
      <c r="AU6" s="32">
        <f>'[1]4403Exp'!AS$266</f>
        <v>0</v>
      </c>
      <c r="AV6" s="32">
        <f>'[1]4403Exp'!AT$266</f>
        <v>0</v>
      </c>
      <c r="AW6" s="32">
        <f>'[1]4403Exp'!AU$266</f>
        <v>0</v>
      </c>
      <c r="AX6" s="32">
        <f>'[1]4403Exp'!AV$266</f>
        <v>0</v>
      </c>
      <c r="AY6" s="32">
        <f>'[1]4403Exp'!AW$266</f>
        <v>5.6010000000000001E-3</v>
      </c>
      <c r="AZ6" s="32">
        <f>'[1]4403Exp'!AX$266</f>
        <v>0</v>
      </c>
      <c r="BA6" s="32">
        <f>'[1]4403Exp'!AY$266</f>
        <v>0</v>
      </c>
      <c r="BB6" s="32">
        <f>'[1]4403Exp'!AZ$266</f>
        <v>0</v>
      </c>
      <c r="BC6" s="32">
        <f>'[1]4403Exp'!BA$266</f>
        <v>0</v>
      </c>
      <c r="BD6" s="7"/>
    </row>
    <row r="7" spans="1:56" ht="17.149999999999999" customHeight="1">
      <c r="B7" s="33" t="s">
        <v>40</v>
      </c>
      <c r="C7" s="158">
        <f>1000/$A$1*'[1]4403Exp'!$B$268</f>
        <v>2.2396681999999992</v>
      </c>
      <c r="D7" s="159">
        <f>1000/$A$1*'[1]4403Exp'!$C$268</f>
        <v>2.8990242400000001</v>
      </c>
      <c r="E7" s="159">
        <f>1000/$A$1*'[1]4403Exp'!$D$268</f>
        <v>2.7068649999999996</v>
      </c>
      <c r="F7" s="159">
        <f>1000/$A$1*'[1]4403Exp'!$E$268</f>
        <v>4.1229132000000002</v>
      </c>
      <c r="G7" s="159">
        <f>1000/$A$1*'[1]4403Exp'!$F$268</f>
        <v>6.791121959999999</v>
      </c>
      <c r="H7" s="159">
        <f>1000/$A$1*'[1]4403Exp'!$G$268</f>
        <v>5.1196498399999992</v>
      </c>
      <c r="I7" s="159">
        <f>1000/$A$1*'[1]4403Exp'!$H$268</f>
        <v>5.7399472799999991</v>
      </c>
      <c r="J7" s="160">
        <f>1000/$A$1*'[1]4403Exp'!$I$268</f>
        <v>16.199253938000002</v>
      </c>
      <c r="K7" s="160">
        <f>1000/$A$1*'[1]4403Exp'!$J$268</f>
        <v>7.6656476399999987</v>
      </c>
      <c r="L7" s="160">
        <f>1000/$A$1*'[1]4403Exp'!K$268</f>
        <v>3.8751852799999997</v>
      </c>
      <c r="M7" s="159">
        <f>1000/$A$1*'[1]4403Exp'!L$268</f>
        <v>4.3895290399999984</v>
      </c>
      <c r="N7" s="159">
        <f>1000/$A$1*'[1]4403Exp'!M$268</f>
        <v>2.5271741599999999</v>
      </c>
      <c r="O7" s="159">
        <f>1000/$A$1*'[1]4403Exp'!N$268</f>
        <v>11.543234799999999</v>
      </c>
      <c r="P7" s="159">
        <f>1000/$A$1*'[1]4403Exp'!O$268</f>
        <v>7.9542066399999989</v>
      </c>
      <c r="Q7" s="159">
        <f>1000/$A$1*'[1]4403Exp'!P$268</f>
        <v>5.2931400400000008</v>
      </c>
      <c r="R7" s="159">
        <f>1000/$A$1*'[1]4403Exp'!Q$268</f>
        <v>1.3074561066666666</v>
      </c>
      <c r="S7" s="159">
        <f>1000/$A$1*'[1]4403Exp'!R$268</f>
        <v>5.1407579199999978</v>
      </c>
      <c r="T7" s="159">
        <f>1000/$A$1*'[1]4403Exp'!S$268</f>
        <v>5.9406258799999998</v>
      </c>
      <c r="U7" s="159">
        <f>1000/$A$1*'[1]4403Exp'!T$268</f>
        <v>4.9571744799999991</v>
      </c>
      <c r="V7" s="159">
        <f>1000/$A$1*'[1]4403Exp'!U$268</f>
        <v>5.5283046000000002</v>
      </c>
      <c r="W7" s="159">
        <f>1000/$A$1*'[1]4403Exp'!V$268</f>
        <v>4.3388032799999996</v>
      </c>
      <c r="X7" s="159">
        <f>1000/$A$1*'[1]4403Exp'!W$268</f>
        <v>1.0379963999999999</v>
      </c>
      <c r="Y7" s="159">
        <f>1000/$A$1*'[1]4403Exp'!X$268</f>
        <v>4.5104404799999998</v>
      </c>
      <c r="Z7" s="159">
        <f>1000/$A$1*'[1]4403Exp'!Y$268</f>
        <v>4.1990205600000001</v>
      </c>
      <c r="AA7" s="159">
        <f>1000/$A$1*'[1]4403Exp'!Z$268</f>
        <v>8.9290798346399995</v>
      </c>
      <c r="AB7" s="159">
        <f>1000/$A$1*'[1]4403Exp'!AA$268</f>
        <v>0</v>
      </c>
      <c r="AC7" s="154"/>
      <c r="AD7" s="37">
        <f>'[1]4403Exp'!AB$268</f>
        <v>0.249862</v>
      </c>
      <c r="AE7" s="38">
        <f>'[1]4403Exp'!AC$268</f>
        <v>0.565554</v>
      </c>
      <c r="AF7" s="38">
        <f>'[1]4403Exp'!AD$268</f>
        <v>0.42201499999999997</v>
      </c>
      <c r="AG7" s="38">
        <f>'[1]4403Exp'!AE$268</f>
        <v>0.54056499999999996</v>
      </c>
      <c r="AH7" s="38">
        <f>'[1]4403Exp'!AF$268</f>
        <v>1.214831</v>
      </c>
      <c r="AI7" s="38">
        <f>'[1]4403Exp'!AG$268</f>
        <v>1.0310280000000001</v>
      </c>
      <c r="AJ7" s="38">
        <f>'[1]4403Exp'!AH$268</f>
        <v>1.1232000000000002</v>
      </c>
      <c r="AK7" s="38">
        <f>'[1]4403Exp'!AI$268</f>
        <v>2.0788989999999998</v>
      </c>
      <c r="AL7" s="38">
        <f>'[1]4403Exp'!AJ$268</f>
        <v>1.365451</v>
      </c>
      <c r="AM7" s="38">
        <f>'[1]4403Exp'!AK$268</f>
        <v>0.77255499999999988</v>
      </c>
      <c r="AN7" s="38">
        <f>'[1]4403Exp'!AL$268</f>
        <v>1.2594139999999998</v>
      </c>
      <c r="AO7" s="38">
        <f>'[1]4403Exp'!AM$268</f>
        <v>0.73901700000000003</v>
      </c>
      <c r="AP7" s="38">
        <f>'[1]4403Exp'!AN$268</f>
        <v>5.215954</v>
      </c>
      <c r="AQ7" s="38">
        <f>'[1]4403Exp'!AO$268</f>
        <v>2.136784</v>
      </c>
      <c r="AR7" s="38">
        <f>'[1]4403Exp'!AP$268</f>
        <v>2.1816849999999999</v>
      </c>
      <c r="AS7" s="38">
        <f>'[1]4403Exp'!AQ$268</f>
        <v>0.67688999999999999</v>
      </c>
      <c r="AT7" s="38">
        <f>'[1]4403Exp'!AR$268</f>
        <v>1.4366860000000001</v>
      </c>
      <c r="AU7" s="38">
        <f>'[1]4403Exp'!AS$268</f>
        <v>1.4279289999999998</v>
      </c>
      <c r="AV7" s="38">
        <f>'[1]4403Exp'!AT$268</f>
        <v>1.3822699999999999</v>
      </c>
      <c r="AW7" s="38">
        <f>'[1]4403Exp'!AU$268</f>
        <v>1.6964009999999998</v>
      </c>
      <c r="AX7" s="38">
        <f>'[1]4403Exp'!AV$268</f>
        <v>0.9536619999999999</v>
      </c>
      <c r="AY7" s="38">
        <f>'[1]4403Exp'!AW$268</f>
        <v>0.238872</v>
      </c>
      <c r="AZ7" s="38">
        <f>'[1]4403Exp'!AX$268</f>
        <v>0.90685173600000002</v>
      </c>
      <c r="BA7" s="38">
        <f>'[1]4403Exp'!AY$268</f>
        <v>0.90685173600000002</v>
      </c>
      <c r="BB7" s="38">
        <f>'[1]4403Exp'!AZ$268</f>
        <v>1.952615091</v>
      </c>
      <c r="BC7" s="38">
        <f>'[1]4403Exp'!BA$268</f>
        <v>0</v>
      </c>
      <c r="BD7" s="7"/>
    </row>
    <row r="8" spans="1:56">
      <c r="B8" s="39" t="s">
        <v>41</v>
      </c>
      <c r="C8" s="161">
        <f>1000/$A$1*'[1]4403Exp'!$B$247</f>
        <v>2.2333681999999997</v>
      </c>
      <c r="D8" s="162">
        <f>1000/$A$1*'[1]4403Exp'!$C$247</f>
        <v>2.8990242400000001</v>
      </c>
      <c r="E8" s="162">
        <f>1000/$A$1*'[1]4403Exp'!$D$247</f>
        <v>2.5673689999999998</v>
      </c>
      <c r="F8" s="162">
        <f>1000/$A$1*'[1]4403Exp'!$E$247</f>
        <v>4.1229132000000002</v>
      </c>
      <c r="G8" s="162">
        <f>1000/$A$1*'[1]4403Exp'!$F$247</f>
        <v>6.791121959999999</v>
      </c>
      <c r="H8" s="162">
        <f>1000/$A$1*'[1]4403Exp'!$G$247</f>
        <v>5.1196498399999992</v>
      </c>
      <c r="I8" s="162">
        <f>1000/$A$1*'[1]4403Exp'!$H$247</f>
        <v>5.7399472799999991</v>
      </c>
      <c r="J8" s="163">
        <f>1000/$A$1*'[1]4403Exp'!$I$247</f>
        <v>16.143617937999998</v>
      </c>
      <c r="K8" s="163">
        <f>1000/$A$1*'[1]4403Exp'!$J$247</f>
        <v>7.6656476399999987</v>
      </c>
      <c r="L8" s="163">
        <f>1000/$A$1*'[1]4403Exp'!K$247</f>
        <v>3.8751852799999997</v>
      </c>
      <c r="M8" s="162">
        <f>1000/$A$1*'[1]4403Exp'!L$247</f>
        <v>4.3665290399999988</v>
      </c>
      <c r="N8" s="162">
        <f>1000/$A$1*'[1]4403Exp'!M$247</f>
        <v>2.52705248</v>
      </c>
      <c r="O8" s="162">
        <f>1000/$A$1*'[1]4403Exp'!N$247</f>
        <v>11.543234799999999</v>
      </c>
      <c r="P8" s="162">
        <f>1000/$A$1*'[1]4403Exp'!O$247</f>
        <v>7.8132066399999989</v>
      </c>
      <c r="Q8" s="162">
        <f>1000/$A$1*'[1]4403Exp'!P$247</f>
        <v>5.2931400400000008</v>
      </c>
      <c r="R8" s="162">
        <f>1000/$A$1*'[1]4403Exp'!Q$247</f>
        <v>1.14152944</v>
      </c>
      <c r="S8" s="162">
        <f>1000/$A$1*'[1]4403Exp'!R$247</f>
        <v>4.9707579199999978</v>
      </c>
      <c r="T8" s="162">
        <f>1000/$A$1*'[1]4403Exp'!S$247</f>
        <v>5.3610258799999997</v>
      </c>
      <c r="U8" s="162">
        <f>1000/$A$1*'[1]4403Exp'!T$247</f>
        <v>4.9381744799999989</v>
      </c>
      <c r="V8" s="162">
        <f>1000/$A$1*'[1]4403Exp'!U$247</f>
        <v>5.5283046000000002</v>
      </c>
      <c r="W8" s="162">
        <f>1000/$A$1*'[1]4403Exp'!V$247</f>
        <v>4.3387931999999996</v>
      </c>
      <c r="X8" s="162">
        <f>1000/$A$1*'[1]4403Exp'!W$247</f>
        <v>1.0379963999999999</v>
      </c>
      <c r="Y8" s="162">
        <f>1000/$A$1*'[1]4403Exp'!X$247</f>
        <v>4.5104404799999998</v>
      </c>
      <c r="Z8" s="162">
        <f>1000/$A$1*'[1]4403Exp'!Y$247</f>
        <v>4.1990205600000001</v>
      </c>
      <c r="AA8" s="162">
        <f>1000/$A$1*'[1]4403Exp'!Z$247</f>
        <v>8.9290798346399995</v>
      </c>
      <c r="AB8" s="162">
        <f>1000/$A$1*'[1]4403Exp'!AA$247</f>
        <v>0</v>
      </c>
      <c r="AC8" s="154"/>
      <c r="AD8" s="43">
        <f>'[1]4403Exp'!AB$247</f>
        <v>0.24818499999999999</v>
      </c>
      <c r="AE8" s="44">
        <f>'[1]4403Exp'!AC$247</f>
        <v>0.565554</v>
      </c>
      <c r="AF8" s="44">
        <f>'[1]4403Exp'!AD$247</f>
        <v>0.40918399999999999</v>
      </c>
      <c r="AG8" s="44">
        <f>'[1]4403Exp'!AE$247</f>
        <v>0.54056499999999996</v>
      </c>
      <c r="AH8" s="44">
        <f>'[1]4403Exp'!AF$247</f>
        <v>1.214831</v>
      </c>
      <c r="AI8" s="44">
        <f>'[1]4403Exp'!AG$247</f>
        <v>1.0310280000000001</v>
      </c>
      <c r="AJ8" s="44">
        <f>'[1]4403Exp'!AH$247</f>
        <v>1.1232000000000002</v>
      </c>
      <c r="AK8" s="44">
        <f>'[1]4403Exp'!AI$247</f>
        <v>2.0673019999999998</v>
      </c>
      <c r="AL8" s="44">
        <f>'[1]4403Exp'!AJ$247</f>
        <v>1.365451</v>
      </c>
      <c r="AM8" s="44">
        <f>'[1]4403Exp'!AK$247</f>
        <v>0.77255499999999988</v>
      </c>
      <c r="AN8" s="44">
        <f>'[1]4403Exp'!AL$247</f>
        <v>1.2476859999999999</v>
      </c>
      <c r="AO8" s="44">
        <f>'[1]4403Exp'!AM$247</f>
        <v>0.73899700000000001</v>
      </c>
      <c r="AP8" s="44">
        <f>'[1]4403Exp'!AN$247</f>
        <v>5.215954</v>
      </c>
      <c r="AQ8" s="44">
        <f>'[1]4403Exp'!AO$247</f>
        <v>2.0972840000000001</v>
      </c>
      <c r="AR8" s="44">
        <f>'[1]4403Exp'!AP$247</f>
        <v>2.1816849999999999</v>
      </c>
      <c r="AS8" s="44">
        <f>'[1]4403Exp'!AQ$247</f>
        <v>0.62284399999999995</v>
      </c>
      <c r="AT8" s="44">
        <f>'[1]4403Exp'!AR$247</f>
        <v>1.3972960000000001</v>
      </c>
      <c r="AU8" s="44">
        <f>'[1]4403Exp'!AS$247</f>
        <v>1.3931049999999998</v>
      </c>
      <c r="AV8" s="44">
        <f>'[1]4403Exp'!AT$247</f>
        <v>1.3665449999999999</v>
      </c>
      <c r="AW8" s="44">
        <f>'[1]4403Exp'!AU$247</f>
        <v>1.6964009999999998</v>
      </c>
      <c r="AX8" s="44">
        <f>'[1]4403Exp'!AV$247</f>
        <v>0.95364299999999991</v>
      </c>
      <c r="AY8" s="44">
        <f>'[1]4403Exp'!AW$247</f>
        <v>0.238872</v>
      </c>
      <c r="AZ8" s="44">
        <f>'[1]4403Exp'!AX$247</f>
        <v>0.90685173600000002</v>
      </c>
      <c r="BA8" s="44">
        <f>'[1]4403Exp'!AY$247</f>
        <v>0.90685173600000002</v>
      </c>
      <c r="BB8" s="44">
        <f>'[1]4403Exp'!AZ$247</f>
        <v>1.952615091</v>
      </c>
      <c r="BC8" s="44">
        <f>'[1]4403Exp'!BA$247</f>
        <v>0</v>
      </c>
      <c r="BD8" s="7"/>
    </row>
    <row r="9" spans="1:56">
      <c r="B9" s="45" t="s">
        <v>15</v>
      </c>
      <c r="C9" s="164">
        <f t="shared" ref="C9:M9" si="2">SUM(C7:C7)-SUM(C8:C8)</f>
        <v>6.2999999999995282E-3</v>
      </c>
      <c r="D9" s="165">
        <f t="shared" si="2"/>
        <v>0</v>
      </c>
      <c r="E9" s="165">
        <f t="shared" si="2"/>
        <v>0.13949599999999984</v>
      </c>
      <c r="F9" s="165">
        <f t="shared" si="2"/>
        <v>0</v>
      </c>
      <c r="G9" s="165">
        <f t="shared" si="2"/>
        <v>0</v>
      </c>
      <c r="H9" s="165">
        <f t="shared" si="2"/>
        <v>0</v>
      </c>
      <c r="I9" s="165">
        <f t="shared" si="2"/>
        <v>0</v>
      </c>
      <c r="J9" s="166">
        <f t="shared" si="2"/>
        <v>5.5636000000003349E-2</v>
      </c>
      <c r="K9" s="166">
        <f t="shared" si="2"/>
        <v>0</v>
      </c>
      <c r="L9" s="166">
        <f t="shared" si="2"/>
        <v>0</v>
      </c>
      <c r="M9" s="165">
        <f t="shared" si="2"/>
        <v>2.2999999999999687E-2</v>
      </c>
      <c r="N9" s="165">
        <f>SUM(N7:N7)-SUM(N8:N8)</f>
        <v>1.2167999999990187E-4</v>
      </c>
      <c r="O9" s="165">
        <f t="shared" ref="O9:AB9" si="3">SUM(O7:O7)-SUM(O8:O8)</f>
        <v>0</v>
      </c>
      <c r="P9" s="165">
        <f t="shared" si="3"/>
        <v>0.14100000000000001</v>
      </c>
      <c r="Q9" s="165">
        <f t="shared" si="3"/>
        <v>0</v>
      </c>
      <c r="R9" s="165">
        <f t="shared" si="3"/>
        <v>0.16592666666666656</v>
      </c>
      <c r="S9" s="165">
        <f t="shared" si="3"/>
        <v>0.16999999999999993</v>
      </c>
      <c r="T9" s="165">
        <f t="shared" si="3"/>
        <v>0.57960000000000012</v>
      </c>
      <c r="U9" s="165">
        <f t="shared" si="3"/>
        <v>1.9000000000000128E-2</v>
      </c>
      <c r="V9" s="165">
        <f t="shared" si="3"/>
        <v>0</v>
      </c>
      <c r="W9" s="165">
        <f t="shared" si="3"/>
        <v>1.0080000000023404E-5</v>
      </c>
      <c r="X9" s="165">
        <f t="shared" si="3"/>
        <v>0</v>
      </c>
      <c r="Y9" s="165">
        <f t="shared" si="3"/>
        <v>0</v>
      </c>
      <c r="Z9" s="165">
        <f t="shared" si="3"/>
        <v>0</v>
      </c>
      <c r="AA9" s="165">
        <f t="shared" si="3"/>
        <v>0</v>
      </c>
      <c r="AB9" s="165">
        <f t="shared" si="3"/>
        <v>0</v>
      </c>
      <c r="AC9" s="154"/>
      <c r="AD9" s="49">
        <f t="shared" ref="AD9:BC9" si="4">SUM(AD7:AD7)-SUM(AD8:AD8)</f>
        <v>1.6770000000000118E-3</v>
      </c>
      <c r="AE9" s="50">
        <f t="shared" si="4"/>
        <v>0</v>
      </c>
      <c r="AF9" s="50">
        <f t="shared" si="4"/>
        <v>1.2830999999999981E-2</v>
      </c>
      <c r="AG9" s="50">
        <f t="shared" si="4"/>
        <v>0</v>
      </c>
      <c r="AH9" s="50">
        <f t="shared" si="4"/>
        <v>0</v>
      </c>
      <c r="AI9" s="50">
        <f t="shared" si="4"/>
        <v>0</v>
      </c>
      <c r="AJ9" s="50">
        <f t="shared" si="4"/>
        <v>0</v>
      </c>
      <c r="AK9" s="50">
        <f t="shared" si="4"/>
        <v>1.1597000000000079E-2</v>
      </c>
      <c r="AL9" s="50">
        <f t="shared" si="4"/>
        <v>0</v>
      </c>
      <c r="AM9" s="50">
        <f t="shared" si="4"/>
        <v>0</v>
      </c>
      <c r="AN9" s="50">
        <f t="shared" si="4"/>
        <v>1.1727999999999961E-2</v>
      </c>
      <c r="AO9" s="50">
        <f t="shared" si="4"/>
        <v>2.0000000000020002E-5</v>
      </c>
      <c r="AP9" s="50">
        <f t="shared" si="4"/>
        <v>0</v>
      </c>
      <c r="AQ9" s="50">
        <f t="shared" si="4"/>
        <v>3.9499999999999869E-2</v>
      </c>
      <c r="AR9" s="50">
        <f t="shared" si="4"/>
        <v>0</v>
      </c>
      <c r="AS9" s="50">
        <f t="shared" si="4"/>
        <v>5.4046000000000038E-2</v>
      </c>
      <c r="AT9" s="50">
        <f t="shared" si="4"/>
        <v>3.9390000000000036E-2</v>
      </c>
      <c r="AU9" s="50">
        <f t="shared" si="4"/>
        <v>3.4823999999999966E-2</v>
      </c>
      <c r="AV9" s="50">
        <f t="shared" si="4"/>
        <v>1.5724999999999989E-2</v>
      </c>
      <c r="AW9" s="50">
        <f t="shared" si="4"/>
        <v>0</v>
      </c>
      <c r="AX9" s="50">
        <f t="shared" si="4"/>
        <v>1.8999999999991246E-5</v>
      </c>
      <c r="AY9" s="50">
        <f t="shared" si="4"/>
        <v>0</v>
      </c>
      <c r="AZ9" s="50">
        <f t="shared" si="4"/>
        <v>0</v>
      </c>
      <c r="BA9" s="50">
        <f t="shared" si="4"/>
        <v>0</v>
      </c>
      <c r="BB9" s="50">
        <f t="shared" si="4"/>
        <v>0</v>
      </c>
      <c r="BC9" s="50">
        <f t="shared" si="4"/>
        <v>0</v>
      </c>
      <c r="BD9" s="7"/>
    </row>
    <row r="10" spans="1:56" ht="17.149999999999999" customHeight="1">
      <c r="B10" s="51" t="s">
        <v>55</v>
      </c>
      <c r="C10" s="167">
        <f>1000/$A$1*'[1]4403Exp'!$B$269</f>
        <v>0</v>
      </c>
      <c r="D10" s="168">
        <f>1000/$A$1*'[1]4403Exp'!$C$269</f>
        <v>0</v>
      </c>
      <c r="E10" s="168">
        <f>1000/$A$1*'[1]4403Exp'!$D$269</f>
        <v>0</v>
      </c>
      <c r="F10" s="168">
        <f>1000/$A$1*'[1]4403Exp'!$E$269</f>
        <v>0.97353479999999992</v>
      </c>
      <c r="G10" s="168">
        <f>1000/$A$1*'[1]4403Exp'!$F$269</f>
        <v>1.2628167999999997</v>
      </c>
      <c r="H10" s="168">
        <f>1000/$A$1*'[1]4403Exp'!$G$269</f>
        <v>0</v>
      </c>
      <c r="I10" s="168">
        <f>1000/$A$1*'[1]4403Exp'!$H$269</f>
        <v>3.218E-2</v>
      </c>
      <c r="J10" s="169">
        <f>1000/$A$1*'[1]4403Exp'!$I$269</f>
        <v>1.2935999999999999E-4</v>
      </c>
      <c r="K10" s="169">
        <f>1000/$A$1*'[1]4403Exp'!$J$269</f>
        <v>0</v>
      </c>
      <c r="L10" s="169">
        <f>1000/$A$1*'[1]4403Exp'!K$269</f>
        <v>0</v>
      </c>
      <c r="M10" s="168">
        <f>1000/$A$1*'[1]4403Exp'!L$269</f>
        <v>0.70530936</v>
      </c>
      <c r="N10" s="168">
        <f>1000/$A$1*'[1]4403Exp'!M$269</f>
        <v>0.41076672000000003</v>
      </c>
      <c r="O10" s="168">
        <f>1000/$A$1*'[1]4403Exp'!N$269</f>
        <v>3.2402764799999999</v>
      </c>
      <c r="P10" s="168">
        <f>1000/$A$1*'[1]4403Exp'!O$269</f>
        <v>0.89052936000000005</v>
      </c>
      <c r="Q10" s="168">
        <f>1000/$A$1*'[1]4403Exp'!P$269</f>
        <v>0.16601509999999997</v>
      </c>
      <c r="R10" s="168">
        <f>1000/$A$1*'[1]4403Exp'!Q$269</f>
        <v>5.1999999999999995E-4</v>
      </c>
      <c r="S10" s="168">
        <f>1000/$A$1*'[1]4403Exp'!R$269</f>
        <v>0</v>
      </c>
      <c r="T10" s="168">
        <f>1000/$A$1*'[1]4403Exp'!S$269</f>
        <v>0.16483007999999999</v>
      </c>
      <c r="U10" s="168">
        <f>1000/$A$1*'[1]4403Exp'!T$269</f>
        <v>0</v>
      </c>
      <c r="V10" s="168">
        <f>1000/$A$1*'[1]4403Exp'!U$269</f>
        <v>0</v>
      </c>
      <c r="W10" s="168">
        <f>1000/$A$1*'[1]4403Exp'!V$269</f>
        <v>0</v>
      </c>
      <c r="X10" s="168">
        <f>1000/$A$1*'[1]4403Exp'!W$269</f>
        <v>0</v>
      </c>
      <c r="Y10" s="168">
        <f>1000/$A$1*'[1]4403Exp'!X$269</f>
        <v>0</v>
      </c>
      <c r="Z10" s="168">
        <f>1000/$A$1*'[1]4403Exp'!Y$269</f>
        <v>0</v>
      </c>
      <c r="AA10" s="168">
        <f>1000/$A$1*'[1]4403Exp'!Z$269</f>
        <v>0</v>
      </c>
      <c r="AB10" s="168">
        <f>1000/$A$1*'[1]4403Exp'!AA$269</f>
        <v>0</v>
      </c>
      <c r="AC10" s="154"/>
      <c r="AD10" s="55">
        <f>'[1]4403Exp'!AB$269</f>
        <v>0</v>
      </c>
      <c r="AE10" s="56">
        <f>'[1]4403Exp'!AC$269</f>
        <v>0</v>
      </c>
      <c r="AF10" s="56">
        <f>'[1]4403Exp'!AD$269</f>
        <v>0</v>
      </c>
      <c r="AG10" s="56">
        <f>'[1]4403Exp'!AE$269</f>
        <v>6.3478999999999994E-2</v>
      </c>
      <c r="AH10" s="56">
        <f>'[1]4403Exp'!AF$269</f>
        <v>0.10102899999999999</v>
      </c>
      <c r="AI10" s="56">
        <f>'[1]4403Exp'!AG$269</f>
        <v>0</v>
      </c>
      <c r="AJ10" s="56">
        <f>'[1]4403Exp'!AH$269</f>
        <v>6.5359999999999993E-3</v>
      </c>
      <c r="AK10" s="56">
        <f>'[1]4403Exp'!AI$269</f>
        <v>2.4999999999999998E-5</v>
      </c>
      <c r="AL10" s="56">
        <f>'[1]4403Exp'!AJ$269</f>
        <v>0</v>
      </c>
      <c r="AM10" s="56">
        <f>'[1]4403Exp'!AK$269</f>
        <v>0</v>
      </c>
      <c r="AN10" s="56">
        <f>'[1]4403Exp'!AL$269</f>
        <v>6.0344999999999996E-2</v>
      </c>
      <c r="AO10" s="56">
        <f>'[1]4403Exp'!AM$269</f>
        <v>5.8985999999999997E-2</v>
      </c>
      <c r="AP10" s="56">
        <f>'[1]4403Exp'!AN$269</f>
        <v>0.15482799999999999</v>
      </c>
      <c r="AQ10" s="56">
        <f>'[1]4403Exp'!AO$269</f>
        <v>0.21907499999999999</v>
      </c>
      <c r="AR10" s="56">
        <f>'[1]4403Exp'!AP$269</f>
        <v>4.9773999999999999E-2</v>
      </c>
      <c r="AS10" s="56">
        <f>'[1]4403Exp'!AQ$269</f>
        <v>7.7999999999999999E-5</v>
      </c>
      <c r="AT10" s="56">
        <f>'[1]4403Exp'!AR$269</f>
        <v>0</v>
      </c>
      <c r="AU10" s="56">
        <f>'[1]4403Exp'!AS$269</f>
        <v>2.4798000000000001E-2</v>
      </c>
      <c r="AV10" s="56">
        <f>'[1]4403Exp'!AT$269</f>
        <v>0</v>
      </c>
      <c r="AW10" s="56">
        <f>'[1]4403Exp'!AU$269</f>
        <v>0</v>
      </c>
      <c r="AX10" s="56">
        <f>'[1]4403Exp'!AV$269</f>
        <v>0</v>
      </c>
      <c r="AY10" s="56">
        <f>'[1]4403Exp'!AW$269</f>
        <v>0</v>
      </c>
      <c r="AZ10" s="56">
        <f>'[1]4403Exp'!AX$269</f>
        <v>0</v>
      </c>
      <c r="BA10" s="56">
        <f>'[1]4403Exp'!AY$269</f>
        <v>0</v>
      </c>
      <c r="BB10" s="56">
        <f>'[1]4403Exp'!AZ$269</f>
        <v>0</v>
      </c>
      <c r="BC10" s="56">
        <f>'[1]4403Exp'!BA$269</f>
        <v>0</v>
      </c>
      <c r="BD10" s="7"/>
    </row>
    <row r="11" spans="1:56" ht="17.149999999999999" customHeight="1">
      <c r="B11" s="33" t="s">
        <v>48</v>
      </c>
      <c r="C11" s="158">
        <f>1000/$A$1*'[1]4403Exp'!$B$267</f>
        <v>48.253428019999994</v>
      </c>
      <c r="D11" s="159">
        <f>1000/$A$1*'[1]4403Exp'!$C$267</f>
        <v>29.535329460000003</v>
      </c>
      <c r="E11" s="159">
        <f>1000/$A$1*'[1]4403Exp'!$D$267</f>
        <v>53.212846568000003</v>
      </c>
      <c r="F11" s="159">
        <f>1000/$A$1*'[1]4403Exp'!$E$267</f>
        <v>5.0012787999999997</v>
      </c>
      <c r="G11" s="159">
        <f>1000/$A$1*'[1]4403Exp'!$F$267</f>
        <v>53.209434882799997</v>
      </c>
      <c r="H11" s="159">
        <f>1000/$A$1*'[1]4403Exp'!$G$267</f>
        <v>59.632742639999996</v>
      </c>
      <c r="I11" s="159">
        <f>1000/$A$1*'[1]4403Exp'!$H$267</f>
        <v>30.53978768</v>
      </c>
      <c r="J11" s="160">
        <f>1000/$A$1*'[1]4403Exp'!$I$267</f>
        <v>96.082201499200011</v>
      </c>
      <c r="K11" s="160">
        <f>1000/$A$1*'[1]4403Exp'!$J$267</f>
        <v>70.088619440000002</v>
      </c>
      <c r="L11" s="160">
        <f>1000/$A$1*'[1]4403Exp'!K$267</f>
        <v>53.239443704000003</v>
      </c>
      <c r="M11" s="159">
        <f>1000/$A$1*'[1]4403Exp'!L$267</f>
        <v>80.046578039999986</v>
      </c>
      <c r="N11" s="159">
        <f>1000/$A$1*'[1]4403Exp'!M$267</f>
        <v>133.01239527999996</v>
      </c>
      <c r="O11" s="159">
        <f>1000/$A$1*'[1]4403Exp'!N$267</f>
        <v>46.296829119999991</v>
      </c>
      <c r="P11" s="159">
        <f>1000/$A$1*'[1]4403Exp'!O$267</f>
        <v>65.72188899692307</v>
      </c>
      <c r="Q11" s="159">
        <f>1000/$A$1*'[1]4403Exp'!P$267</f>
        <v>115.75839800941175</v>
      </c>
      <c r="R11" s="159">
        <f>1000/$A$1*'[1]4403Exp'!Q$267</f>
        <v>89.458192534736838</v>
      </c>
      <c r="S11" s="159">
        <f>1000/$A$1*'[1]4403Exp'!R$267</f>
        <v>86.144606080000003</v>
      </c>
      <c r="T11" s="159">
        <f>1000/$A$1*'[1]4403Exp'!S$267</f>
        <v>154.02585007999997</v>
      </c>
      <c r="U11" s="159">
        <f>1000/$A$1*'[1]4403Exp'!T$267</f>
        <v>136.16050604</v>
      </c>
      <c r="V11" s="159">
        <f>1000/$A$1*'[1]4403Exp'!U$267</f>
        <v>73.267449279999994</v>
      </c>
      <c r="W11" s="159">
        <f>1000/$A$1*'[1]4403Exp'!V$267</f>
        <v>52.843918959999996</v>
      </c>
      <c r="X11" s="159">
        <f>1000/$A$1*'[1]4403Exp'!W$267</f>
        <v>45.608886920000003</v>
      </c>
      <c r="Y11" s="159">
        <f>1000/$A$1*'[1]4403Exp'!X$267</f>
        <v>56.135960327999996</v>
      </c>
      <c r="Z11" s="159">
        <f>1000/$A$1*'[1]4403Exp'!Y$267</f>
        <v>14.528757599999999</v>
      </c>
      <c r="AA11" s="159">
        <f>1000/$A$1*'[1]4403Exp'!Z$267</f>
        <v>24.899924200000001</v>
      </c>
      <c r="AB11" s="159">
        <f>1000/$A$1*'[1]4403Exp'!AA$267</f>
        <v>0</v>
      </c>
      <c r="AC11" s="154"/>
      <c r="AD11" s="37">
        <f>'[1]4403Exp'!AB$267</f>
        <v>2.1844200000000003</v>
      </c>
      <c r="AE11" s="38">
        <f>'[1]4403Exp'!AC$267</f>
        <v>1.651211</v>
      </c>
      <c r="AF11" s="38">
        <f>'[1]4403Exp'!AD$267</f>
        <v>4.4503969999999997</v>
      </c>
      <c r="AG11" s="38">
        <f>'[1]4403Exp'!AE$267</f>
        <v>0.46222099999999999</v>
      </c>
      <c r="AH11" s="38">
        <f>'[1]4403Exp'!AF$267</f>
        <v>5.6644259999999997</v>
      </c>
      <c r="AI11" s="38">
        <f>'[1]4403Exp'!AG$267</f>
        <v>6.2484280000000005</v>
      </c>
      <c r="AJ11" s="38">
        <f>'[1]4403Exp'!AH$267</f>
        <v>4.3999149999999991</v>
      </c>
      <c r="AK11" s="38">
        <f>'[1]4403Exp'!AI$267</f>
        <v>12.531407999999999</v>
      </c>
      <c r="AL11" s="38">
        <f>'[1]4403Exp'!AJ$267</f>
        <v>8.6283969999999997</v>
      </c>
      <c r="AM11" s="38">
        <f>'[1]4403Exp'!AK$267</f>
        <v>5.0166109999999993</v>
      </c>
      <c r="AN11" s="38">
        <f>'[1]4403Exp'!AL$267</f>
        <v>7.1606339999999991</v>
      </c>
      <c r="AO11" s="38">
        <f>'[1]4403Exp'!AM$267</f>
        <v>9.3889259999999997</v>
      </c>
      <c r="AP11" s="38">
        <f>'[1]4403Exp'!AN$267</f>
        <v>5.5362849999999995</v>
      </c>
      <c r="AQ11" s="38">
        <f>'[1]4403Exp'!AO$267</f>
        <v>7.3259080000000001</v>
      </c>
      <c r="AR11" s="38">
        <f>'[1]4403Exp'!AP$267</f>
        <v>17.669796999999999</v>
      </c>
      <c r="AS11" s="38">
        <f>'[1]4403Exp'!AQ$267</f>
        <v>14.126016</v>
      </c>
      <c r="AT11" s="38">
        <f>'[1]4403Exp'!AR$267</f>
        <v>10.279843999999999</v>
      </c>
      <c r="AU11" s="38">
        <f>'[1]4403Exp'!AS$267</f>
        <v>15.091381999999996</v>
      </c>
      <c r="AV11" s="38">
        <f>'[1]4403Exp'!AT$267</f>
        <v>10.321006000000001</v>
      </c>
      <c r="AW11" s="38">
        <f>'[1]4403Exp'!AU$267</f>
        <v>7.1010919999999995</v>
      </c>
      <c r="AX11" s="38">
        <f>'[1]4403Exp'!AV$267</f>
        <v>4.2073159999999996</v>
      </c>
      <c r="AY11" s="38">
        <f>'[1]4403Exp'!AW$267</f>
        <v>3.5619589999999999</v>
      </c>
      <c r="AZ11" s="38">
        <f>'[1]4403Exp'!AX$267</f>
        <v>1.0997600330000001</v>
      </c>
      <c r="BA11" s="38">
        <f>'[1]4403Exp'!AY$267</f>
        <v>1.0739800129999999</v>
      </c>
      <c r="BB11" s="38">
        <f>'[1]4403Exp'!AZ$267</f>
        <v>2.0303864410000001</v>
      </c>
      <c r="BC11" s="38">
        <f>'[1]4403Exp'!BA$267</f>
        <v>0</v>
      </c>
      <c r="BD11" s="7"/>
    </row>
    <row r="12" spans="1:56">
      <c r="B12" s="39" t="s">
        <v>21</v>
      </c>
      <c r="C12" s="170">
        <f>1000/$A$1*(SUM('[1]4403Exp'!$B$47:$B$47)+SUM('[1]4403Exp'!$B$105:$B$105))</f>
        <v>19.6951608</v>
      </c>
      <c r="D12" s="162">
        <f>1000/$A$1*(SUM('[1]4403Exp'!$C$47:$C$47)+SUM('[1]4403Exp'!$C$105:$C$105))</f>
        <v>24.946433316</v>
      </c>
      <c r="E12" s="162">
        <f>1000/$A$1*(SUM('[1]4403Exp'!$D$47:$D$47)+SUM('[1]4403Exp'!$D$105:$D$105))</f>
        <v>43.279185599999998</v>
      </c>
      <c r="F12" s="162">
        <f>1000/$A$1*(SUM('[1]4403Exp'!$E$47:$E$47)+SUM('[1]4403Exp'!$E$105:$E$105))</f>
        <v>0.25087720000000002</v>
      </c>
      <c r="G12" s="162">
        <f>1000/$A$1*(SUM('[1]4403Exp'!$F$47:$F$47)+SUM('[1]4403Exp'!$F$105:$F$105))</f>
        <v>9.7426700588000017</v>
      </c>
      <c r="H12" s="162">
        <f>1000/$A$1*(SUM('[1]4403Exp'!$G$47:$G$47)+SUM('[1]4403Exp'!$G$105:$G$105))</f>
        <v>26.017501040000003</v>
      </c>
      <c r="I12" s="162">
        <f>1000/$A$1*(SUM('[1]4403Exp'!$H$47:$H$47)+SUM('[1]4403Exp'!$H$105:$H$105))</f>
        <v>25.649536559999998</v>
      </c>
      <c r="J12" s="163">
        <f>1000/$A$1*(SUM('[1]4403Exp'!$I$47:$I$47)+SUM('[1]4403Exp'!$I$105:$I$105))</f>
        <v>50.736739759999999</v>
      </c>
      <c r="K12" s="163">
        <f>1000/$A$1*(SUM('[1]4403Exp'!$J$47:$J$47)+SUM('[1]4403Exp'!$J$105:$J$105))</f>
        <v>47.279089480000003</v>
      </c>
      <c r="L12" s="163">
        <f>1000/$A$1*(SUM('[1]4403Exp'!K$47:K$47)+SUM('[1]4403Exp'!K$105:K$105))</f>
        <v>40.94666834400001</v>
      </c>
      <c r="M12" s="162">
        <f>1000/$A$1*(SUM('[1]4403Exp'!L$47:L$47)+SUM('[1]4403Exp'!L$105:L$105))</f>
        <v>58.636423600000001</v>
      </c>
      <c r="N12" s="162">
        <f>1000/$A$1*(SUM('[1]4403Exp'!M$47:M$47)+SUM('[1]4403Exp'!M$105:M$105))</f>
        <v>67.823010839999995</v>
      </c>
      <c r="O12" s="162">
        <f>1000/$A$1*(SUM('[1]4403Exp'!N$47:N$47)+SUM('[1]4403Exp'!N$105:N$105))</f>
        <v>37.21833376</v>
      </c>
      <c r="P12" s="162">
        <f>1000/$A$1*(SUM('[1]4403Exp'!O$47:O$47)+SUM('[1]4403Exp'!O$105:O$105))</f>
        <v>51.75722987692307</v>
      </c>
      <c r="Q12" s="162">
        <f>1000/$A$1*(SUM('[1]4403Exp'!P$47:P$47)+SUM('[1]4403Exp'!P$105:P$105))</f>
        <v>102.29313816941173</v>
      </c>
      <c r="R12" s="162">
        <f>1000/$A$1*(SUM('[1]4403Exp'!Q$47:Q$47)+SUM('[1]4403Exp'!Q$105:Q$105))</f>
        <v>69.785671654736845</v>
      </c>
      <c r="S12" s="162">
        <f>1000/$A$1*(SUM('[1]4403Exp'!R$47:R$47)+SUM('[1]4403Exp'!R$105:R$105))</f>
        <v>58.582701439999994</v>
      </c>
      <c r="T12" s="162">
        <f>1000/$A$1*(SUM('[1]4403Exp'!S$47:S$47)+SUM('[1]4403Exp'!S$105:S$105))</f>
        <v>144.38039743999997</v>
      </c>
      <c r="U12" s="162">
        <f>1000/$A$1*(SUM('[1]4403Exp'!T$47:T$47)+SUM('[1]4403Exp'!T$105:T$105))</f>
        <v>114.29950747999997</v>
      </c>
      <c r="V12" s="162">
        <f>1000/$A$1*(SUM('[1]4403Exp'!U$47:U$47)+SUM('[1]4403Exp'!U$105:U$105))</f>
        <v>60.161487759999993</v>
      </c>
      <c r="W12" s="162">
        <f>1000/$A$1*(SUM('[1]4403Exp'!V$47:V$47)+SUM('[1]4403Exp'!V$105:V$105))</f>
        <v>49.937798959999995</v>
      </c>
      <c r="X12" s="162">
        <f>1000/$A$1*(SUM('[1]4403Exp'!W$47:W$47)+SUM('[1]4403Exp'!W$105:W$105))</f>
        <v>42.869086920000001</v>
      </c>
      <c r="Y12" s="162">
        <f>1000/$A$1*(SUM('[1]4403Exp'!X$47:X$47)+SUM('[1]4403Exp'!X$105:X$105))</f>
        <v>47.281520327999999</v>
      </c>
      <c r="Z12" s="162">
        <f>1000/$A$1*(SUM('[1]4403Exp'!Y$47:Y$47)+SUM('[1]4403Exp'!Y$105:Y$105))</f>
        <v>13.771917599999998</v>
      </c>
      <c r="AA12" s="162">
        <f>1000/$A$1*(SUM('[1]4403Exp'!Z$47:Z$47)+SUM('[1]4403Exp'!Z$105:Z$105))</f>
        <v>24.4992442</v>
      </c>
      <c r="AB12" s="162">
        <f>1000/$A$1*(SUM('[1]4403Exp'!AA$47:AA$47)+SUM('[1]4403Exp'!AA$105:AA$105))</f>
        <v>0</v>
      </c>
      <c r="AC12" s="154"/>
      <c r="AD12" s="74">
        <f>(SUM('[1]4403Exp'!AB$47:AB$47)+SUM('[1]4403Exp'!AB$105:AB$105))</f>
        <v>0.656613</v>
      </c>
      <c r="AE12" s="44">
        <f>(SUM('[1]4403Exp'!AC$47:AC$47)+SUM('[1]4403Exp'!AC$105:AC$105))</f>
        <v>1.3356459999999999</v>
      </c>
      <c r="AF12" s="44">
        <f>(SUM('[1]4403Exp'!AD$47:AD$47)+SUM('[1]4403Exp'!AD$105:AD$105))</f>
        <v>2.8734649999999995</v>
      </c>
      <c r="AG12" s="44">
        <f>(SUM('[1]4403Exp'!AE$47:AE$47)+SUM('[1]4403Exp'!AE$105:AE$105))</f>
        <v>2.0129999999999999E-2</v>
      </c>
      <c r="AH12" s="44">
        <f>(SUM('[1]4403Exp'!AF$47:AF$47)+SUM('[1]4403Exp'!AF$105:AF$105))</f>
        <v>0.88574999999999993</v>
      </c>
      <c r="AI12" s="44">
        <f>(SUM('[1]4403Exp'!AG$47:AG$47)+SUM('[1]4403Exp'!AG$105:AG$105))</f>
        <v>2.683684</v>
      </c>
      <c r="AJ12" s="44">
        <f>(SUM('[1]4403Exp'!AH$47:AH$47)+SUM('[1]4403Exp'!AH$105:AH$105))</f>
        <v>3.4910069999999997</v>
      </c>
      <c r="AK12" s="44">
        <f>(SUM('[1]4403Exp'!AI$47:AI$47)+SUM('[1]4403Exp'!AI$105:AI$105))</f>
        <v>4.9808479999999999</v>
      </c>
      <c r="AL12" s="44">
        <f>(SUM('[1]4403Exp'!AJ$47:AJ$47)+SUM('[1]4403Exp'!AJ$105:AJ$105))</f>
        <v>6.339658</v>
      </c>
      <c r="AM12" s="44">
        <f>(SUM('[1]4403Exp'!AK$47:AK$47)+SUM('[1]4403Exp'!AK$105:AK$105))</f>
        <v>3.8341449999999999</v>
      </c>
      <c r="AN12" s="44">
        <f>(SUM('[1]4403Exp'!AL$47:AL$47)+SUM('[1]4403Exp'!AL$105:AL$105))</f>
        <v>4.8822029999999996</v>
      </c>
      <c r="AO12" s="44">
        <f>(SUM('[1]4403Exp'!AM$47:AM$47)+SUM('[1]4403Exp'!AM$105:AM$105))</f>
        <v>3.7423919999999997</v>
      </c>
      <c r="AP12" s="44">
        <f>(SUM('[1]4403Exp'!AN$47:AN$47)+SUM('[1]4403Exp'!AN$105:AN$105))</f>
        <v>4.4325319999999993</v>
      </c>
      <c r="AQ12" s="44">
        <f>(SUM('[1]4403Exp'!AO$47:AO$47)+SUM('[1]4403Exp'!AO$105:AO$105))</f>
        <v>5.7249300000000005</v>
      </c>
      <c r="AR12" s="44">
        <f>(SUM('[1]4403Exp'!AP$47:AP$47)+SUM('[1]4403Exp'!AP$105:AP$105))</f>
        <v>15.120468000000001</v>
      </c>
      <c r="AS12" s="44">
        <f>(SUM('[1]4403Exp'!AQ$47:AQ$47)+SUM('[1]4403Exp'!AQ$105:AQ$105))</f>
        <v>11.450626</v>
      </c>
      <c r="AT12" s="44">
        <f>(SUM('[1]4403Exp'!AR$47:AR$47)+SUM('[1]4403Exp'!AR$105:AR$105))</f>
        <v>6.7115489999999998</v>
      </c>
      <c r="AU12" s="44">
        <f>(SUM('[1]4403Exp'!AS$47:AS$47)+SUM('[1]4403Exp'!AS$105:AS$105))</f>
        <v>13.612260999999998</v>
      </c>
      <c r="AV12" s="44">
        <f>(SUM('[1]4403Exp'!AT$47:AT$47)+SUM('[1]4403Exp'!AT$105:AT$105))</f>
        <v>8.0932279999999999</v>
      </c>
      <c r="AW12" s="44">
        <f>(SUM('[1]4403Exp'!AU$47:AU$47)+SUM('[1]4403Exp'!AU$105:AU$105))</f>
        <v>5.3111009999999998</v>
      </c>
      <c r="AX12" s="44">
        <f>(SUM('[1]4403Exp'!AV$47:AV$47)+SUM('[1]4403Exp'!AV$105:AV$105))</f>
        <v>3.7891179999999998</v>
      </c>
      <c r="AY12" s="44">
        <f>(SUM('[1]4403Exp'!AW$47:AW$47)+SUM('[1]4403Exp'!AW$105:AW$105))</f>
        <v>3.3541509999999999</v>
      </c>
      <c r="AZ12" s="44">
        <f>(SUM('[1]4403Exp'!AX$47:AX$47)+SUM('[1]4403Exp'!AX$105:AX$105))</f>
        <v>1.0067012640000002</v>
      </c>
      <c r="BA12" s="44">
        <f>(SUM('[1]4403Exp'!AY$47:AY$47)+SUM('[1]4403Exp'!AY$105:AY$105))</f>
        <v>1.0162995459999999</v>
      </c>
      <c r="BB12" s="44">
        <f>(SUM('[1]4403Exp'!AZ$47:AZ$47)+SUM('[1]4403Exp'!AZ$105:AZ$105))</f>
        <v>1.997070261</v>
      </c>
      <c r="BC12" s="44">
        <f>(SUM('[1]4403Exp'!BA$47:BA$47)+SUM('[1]4403Exp'!BA$105:BA$105))</f>
        <v>0</v>
      </c>
      <c r="BD12" s="7"/>
    </row>
    <row r="13" spans="1:56">
      <c r="B13" s="221" t="s">
        <v>20</v>
      </c>
      <c r="C13" s="161">
        <f>1000/$A$1*'[1]4403Exp'!$B$206</f>
        <v>0</v>
      </c>
      <c r="D13" s="162">
        <f>1000/$A$1*'[1]4403Exp'!$C$206</f>
        <v>6.0479999999999999E-2</v>
      </c>
      <c r="E13" s="162">
        <f>1000/$A$1*'[1]4403Exp'!$D$206</f>
        <v>0</v>
      </c>
      <c r="F13" s="162">
        <f>1000/$A$1*'[1]4403Exp'!$E$206</f>
        <v>1.32741</v>
      </c>
      <c r="G13" s="162">
        <f>1000/$A$1*'[1]4403Exp'!$F$206</f>
        <v>0</v>
      </c>
      <c r="H13" s="162">
        <f>1000/$A$1*'[1]4403Exp'!$G$206</f>
        <v>0</v>
      </c>
      <c r="I13" s="162">
        <f>1000/$A$1*'[1]4403Exp'!$H$206</f>
        <v>0</v>
      </c>
      <c r="J13" s="163">
        <f>1000/$A$1*'[1]4403Exp'!$I$206</f>
        <v>9.9778534800000003</v>
      </c>
      <c r="K13" s="163">
        <f>1000/$A$1*'[1]4403Exp'!$J$206</f>
        <v>15.18182736</v>
      </c>
      <c r="L13" s="163">
        <f>1000/$A$1*'[1]4403Exp'!K$206</f>
        <v>6.2416899199999998</v>
      </c>
      <c r="M13" s="162">
        <f>1000/$A$1*'[1]4403Exp'!L$206</f>
        <v>9.7789189999999984</v>
      </c>
      <c r="N13" s="162">
        <f>1000/$A$1*'[1]4403Exp'!M$206</f>
        <v>3.7511290399999995</v>
      </c>
      <c r="O13" s="162">
        <f>1000/$A$1*'[1]4403Exp'!N$206</f>
        <v>4.3007635199999994</v>
      </c>
      <c r="P13" s="162">
        <f>1000/$A$1*'[1]4403Exp'!O$206</f>
        <v>11.363417679999998</v>
      </c>
      <c r="Q13" s="162">
        <f>1000/$A$1*'[1]4403Exp'!P$206</f>
        <v>8.0877376000000005</v>
      </c>
      <c r="R13" s="162">
        <f>1000/$A$1*'[1]4403Exp'!Q$206</f>
        <v>15.714623599999998</v>
      </c>
      <c r="S13" s="162">
        <f>1000/$A$1*'[1]4403Exp'!R$206</f>
        <v>25.710984</v>
      </c>
      <c r="T13" s="162">
        <f>1000/$A$1*'[1]4403Exp'!S$206</f>
        <v>8.53889064</v>
      </c>
      <c r="U13" s="162">
        <f>1000/$A$1*'[1]4403Exp'!T$206</f>
        <v>19.301657599999999</v>
      </c>
      <c r="V13" s="162">
        <f>1000/$A$1*'[1]4403Exp'!U$206</f>
        <v>5.9040319999999999</v>
      </c>
      <c r="W13" s="162">
        <f>1000/$A$1*'[1]4403Exp'!V$206</f>
        <v>8.3999999999999991E-2</v>
      </c>
      <c r="X13" s="162">
        <f>1000/$A$1*'[1]4403Exp'!W$206</f>
        <v>0</v>
      </c>
      <c r="Y13" s="162">
        <f>1000/$A$1*'[1]4403Exp'!X$206</f>
        <v>0</v>
      </c>
      <c r="Z13" s="162">
        <f>1000/$A$1*'[1]4403Exp'!Y$206</f>
        <v>0</v>
      </c>
      <c r="AA13" s="162">
        <f>1000/$A$1*'[1]4403Exp'!Z$206</f>
        <v>0</v>
      </c>
      <c r="AB13" s="162">
        <f>1000/$A$1*'[1]4403Exp'!AA$206</f>
        <v>0</v>
      </c>
      <c r="AC13" s="154"/>
      <c r="AD13" s="43">
        <f>'[1]4403Exp'!AB$206</f>
        <v>0</v>
      </c>
      <c r="AE13" s="44">
        <f>'[1]4403Exp'!AC$206</f>
        <v>3.1292E-2</v>
      </c>
      <c r="AF13" s="44">
        <f>'[1]4403Exp'!AD$206</f>
        <v>0</v>
      </c>
      <c r="AG13" s="44">
        <f>'[1]4403Exp'!AE$206</f>
        <v>0.16419699999999998</v>
      </c>
      <c r="AH13" s="44">
        <f>'[1]4403Exp'!AF$206</f>
        <v>0</v>
      </c>
      <c r="AI13" s="44">
        <f>'[1]4403Exp'!AG$206</f>
        <v>0</v>
      </c>
      <c r="AJ13" s="44">
        <f>'[1]4403Exp'!AH$206</f>
        <v>0</v>
      </c>
      <c r="AK13" s="44">
        <f>'[1]4403Exp'!AI$206</f>
        <v>1.140979</v>
      </c>
      <c r="AL13" s="44">
        <f>'[1]4403Exp'!AJ$206</f>
        <v>1.697052</v>
      </c>
      <c r="AM13" s="44">
        <f>'[1]4403Exp'!AK$206</f>
        <v>0.58976700000000004</v>
      </c>
      <c r="AN13" s="44">
        <f>'[1]4403Exp'!AL$206</f>
        <v>1.0620620000000001</v>
      </c>
      <c r="AO13" s="44">
        <f>'[1]4403Exp'!AM$206</f>
        <v>0.46545699999999995</v>
      </c>
      <c r="AP13" s="44">
        <f>'[1]4403Exp'!AN$206</f>
        <v>0.50415900000000002</v>
      </c>
      <c r="AQ13" s="44">
        <f>'[1]4403Exp'!AO$206</f>
        <v>1.399335</v>
      </c>
      <c r="AR13" s="44">
        <f>'[1]4403Exp'!AP$206</f>
        <v>1.600403</v>
      </c>
      <c r="AS13" s="44">
        <f>'[1]4403Exp'!AQ$206</f>
        <v>2.3334549999999998</v>
      </c>
      <c r="AT13" s="44">
        <f>'[1]4403Exp'!AR$206</f>
        <v>3.2785499999999996</v>
      </c>
      <c r="AU13" s="44">
        <f>'[1]4403Exp'!AS$206</f>
        <v>1.3074159999999999</v>
      </c>
      <c r="AV13" s="44">
        <f>'[1]4403Exp'!AT$206</f>
        <v>1.9921499999999999</v>
      </c>
      <c r="AW13" s="44">
        <f>'[1]4403Exp'!AU$206</f>
        <v>0.93045599999999995</v>
      </c>
      <c r="AX13" s="44">
        <f>'[1]4403Exp'!AV$206</f>
        <v>1.0739E-2</v>
      </c>
      <c r="AY13" s="44">
        <f>'[1]4403Exp'!AW$206</f>
        <v>0</v>
      </c>
      <c r="AZ13" s="44">
        <f>'[1]4403Exp'!AX$206</f>
        <v>0</v>
      </c>
      <c r="BA13" s="44">
        <f>'[1]4403Exp'!AY$206</f>
        <v>0</v>
      </c>
      <c r="BB13" s="44">
        <f>'[1]4403Exp'!AZ$206</f>
        <v>0</v>
      </c>
      <c r="BC13" s="44">
        <f>'[1]4403Exp'!BA$206</f>
        <v>0</v>
      </c>
      <c r="BD13" s="7"/>
    </row>
    <row r="14" spans="1:56">
      <c r="B14" s="221" t="s">
        <v>18</v>
      </c>
      <c r="C14" s="161">
        <f>1000/$A$1*'[1]4403Exp'!$B$228</f>
        <v>14.993770679999997</v>
      </c>
      <c r="D14" s="162">
        <f>1000/$A$1*'[1]4403Exp'!$C$228</f>
        <v>2.7452019839999999</v>
      </c>
      <c r="E14" s="162">
        <f>1000/$A$1*'[1]4403Exp'!$D$228</f>
        <v>0.25057899999999994</v>
      </c>
      <c r="F14" s="162">
        <f>1000/$A$1*'[1]4403Exp'!$E$228</f>
        <v>2.08005</v>
      </c>
      <c r="G14" s="162">
        <f>1000/$A$1*'[1]4403Exp'!$F$228</f>
        <v>16.878749859999999</v>
      </c>
      <c r="H14" s="162">
        <f>1000/$A$1*'[1]4403Exp'!$G$228</f>
        <v>11.44666896</v>
      </c>
      <c r="I14" s="162">
        <f>1000/$A$1*'[1]4403Exp'!$H$228</f>
        <v>4.1365584799999997</v>
      </c>
      <c r="J14" s="163">
        <f>1000/$A$1*'[1]4403Exp'!$I$228</f>
        <v>33.704480600000004</v>
      </c>
      <c r="K14" s="163">
        <f>1000/$A$1*'[1]4403Exp'!$J$228</f>
        <v>4.4177638400000001</v>
      </c>
      <c r="L14" s="163">
        <f>1000/$A$1*'[1]4403Exp'!K$228</f>
        <v>4.2540247999999998</v>
      </c>
      <c r="M14" s="162">
        <f>1000/$A$1*'[1]4403Exp'!L$228</f>
        <v>10.731572</v>
      </c>
      <c r="N14" s="162">
        <f>1000/$A$1*'[1]4403Exp'!M$228</f>
        <v>61.409425199999994</v>
      </c>
      <c r="O14" s="162">
        <f>1000/$A$1*'[1]4403Exp'!N$228</f>
        <v>4.7087241599999992</v>
      </c>
      <c r="P14" s="162">
        <f>1000/$A$1*'[1]4403Exp'!O$228</f>
        <v>2.6012414399999999</v>
      </c>
      <c r="Q14" s="162">
        <f>1000/$A$1*'[1]4403Exp'!P$228</f>
        <v>3.3264976000000002</v>
      </c>
      <c r="R14" s="162">
        <f>1000/$A$1*'[1]4403Exp'!Q$228</f>
        <v>0.92139599999999988</v>
      </c>
      <c r="S14" s="162">
        <f>1000/$A$1*'[1]4403Exp'!R$228</f>
        <v>1.2892258399999998</v>
      </c>
      <c r="T14" s="162">
        <f>1000/$A$1*'[1]4403Exp'!S$228</f>
        <v>0.11799999999999999</v>
      </c>
      <c r="U14" s="162">
        <f>1000/$A$1*'[1]4403Exp'!T$228</f>
        <v>1.6428421599999998</v>
      </c>
      <c r="V14" s="162">
        <f>1000/$A$1*'[1]4403Exp'!U$228</f>
        <v>0</v>
      </c>
      <c r="W14" s="162">
        <f>1000/$A$1*'[1]4403Exp'!V$228</f>
        <v>0.99372000000000005</v>
      </c>
      <c r="X14" s="162">
        <f>1000/$A$1*'[1]4403Exp'!W$228</f>
        <v>0</v>
      </c>
      <c r="Y14" s="162">
        <f>1000/$A$1*'[1]4403Exp'!X$228</f>
        <v>0.40067999999999993</v>
      </c>
      <c r="Z14" s="162">
        <f>1000/$A$1*'[1]4403Exp'!Y$228</f>
        <v>0</v>
      </c>
      <c r="AA14" s="162">
        <f>1000/$A$1*'[1]4403Exp'!Z$228</f>
        <v>0</v>
      </c>
      <c r="AB14" s="162">
        <f>1000/$A$1*'[1]4403Exp'!AA$228</f>
        <v>0</v>
      </c>
      <c r="AC14" s="154"/>
      <c r="AD14" s="43">
        <f>'[1]4403Exp'!AB$228</f>
        <v>0.47682999999999998</v>
      </c>
      <c r="AE14" s="44">
        <f>'[1]4403Exp'!AC$228</f>
        <v>0.20664199999999999</v>
      </c>
      <c r="AF14" s="44">
        <f>'[1]4403Exp'!AD$228</f>
        <v>2.3573E-2</v>
      </c>
      <c r="AG14" s="44">
        <f>'[1]4403Exp'!AE$228</f>
        <v>0.163883</v>
      </c>
      <c r="AH14" s="44">
        <f>'[1]4403Exp'!AF$228</f>
        <v>1.4385939999999999</v>
      </c>
      <c r="AI14" s="44">
        <f>'[1]4403Exp'!AG$228</f>
        <v>1.341445</v>
      </c>
      <c r="AJ14" s="44">
        <f>'[1]4403Exp'!AH$228</f>
        <v>0.78283700000000001</v>
      </c>
      <c r="AK14" s="44">
        <f>'[1]4403Exp'!AI$228</f>
        <v>6.1768839999999994</v>
      </c>
      <c r="AL14" s="44">
        <f>'[1]4403Exp'!AJ$228</f>
        <v>0.32659300000000002</v>
      </c>
      <c r="AM14" s="44">
        <f>'[1]4403Exp'!AK$228</f>
        <v>0.39979500000000001</v>
      </c>
      <c r="AN14" s="44">
        <f>'[1]4403Exp'!AL$228</f>
        <v>1.121661</v>
      </c>
      <c r="AO14" s="44">
        <f>'[1]4403Exp'!AM$228</f>
        <v>5.1787209999999995</v>
      </c>
      <c r="AP14" s="44">
        <f>'[1]4403Exp'!AN$228</f>
        <v>0.56575399999999998</v>
      </c>
      <c r="AQ14" s="44">
        <f>'[1]4403Exp'!AO$228</f>
        <v>0.20164299999999999</v>
      </c>
      <c r="AR14" s="44">
        <f>'[1]4403Exp'!AP$228</f>
        <v>0.5979239999999999</v>
      </c>
      <c r="AS14" s="44">
        <f>'[1]4403Exp'!AQ$228</f>
        <v>0.10817499999999999</v>
      </c>
      <c r="AT14" s="44">
        <f>'[1]4403Exp'!AR$228</f>
        <v>0.164797</v>
      </c>
      <c r="AU14" s="44">
        <f>'[1]4403Exp'!AS$228</f>
        <v>1.8978999999999999E-2</v>
      </c>
      <c r="AV14" s="44">
        <f>'[1]4403Exp'!AT$228</f>
        <v>0.14354800000000001</v>
      </c>
      <c r="AW14" s="44">
        <f>'[1]4403Exp'!AU$228</f>
        <v>0</v>
      </c>
      <c r="AX14" s="44">
        <f>'[1]4403Exp'!AV$228</f>
        <v>0.135522</v>
      </c>
      <c r="AY14" s="44">
        <f>'[1]4403Exp'!AW$228</f>
        <v>0</v>
      </c>
      <c r="AZ14" s="44">
        <f>'[1]4403Exp'!AX$228</f>
        <v>0</v>
      </c>
      <c r="BA14" s="44">
        <f>'[1]4403Exp'!AY$228</f>
        <v>0</v>
      </c>
      <c r="BB14" s="44">
        <f>'[1]4403Exp'!AZ$228</f>
        <v>0</v>
      </c>
      <c r="BC14" s="44">
        <f>'[1]4403Exp'!BA$228</f>
        <v>0</v>
      </c>
      <c r="BD14" s="7"/>
    </row>
    <row r="15" spans="1:56">
      <c r="B15" s="39" t="s">
        <v>17</v>
      </c>
      <c r="C15" s="161">
        <f>1000/$A$1*'[1]4403Exp'!$B$253</f>
        <v>11.419088799999997</v>
      </c>
      <c r="D15" s="162">
        <f>1000/$A$1*'[1]4403Exp'!$C$253</f>
        <v>0</v>
      </c>
      <c r="E15" s="162">
        <f>1000/$A$1*'[1]4403Exp'!$D$253</f>
        <v>9.6629219680000009</v>
      </c>
      <c r="F15" s="162">
        <f>1000/$A$1*'[1]4403Exp'!$E$253</f>
        <v>0.72670416000000004</v>
      </c>
      <c r="G15" s="162">
        <f>1000/$A$1*'[1]4403Exp'!$F$253</f>
        <v>24.4266246</v>
      </c>
      <c r="H15" s="162">
        <f>1000/$A$1*'[1]4403Exp'!$G$253</f>
        <v>21.095660719999998</v>
      </c>
      <c r="I15" s="162">
        <f>1000/$A$1*'[1]4403Exp'!$H$253</f>
        <v>0.39500000000000002</v>
      </c>
      <c r="J15" s="163">
        <f>1000/$A$1*'[1]4403Exp'!$I$253</f>
        <v>1.02393508</v>
      </c>
      <c r="K15" s="163">
        <f>1000/$A$1*'[1]4403Exp'!$J$253</f>
        <v>2.1011387600000004</v>
      </c>
      <c r="L15" s="163">
        <f>1000/$A$1*'[1]4403Exp'!K$253</f>
        <v>3.9140639999999997E-2</v>
      </c>
      <c r="M15" s="162">
        <f>1000/$A$1*'[1]4403Exp'!L$253</f>
        <v>2.9164799999999994E-2</v>
      </c>
      <c r="N15" s="162">
        <f>1000/$A$1*'[1]4403Exp'!M$253</f>
        <v>2.88302E-2</v>
      </c>
      <c r="O15" s="162">
        <f>1000/$A$1*'[1]4403Exp'!N$253</f>
        <v>0</v>
      </c>
      <c r="P15" s="162">
        <f>1000/$A$1*'[1]4403Exp'!O$253</f>
        <v>0</v>
      </c>
      <c r="Q15" s="162">
        <f>1000/$A$1*'[1]4403Exp'!P$253</f>
        <v>0</v>
      </c>
      <c r="R15" s="162">
        <f>1000/$A$1*'[1]4403Exp'!Q$253</f>
        <v>0</v>
      </c>
      <c r="S15" s="162">
        <f>1000/$A$1*'[1]4403Exp'!R$253</f>
        <v>0</v>
      </c>
      <c r="T15" s="162">
        <f>1000/$A$1*'[1]4403Exp'!S$253</f>
        <v>0.86452127999999995</v>
      </c>
      <c r="U15" s="162">
        <f>1000/$A$1*'[1]4403Exp'!T$253</f>
        <v>0.88625880000000001</v>
      </c>
      <c r="V15" s="162">
        <f>1000/$A$1*'[1]4403Exp'!U$253</f>
        <v>7.13640952</v>
      </c>
      <c r="W15" s="162">
        <f>1000/$A$1*'[1]4403Exp'!V$253</f>
        <v>1.7863999999999998</v>
      </c>
      <c r="X15" s="162">
        <f>1000/$A$1*'[1]4403Exp'!W$253</f>
        <v>2.3239999999999998</v>
      </c>
      <c r="Y15" s="162">
        <f>1000/$A$1*'[1]4403Exp'!X$253</f>
        <v>8.4537599999999991</v>
      </c>
      <c r="Z15" s="162">
        <f>1000/$A$1*'[1]4403Exp'!Y$253</f>
        <v>0.75683999999999996</v>
      </c>
      <c r="AA15" s="162">
        <f>1000/$A$1*'[1]4403Exp'!Z$253</f>
        <v>0.40067999999999993</v>
      </c>
      <c r="AB15" s="162">
        <f>1000/$A$1*'[1]4403Exp'!AA$253</f>
        <v>0</v>
      </c>
      <c r="AC15" s="154"/>
      <c r="AD15" s="43">
        <f>'[1]4403Exp'!AB$253</f>
        <v>0.46471899999999999</v>
      </c>
      <c r="AE15" s="44">
        <f>'[1]4403Exp'!AC$253</f>
        <v>0</v>
      </c>
      <c r="AF15" s="44">
        <f>'[1]4403Exp'!AD$253</f>
        <v>1.548573</v>
      </c>
      <c r="AG15" s="44">
        <f>'[1]4403Exp'!AE$253</f>
        <v>5.3561999999999999E-2</v>
      </c>
      <c r="AH15" s="44">
        <f>'[1]4403Exp'!AF$253</f>
        <v>3.1461519999999998</v>
      </c>
      <c r="AI15" s="44">
        <f>'[1]4403Exp'!AG$253</f>
        <v>2.0327090000000001</v>
      </c>
      <c r="AJ15" s="44">
        <f>'[1]4403Exp'!AH$253</f>
        <v>5.9119999999999999E-2</v>
      </c>
      <c r="AK15" s="44">
        <f>'[1]4403Exp'!AI$253</f>
        <v>8.6261999999999991E-2</v>
      </c>
      <c r="AL15" s="44">
        <f>'[1]4403Exp'!AJ$253</f>
        <v>0.191718</v>
      </c>
      <c r="AM15" s="44">
        <f>'[1]4403Exp'!AK$253</f>
        <v>4.4520000000000002E-3</v>
      </c>
      <c r="AN15" s="44">
        <f>'[1]4403Exp'!AL$253</f>
        <v>4.182E-3</v>
      </c>
      <c r="AO15" s="44">
        <f>'[1]4403Exp'!AM$253</f>
        <v>2.356E-3</v>
      </c>
      <c r="AP15" s="44">
        <f>'[1]4403Exp'!AN$253</f>
        <v>0</v>
      </c>
      <c r="AQ15" s="44">
        <f>'[1]4403Exp'!AO$253</f>
        <v>0</v>
      </c>
      <c r="AR15" s="44">
        <f>'[1]4403Exp'!AP$253</f>
        <v>0</v>
      </c>
      <c r="AS15" s="44">
        <f>'[1]4403Exp'!AQ$253</f>
        <v>0</v>
      </c>
      <c r="AT15" s="44">
        <f>'[1]4403Exp'!AR$253</f>
        <v>0</v>
      </c>
      <c r="AU15" s="44">
        <f>'[1]4403Exp'!AS$253</f>
        <v>0.12621599999999999</v>
      </c>
      <c r="AV15" s="44">
        <f>'[1]4403Exp'!AT$253</f>
        <v>8.7531999999999999E-2</v>
      </c>
      <c r="AW15" s="44">
        <f>'[1]4403Exp'!AU$253</f>
        <v>0.72452499999999997</v>
      </c>
      <c r="AX15" s="44">
        <f>'[1]4403Exp'!AV$253</f>
        <v>0.25933400000000001</v>
      </c>
      <c r="AY15" s="44">
        <f>'[1]4403Exp'!AW$253</f>
        <v>0.16494099999999998</v>
      </c>
      <c r="AZ15" s="44">
        <f>'[1]4403Exp'!AX$253</f>
        <v>9.3058768999999986E-2</v>
      </c>
      <c r="BA15" s="44">
        <f>'[1]4403Exp'!AY$253</f>
        <v>5.7680466999999992E-2</v>
      </c>
      <c r="BB15" s="44">
        <f>'[1]4403Exp'!AZ$253</f>
        <v>3.3316180000000001E-2</v>
      </c>
      <c r="BC15" s="44">
        <f>'[1]4403Exp'!BA$253</f>
        <v>0</v>
      </c>
      <c r="BD15" s="7"/>
    </row>
    <row r="16" spans="1:56">
      <c r="B16" s="45" t="s">
        <v>15</v>
      </c>
      <c r="C16" s="171">
        <f t="shared" ref="C16:M16" si="5">SUM(C11:C11)-SUM(C12:C15)</f>
        <v>2.1454077400000031</v>
      </c>
      <c r="D16" s="165">
        <f t="shared" si="5"/>
        <v>1.7832141600000035</v>
      </c>
      <c r="E16" s="165">
        <f t="shared" si="5"/>
        <v>2.0160000000004175E-2</v>
      </c>
      <c r="F16" s="165">
        <f t="shared" si="5"/>
        <v>0.61623743999999991</v>
      </c>
      <c r="G16" s="165">
        <f t="shared" si="5"/>
        <v>2.161390363999999</v>
      </c>
      <c r="H16" s="165">
        <f t="shared" si="5"/>
        <v>1.0729119199999957</v>
      </c>
      <c r="I16" s="165">
        <f t="shared" si="5"/>
        <v>0.35869264000000101</v>
      </c>
      <c r="J16" s="166">
        <f t="shared" si="5"/>
        <v>0.6391925791999995</v>
      </c>
      <c r="K16" s="166">
        <f t="shared" si="5"/>
        <v>1.1088000000000022</v>
      </c>
      <c r="L16" s="166">
        <f t="shared" si="5"/>
        <v>1.7579199999999915</v>
      </c>
      <c r="M16" s="165">
        <f t="shared" si="5"/>
        <v>0.87049863999997967</v>
      </c>
      <c r="N16" s="165">
        <f>SUM(N11:N11)-SUM(N12:N15)</f>
        <v>0</v>
      </c>
      <c r="O16" s="165">
        <f t="shared" ref="O16:AB16" si="6">SUM(O11:O11)-SUM(O12:O15)</f>
        <v>6.9007679999991467E-2</v>
      </c>
      <c r="P16" s="165">
        <f t="shared" si="6"/>
        <v>0</v>
      </c>
      <c r="Q16" s="165">
        <f t="shared" si="6"/>
        <v>2.0510246400000227</v>
      </c>
      <c r="R16" s="165">
        <f t="shared" si="6"/>
        <v>3.036501279999996</v>
      </c>
      <c r="S16" s="165">
        <f t="shared" si="6"/>
        <v>0.56169480000001215</v>
      </c>
      <c r="T16" s="165">
        <f t="shared" si="6"/>
        <v>0.12404072000001065</v>
      </c>
      <c r="U16" s="165">
        <f t="shared" si="6"/>
        <v>3.0240000000020473E-2</v>
      </c>
      <c r="V16" s="165">
        <f t="shared" si="6"/>
        <v>6.5520000000006462E-2</v>
      </c>
      <c r="W16" s="165">
        <f t="shared" si="6"/>
        <v>4.1999999999994486E-2</v>
      </c>
      <c r="X16" s="165">
        <f t="shared" si="6"/>
        <v>0.41580000000000439</v>
      </c>
      <c r="Y16" s="165">
        <f t="shared" si="6"/>
        <v>0</v>
      </c>
      <c r="Z16" s="165">
        <f t="shared" si="6"/>
        <v>0</v>
      </c>
      <c r="AA16" s="165">
        <f t="shared" si="6"/>
        <v>0</v>
      </c>
      <c r="AB16" s="165">
        <f t="shared" si="6"/>
        <v>0</v>
      </c>
      <c r="AC16" s="154"/>
      <c r="AD16" s="72">
        <f t="shared" ref="AD16:BC16" si="7">SUM(AD11:AD11)-SUM(AD12:AD15)</f>
        <v>0.58625800000000039</v>
      </c>
      <c r="AE16" s="50">
        <f t="shared" si="7"/>
        <v>7.7631000000000006E-2</v>
      </c>
      <c r="AF16" s="50">
        <f t="shared" si="7"/>
        <v>4.786000000000179E-3</v>
      </c>
      <c r="AG16" s="50">
        <f t="shared" si="7"/>
        <v>6.0448999999999975E-2</v>
      </c>
      <c r="AH16" s="50">
        <f t="shared" si="7"/>
        <v>0.19392999999999994</v>
      </c>
      <c r="AI16" s="50">
        <f t="shared" si="7"/>
        <v>0.19059000000000026</v>
      </c>
      <c r="AJ16" s="50">
        <f t="shared" si="7"/>
        <v>6.6950999999999539E-2</v>
      </c>
      <c r="AK16" s="50">
        <f t="shared" si="7"/>
        <v>0.14643500000000031</v>
      </c>
      <c r="AL16" s="50">
        <f t="shared" si="7"/>
        <v>7.3375999999999664E-2</v>
      </c>
      <c r="AM16" s="50">
        <f t="shared" si="7"/>
        <v>0.18845199999999984</v>
      </c>
      <c r="AN16" s="50">
        <f t="shared" si="7"/>
        <v>9.0525999999999662E-2</v>
      </c>
      <c r="AO16" s="50">
        <f t="shared" si="7"/>
        <v>0</v>
      </c>
      <c r="AP16" s="50">
        <f t="shared" si="7"/>
        <v>3.3839999999999648E-2</v>
      </c>
      <c r="AQ16" s="50">
        <f t="shared" si="7"/>
        <v>0</v>
      </c>
      <c r="AR16" s="50">
        <f t="shared" si="7"/>
        <v>0.35100199999999759</v>
      </c>
      <c r="AS16" s="50">
        <f t="shared" si="7"/>
        <v>0.23376000000000019</v>
      </c>
      <c r="AT16" s="50">
        <f t="shared" si="7"/>
        <v>0.12494799999999984</v>
      </c>
      <c r="AU16" s="50">
        <f t="shared" si="7"/>
        <v>2.6509999999998257E-2</v>
      </c>
      <c r="AV16" s="50">
        <f t="shared" si="7"/>
        <v>4.5479999999997744E-3</v>
      </c>
      <c r="AW16" s="50">
        <f t="shared" si="7"/>
        <v>0.13500999999999941</v>
      </c>
      <c r="AX16" s="50">
        <f t="shared" si="7"/>
        <v>1.2602999999999476E-2</v>
      </c>
      <c r="AY16" s="50">
        <f t="shared" si="7"/>
        <v>4.286700000000021E-2</v>
      </c>
      <c r="AZ16" s="50">
        <f t="shared" si="7"/>
        <v>0</v>
      </c>
      <c r="BA16" s="50">
        <f t="shared" si="7"/>
        <v>0</v>
      </c>
      <c r="BB16" s="50">
        <f t="shared" si="7"/>
        <v>0</v>
      </c>
      <c r="BC16" s="50">
        <f t="shared" si="7"/>
        <v>0</v>
      </c>
      <c r="BD16" s="7"/>
    </row>
    <row r="17" spans="1:56" ht="17.149999999999999" customHeight="1">
      <c r="B17" s="85" t="s">
        <v>130</v>
      </c>
      <c r="C17" s="172">
        <f>1000/$A$1*'[1]4403Exp'!$B$264</f>
        <v>6.2686251599999991</v>
      </c>
      <c r="D17" s="173">
        <f>1000/$A$1*'[1]4403Exp'!$C$264</f>
        <v>2.3940120399999998</v>
      </c>
      <c r="E17" s="173">
        <f>1000/$A$1*'[1]4403Exp'!$D$264</f>
        <v>2.6806057600000006</v>
      </c>
      <c r="F17" s="173">
        <f>1000/$A$1*'[1]4403Exp'!$E$264</f>
        <v>2.875401759999999</v>
      </c>
      <c r="G17" s="173">
        <f>1000/$A$1*'[1]4403Exp'!$F$264</f>
        <v>7.3606251600000006</v>
      </c>
      <c r="H17" s="173">
        <f>1000/$A$1*'[1]4403Exp'!$G$264</f>
        <v>2.81302824</v>
      </c>
      <c r="I17" s="173">
        <f>1000/$A$1*'[1]4403Exp'!$H$264</f>
        <v>1.9722586400000002</v>
      </c>
      <c r="J17" s="174">
        <f>1000/$A$1*'[1]4403Exp'!$I$264</f>
        <v>3.4212866799999997</v>
      </c>
      <c r="K17" s="174">
        <f>1000/$A$1*'[1]4403Exp'!$J$264</f>
        <v>2.80562632</v>
      </c>
      <c r="L17" s="174">
        <f>1000/$A$1*'[1]4403Exp'!K$264</f>
        <v>1.7993167199999998</v>
      </c>
      <c r="M17" s="173">
        <f>1000/$A$1*'[1]4403Exp'!L$264</f>
        <v>0.76736087999999991</v>
      </c>
      <c r="N17" s="173">
        <f>1000/$A$1*'[1]4403Exp'!M$264</f>
        <v>1.1005789199999998</v>
      </c>
      <c r="O17" s="173">
        <f>1000/$A$1*'[1]4403Exp'!N$264</f>
        <v>1.0530647200000001</v>
      </c>
      <c r="P17" s="173">
        <f>1000/$A$1*'[1]4403Exp'!O$264</f>
        <v>1.2422275199999999</v>
      </c>
      <c r="Q17" s="173">
        <f>1000/$A$1*'[1]4403Exp'!P$264</f>
        <v>0.65861695999999992</v>
      </c>
      <c r="R17" s="173">
        <f>1000/$A$1*'[1]4403Exp'!Q$264</f>
        <v>1.14912416</v>
      </c>
      <c r="S17" s="173">
        <f>1000/$A$1*'[1]4403Exp'!R$264</f>
        <v>0.95123847999999978</v>
      </c>
      <c r="T17" s="173">
        <f>1000/$A$1*'[1]4403Exp'!S$264</f>
        <v>0.93561719999999982</v>
      </c>
      <c r="U17" s="173">
        <f>1000/$A$1*'[1]4403Exp'!T$264</f>
        <v>0.87687263999999998</v>
      </c>
      <c r="V17" s="173">
        <f>1000/$A$1*'[1]4403Exp'!U$264</f>
        <v>1.7781408799999998</v>
      </c>
      <c r="W17" s="173">
        <f>1000/$A$1*'[1]4403Exp'!V$264</f>
        <v>1.19771344</v>
      </c>
      <c r="X17" s="173">
        <f>1000/$A$1*'[1]4403Exp'!W$264</f>
        <v>0.41831999999999997</v>
      </c>
      <c r="Y17" s="173">
        <f>1000/$A$1*'[1]4403Exp'!X$264</f>
        <v>0.97213199999999989</v>
      </c>
      <c r="Z17" s="173">
        <f>1000/$A$1*'[1]4403Exp'!Y$264</f>
        <v>1.3693847999999997</v>
      </c>
      <c r="AA17" s="173">
        <f>1000/$A$1*'[1]4403Exp'!Z$264</f>
        <v>1.1571924</v>
      </c>
      <c r="AB17" s="173">
        <f>1000/$A$1*'[1]4403Exp'!AA$264</f>
        <v>0</v>
      </c>
      <c r="AC17" s="175"/>
      <c r="AD17" s="86">
        <f>'[1]4403Exp'!AB$264</f>
        <v>0.377419</v>
      </c>
      <c r="AE17" s="87">
        <f>'[1]4403Exp'!AC$264</f>
        <v>0.32482899999999998</v>
      </c>
      <c r="AF17" s="87">
        <f>'[1]4403Exp'!AD$264</f>
        <v>0.568079</v>
      </c>
      <c r="AG17" s="87">
        <f>'[1]4403Exp'!AE$264</f>
        <v>0.35474899999999998</v>
      </c>
      <c r="AH17" s="87">
        <f>'[1]4403Exp'!AF$264</f>
        <v>1.039398</v>
      </c>
      <c r="AI17" s="87">
        <f>'[1]4403Exp'!AG$264</f>
        <v>0.63365399999999994</v>
      </c>
      <c r="AJ17" s="87">
        <f>'[1]4403Exp'!AH$264</f>
        <v>0.37072499999999997</v>
      </c>
      <c r="AK17" s="87">
        <f>'[1]4403Exp'!AI$264</f>
        <v>0.66513</v>
      </c>
      <c r="AL17" s="87">
        <f>'[1]4403Exp'!AJ$264</f>
        <v>0.37318000000000001</v>
      </c>
      <c r="AM17" s="87">
        <f>'[1]4403Exp'!AK$264</f>
        <v>0.37171799999999999</v>
      </c>
      <c r="AN17" s="87">
        <f>'[1]4403Exp'!AL$264</f>
        <v>0.25467600000000001</v>
      </c>
      <c r="AO17" s="87">
        <f>'[1]4403Exp'!AM$264</f>
        <v>0.31425599999999998</v>
      </c>
      <c r="AP17" s="87">
        <f>'[1]4403Exp'!AN$264</f>
        <v>0.45998299999999998</v>
      </c>
      <c r="AQ17" s="87">
        <f>'[1]4403Exp'!AO$264</f>
        <v>0.46577099999999999</v>
      </c>
      <c r="AR17" s="87">
        <f>'[1]4403Exp'!AP$264</f>
        <v>0.29479899999999998</v>
      </c>
      <c r="AS17" s="87">
        <f>'[1]4403Exp'!AQ$264</f>
        <v>0.42496199999999995</v>
      </c>
      <c r="AT17" s="87">
        <f>'[1]4403Exp'!AR$264</f>
        <v>0.32965799999999995</v>
      </c>
      <c r="AU17" s="87">
        <f>'[1]4403Exp'!AS$264</f>
        <v>0.340387</v>
      </c>
      <c r="AV17" s="87">
        <f>'[1]4403Exp'!AT$264</f>
        <v>0.27056799999999998</v>
      </c>
      <c r="AW17" s="87">
        <f>'[1]4403Exp'!AU$264</f>
        <v>0.313029</v>
      </c>
      <c r="AX17" s="87">
        <f>'[1]4403Exp'!AV$264</f>
        <v>0.42666399999999999</v>
      </c>
      <c r="AY17" s="87">
        <f>'[1]4403Exp'!AW$264</f>
        <v>0.20103999999999997</v>
      </c>
      <c r="AZ17" s="87">
        <f>'[1]4403Exp'!AX$264</f>
        <v>0.269698255</v>
      </c>
      <c r="BA17" s="87">
        <f>'[1]4403Exp'!AY$264</f>
        <v>0.269698255</v>
      </c>
      <c r="BB17" s="87">
        <f>'[1]4403Exp'!AZ$264</f>
        <v>0.33962919299999994</v>
      </c>
      <c r="BC17" s="87">
        <f>'[1]4403Exp'!BA$264</f>
        <v>0</v>
      </c>
      <c r="BD17" s="7"/>
    </row>
    <row r="18" spans="1:56" ht="17.149999999999999" customHeight="1">
      <c r="B18" s="88" t="s">
        <v>57</v>
      </c>
      <c r="C18" s="176">
        <f>1000/$A$1*'[1]4403Exp'!$B$272</f>
        <v>4.0663534800000001</v>
      </c>
      <c r="D18" s="177">
        <f>1000/$A$1*'[1]4403Exp'!$C$272</f>
        <v>4.2563190319999995</v>
      </c>
      <c r="E18" s="177">
        <f>1000/$A$1*'[1]4403Exp'!$D$272</f>
        <v>2.9793378719999999</v>
      </c>
      <c r="F18" s="177">
        <f>1000/$A$1*'[1]4403Exp'!$E$272</f>
        <v>3.8986052</v>
      </c>
      <c r="G18" s="177">
        <f>1000/$A$1*'[1]4403Exp'!$F$272</f>
        <v>4.3164774799999996</v>
      </c>
      <c r="H18" s="177">
        <f>1000/$A$1*'[1]4403Exp'!$G$272</f>
        <v>3.8645334</v>
      </c>
      <c r="I18" s="177">
        <f>1000/$A$1*'[1]4403Exp'!$H$272</f>
        <v>5.4003082399999993</v>
      </c>
      <c r="J18" s="178">
        <f>1000/$A$1*'[1]4403Exp'!$I$272</f>
        <v>4.0955507599999992</v>
      </c>
      <c r="K18" s="178">
        <f>1000/$A$1*'[1]4403Exp'!$J$272</f>
        <v>4.6498146799999995</v>
      </c>
      <c r="L18" s="178">
        <f>1000/$A$1*'[1]4403Exp'!K$272</f>
        <v>3.0388889599999995</v>
      </c>
      <c r="M18" s="177">
        <f>1000/$A$1*'[1]4403Exp'!L$272</f>
        <v>2.3602086399999997</v>
      </c>
      <c r="N18" s="177">
        <f>1000/$A$1*'[1]4403Exp'!M$272</f>
        <v>1.1448284799999999</v>
      </c>
      <c r="O18" s="177">
        <f>1000/$A$1*'[1]4403Exp'!N$272</f>
        <v>1.6441248399999997</v>
      </c>
      <c r="P18" s="177">
        <f>1000/$A$1*'[1]4403Exp'!O$272</f>
        <v>2.6270156266666662</v>
      </c>
      <c r="Q18" s="177">
        <f>1000/$A$1*'[1]4403Exp'!P$272</f>
        <v>4.3437467599999993</v>
      </c>
      <c r="R18" s="177">
        <f>1000/$A$1*'[1]4403Exp'!Q$272</f>
        <v>23.700477759999991</v>
      </c>
      <c r="S18" s="177">
        <f>1000/$A$1*'[1]4403Exp'!R$272</f>
        <v>10.38235828</v>
      </c>
      <c r="T18" s="177">
        <f>1000/$A$1*'[1]4403Exp'!S$272</f>
        <v>2.5399271999999997</v>
      </c>
      <c r="U18" s="177">
        <f>1000/$A$1*'[1]4403Exp'!T$272</f>
        <v>2.2045588799999996</v>
      </c>
      <c r="V18" s="177">
        <f>1000/$A$1*'[1]4403Exp'!U$272</f>
        <v>9.1409687599999963</v>
      </c>
      <c r="W18" s="177">
        <f>1000/$A$1*'[1]4403Exp'!V$272</f>
        <v>1.87763408</v>
      </c>
      <c r="X18" s="177">
        <f>1000/$A$1*'[1]4403Exp'!W$272</f>
        <v>2.13017112</v>
      </c>
      <c r="Y18" s="177">
        <f>1000/$A$1*'[1]4403Exp'!X$272</f>
        <v>0.87681103999999999</v>
      </c>
      <c r="Z18" s="177">
        <f>1000/$A$1*'[1]4403Exp'!Y$272</f>
        <v>1.5136042200000002</v>
      </c>
      <c r="AA18" s="177">
        <f>1000/$A$1*'[1]4403Exp'!Z$272</f>
        <v>0.50351760000000001</v>
      </c>
      <c r="AB18" s="177">
        <f>1000/$A$1*'[1]4403Exp'!AA$272</f>
        <v>0</v>
      </c>
      <c r="AC18" s="179"/>
      <c r="AD18" s="89">
        <f>'[1]4403Exp'!AB$272</f>
        <v>0.9012690000000001</v>
      </c>
      <c r="AE18" s="90">
        <f>'[1]4403Exp'!AC$272</f>
        <v>0.57392899999999991</v>
      </c>
      <c r="AF18" s="90">
        <f>'[1]4403Exp'!AD$272</f>
        <v>0.65676999999999996</v>
      </c>
      <c r="AG18" s="90">
        <f>'[1]4403Exp'!AE$272</f>
        <v>0.80818400000000001</v>
      </c>
      <c r="AH18" s="90">
        <f>'[1]4403Exp'!AF$272</f>
        <v>0.98752199999999979</v>
      </c>
      <c r="AI18" s="90">
        <f>'[1]4403Exp'!AG$272</f>
        <v>0.73317699999999997</v>
      </c>
      <c r="AJ18" s="90">
        <f>'[1]4403Exp'!AH$272</f>
        <v>0.8141179999999999</v>
      </c>
      <c r="AK18" s="90">
        <f>'[1]4403Exp'!AI$272</f>
        <v>0.76537900000000003</v>
      </c>
      <c r="AL18" s="90">
        <f>'[1]4403Exp'!AJ$272</f>
        <v>1.2459319999999998</v>
      </c>
      <c r="AM18" s="90">
        <f>'[1]4403Exp'!AK$272</f>
        <v>0.79259100000000005</v>
      </c>
      <c r="AN18" s="90">
        <f>'[1]4403Exp'!AL$272</f>
        <v>0.46730300000000002</v>
      </c>
      <c r="AO18" s="90">
        <f>'[1]4403Exp'!AM$272</f>
        <v>0.37964599999999998</v>
      </c>
      <c r="AP18" s="90">
        <f>'[1]4403Exp'!AN$272</f>
        <v>0.58627600000000002</v>
      </c>
      <c r="AQ18" s="90">
        <f>'[1]4403Exp'!AO$272</f>
        <v>1.0499939999999999</v>
      </c>
      <c r="AR18" s="90">
        <f>'[1]4403Exp'!AP$272</f>
        <v>2.0740460000000001</v>
      </c>
      <c r="AS18" s="90">
        <f>'[1]4403Exp'!AQ$272</f>
        <v>3.5552710000000003</v>
      </c>
      <c r="AT18" s="90">
        <f>'[1]4403Exp'!AR$272</f>
        <v>2.4931360000000002</v>
      </c>
      <c r="AU18" s="90">
        <f>'[1]4403Exp'!AS$272</f>
        <v>0.91129599999999999</v>
      </c>
      <c r="AV18" s="90">
        <f>'[1]4403Exp'!AT$272</f>
        <v>1.6297259999999998</v>
      </c>
      <c r="AW18" s="90">
        <f>'[1]4403Exp'!AU$272</f>
        <v>1.5405879999999998</v>
      </c>
      <c r="AX18" s="90">
        <f>'[1]4403Exp'!AV$272</f>
        <v>1.0026489999999999</v>
      </c>
      <c r="AY18" s="90">
        <f>'[1]4403Exp'!AW$272</f>
        <v>0.92354400000000003</v>
      </c>
      <c r="AZ18" s="90">
        <f>'[1]4403Exp'!AX$272</f>
        <v>0.63983831499999999</v>
      </c>
      <c r="BA18" s="90">
        <f>'[1]4403Exp'!AY$272</f>
        <v>0.77167412399999991</v>
      </c>
      <c r="BB18" s="90">
        <f>'[1]4403Exp'!AZ$272</f>
        <v>0.155403186</v>
      </c>
      <c r="BC18" s="90">
        <f>'[1]4403Exp'!BA$272</f>
        <v>0</v>
      </c>
      <c r="BD18" s="7"/>
    </row>
    <row r="19" spans="1:56" ht="17.149999999999999" customHeight="1">
      <c r="B19" s="60" t="s">
        <v>50</v>
      </c>
      <c r="C19" s="180">
        <f t="shared" ref="C19:M19" si="8">C5-SUM(C6,C7,C10,C11,C17,C18)</f>
        <v>19.564855296000005</v>
      </c>
      <c r="D19" s="181">
        <f t="shared" si="8"/>
        <v>25.49353909984</v>
      </c>
      <c r="E19" s="181">
        <f t="shared" si="8"/>
        <v>19.417557208000005</v>
      </c>
      <c r="F19" s="181">
        <f t="shared" si="8"/>
        <v>36.681956360000001</v>
      </c>
      <c r="G19" s="181">
        <f t="shared" si="8"/>
        <v>17.242211279999992</v>
      </c>
      <c r="H19" s="181">
        <f t="shared" si="8"/>
        <v>29.403310160000004</v>
      </c>
      <c r="I19" s="181">
        <f t="shared" si="8"/>
        <v>3.1212162000000134</v>
      </c>
      <c r="J19" s="182">
        <f t="shared" si="8"/>
        <v>8.7074696800000169</v>
      </c>
      <c r="K19" s="182">
        <f t="shared" si="8"/>
        <v>13.825883959999999</v>
      </c>
      <c r="L19" s="182">
        <f t="shared" si="8"/>
        <v>13.875574400000012</v>
      </c>
      <c r="M19" s="181">
        <f t="shared" si="8"/>
        <v>8.698789760000011</v>
      </c>
      <c r="N19" s="181">
        <f>N5-SUM(N6,N7,N10,N11,N17,N18)</f>
        <v>5.7175123199999689</v>
      </c>
      <c r="O19" s="181">
        <f t="shared" ref="O19:AB19" si="9">O5-SUM(O6,O7,O10,O11,O17,O18)</f>
        <v>12.310076000000031</v>
      </c>
      <c r="P19" s="181">
        <f t="shared" si="9"/>
        <v>5.9197798400000039</v>
      </c>
      <c r="Q19" s="181">
        <f t="shared" si="9"/>
        <v>9.9252301199999664</v>
      </c>
      <c r="R19" s="181">
        <f t="shared" si="9"/>
        <v>11.103563040000026</v>
      </c>
      <c r="S19" s="181">
        <f t="shared" si="9"/>
        <v>22.524792760000011</v>
      </c>
      <c r="T19" s="181">
        <f t="shared" si="9"/>
        <v>7.4409285199999715</v>
      </c>
      <c r="U19" s="181">
        <f t="shared" si="9"/>
        <v>3.6493782399999759</v>
      </c>
      <c r="V19" s="181">
        <f t="shared" si="9"/>
        <v>11.882903280000036</v>
      </c>
      <c r="W19" s="181">
        <f t="shared" si="9"/>
        <v>17.550819159999989</v>
      </c>
      <c r="X19" s="181">
        <f t="shared" si="9"/>
        <v>2.8987853999999942</v>
      </c>
      <c r="Y19" s="181">
        <f t="shared" si="9"/>
        <v>1.1984000000000066</v>
      </c>
      <c r="Z19" s="181">
        <f t="shared" si="9"/>
        <v>7.458009999999998</v>
      </c>
      <c r="AA19" s="181">
        <f t="shared" si="9"/>
        <v>3.4544165599999985</v>
      </c>
      <c r="AB19" s="181">
        <f t="shared" si="9"/>
        <v>0</v>
      </c>
      <c r="AC19" s="154"/>
      <c r="AD19" s="77">
        <f t="shared" ref="AD19:BC19" si="10">AD5-SUM(AD6,AD7,AD10,AD11,AD17,AD18)</f>
        <v>0.76173999999999964</v>
      </c>
      <c r="AE19" s="66">
        <f t="shared" si="10"/>
        <v>2.04373</v>
      </c>
      <c r="AF19" s="66">
        <f t="shared" si="10"/>
        <v>1.2613490000000001</v>
      </c>
      <c r="AG19" s="66">
        <f t="shared" si="10"/>
        <v>3.2436570000000007</v>
      </c>
      <c r="AH19" s="66">
        <f t="shared" si="10"/>
        <v>1.7740899999999975</v>
      </c>
      <c r="AI19" s="66">
        <f t="shared" si="10"/>
        <v>4.4282779999999988</v>
      </c>
      <c r="AJ19" s="66">
        <f t="shared" si="10"/>
        <v>0.63422300000000131</v>
      </c>
      <c r="AK19" s="66">
        <f t="shared" si="10"/>
        <v>1.1463660000000004</v>
      </c>
      <c r="AL19" s="66">
        <f t="shared" si="10"/>
        <v>1.273767000000003</v>
      </c>
      <c r="AM19" s="66">
        <f t="shared" si="10"/>
        <v>1.4248560000000019</v>
      </c>
      <c r="AN19" s="66">
        <f t="shared" si="10"/>
        <v>0.76582600000000056</v>
      </c>
      <c r="AO19" s="66">
        <f t="shared" si="10"/>
        <v>0.1385639999999988</v>
      </c>
      <c r="AP19" s="66">
        <f t="shared" si="10"/>
        <v>2.3153159999999975</v>
      </c>
      <c r="AQ19" s="66">
        <f t="shared" si="10"/>
        <v>1.2018149999999999</v>
      </c>
      <c r="AR19" s="66">
        <f t="shared" si="10"/>
        <v>2.067348999999993</v>
      </c>
      <c r="AS19" s="66">
        <f t="shared" si="10"/>
        <v>2.0512259999999962</v>
      </c>
      <c r="AT19" s="66">
        <f t="shared" si="10"/>
        <v>2.8808050000000023</v>
      </c>
      <c r="AU19" s="66">
        <f t="shared" si="10"/>
        <v>1.326547999999999</v>
      </c>
      <c r="AV19" s="66">
        <f t="shared" si="10"/>
        <v>0.59280599999999595</v>
      </c>
      <c r="AW19" s="66">
        <f t="shared" si="10"/>
        <v>1.5646930000000001</v>
      </c>
      <c r="AX19" s="66">
        <f t="shared" si="10"/>
        <v>1.9388730000000027</v>
      </c>
      <c r="AY19" s="66">
        <f t="shared" si="10"/>
        <v>0.48850600000000011</v>
      </c>
      <c r="AZ19" s="66">
        <f t="shared" si="10"/>
        <v>0.43536564500000052</v>
      </c>
      <c r="BA19" s="66">
        <f t="shared" si="10"/>
        <v>0.59482833400000024</v>
      </c>
      <c r="BB19" s="66">
        <f t="shared" si="10"/>
        <v>0.38764093700000046</v>
      </c>
      <c r="BC19" s="66">
        <f t="shared" si="10"/>
        <v>0</v>
      </c>
      <c r="BD19" s="7"/>
    </row>
    <row r="20" spans="1:56">
      <c r="B20" s="39" t="s">
        <v>37</v>
      </c>
      <c r="C20" s="161">
        <f>1000/$A$1*'[1]4403Exp'!$B$108</f>
        <v>19.538625455999998</v>
      </c>
      <c r="D20" s="162">
        <f>1000/$A$1*'[1]4403Exp'!$C$108</f>
        <v>25.336701543999997</v>
      </c>
      <c r="E20" s="162">
        <f>1000/$A$1*'[1]4403Exp'!$D$108</f>
        <v>19.393510079999999</v>
      </c>
      <c r="F20" s="162">
        <f>1000/$A$1*'[1]4403Exp'!$E$108</f>
        <v>35.035899079999993</v>
      </c>
      <c r="G20" s="162">
        <f>1000/$A$1*'[1]4403Exp'!$F$108</f>
        <v>17.027435319999995</v>
      </c>
      <c r="H20" s="162">
        <f>1000/$A$1*'[1]4403Exp'!$G$108</f>
        <v>29.160925840000001</v>
      </c>
      <c r="I20" s="162">
        <f>1000/$A$1*'[1]4403Exp'!$H$108</f>
        <v>3.0282161999999992</v>
      </c>
      <c r="J20" s="163">
        <f>1000/$A$1*'[1]4403Exp'!$I$108</f>
        <v>7.2916412800000003</v>
      </c>
      <c r="K20" s="163">
        <f>1000/$A$1*'[1]4403Exp'!$J$108</f>
        <v>13.813283959999998</v>
      </c>
      <c r="L20" s="163">
        <f>1000/$A$1*'[1]4403Exp'!K$108</f>
        <v>13.857574399999997</v>
      </c>
      <c r="M20" s="162">
        <f>1000/$A$1*'[1]4403Exp'!L$108</f>
        <v>5.177162</v>
      </c>
      <c r="N20" s="162">
        <f>1000/$A$1*'[1]4403Exp'!M$108</f>
        <v>5.3718714400000005</v>
      </c>
      <c r="O20" s="162">
        <f>1000/$A$1*'[1]4403Exp'!N$108</f>
        <v>10.76119432</v>
      </c>
      <c r="P20" s="162">
        <f>1000/$A$1*'[1]4403Exp'!O$108</f>
        <v>4.9039569599999986</v>
      </c>
      <c r="Q20" s="162">
        <f>1000/$A$1*'[1]4403Exp'!P$108</f>
        <v>8.9536010000000008</v>
      </c>
      <c r="R20" s="162">
        <f>1000/$A$1*'[1]4403Exp'!Q$108</f>
        <v>8.8443079999999998</v>
      </c>
      <c r="S20" s="162">
        <f>1000/$A$1*'[1]4403Exp'!R$108</f>
        <v>21.570740520000001</v>
      </c>
      <c r="T20" s="162">
        <f>1000/$A$1*'[1]4403Exp'!S$108</f>
        <v>5.2648702799999993</v>
      </c>
      <c r="U20" s="162">
        <f>1000/$A$1*'[1]4403Exp'!T$108</f>
        <v>3.0100352799999994</v>
      </c>
      <c r="V20" s="162">
        <f>1000/$A$1*'[1]4403Exp'!U$108</f>
        <v>9.9263817599999999</v>
      </c>
      <c r="W20" s="162">
        <f>1000/$A$1*'[1]4403Exp'!V$108</f>
        <v>17.471306159999997</v>
      </c>
      <c r="X20" s="162">
        <f>1000/$A$1*'[1]4403Exp'!W$108</f>
        <v>2.8265454000000001</v>
      </c>
      <c r="Y20" s="162">
        <f>1000/$A$1*'[1]4403Exp'!X$108</f>
        <v>1.1983999999999999</v>
      </c>
      <c r="Z20" s="162">
        <f>1000/$A$1*'[1]4403Exp'!Y$108</f>
        <v>7.4580099999999998</v>
      </c>
      <c r="AA20" s="162">
        <f>1000/$A$1*'[1]4403Exp'!Z$108</f>
        <v>3.089113999999999</v>
      </c>
      <c r="AB20" s="162">
        <f>1000/$A$1*'[1]4403Exp'!AA$108</f>
        <v>0</v>
      </c>
      <c r="AC20" s="154"/>
      <c r="AD20" s="43">
        <f>'[1]4403Exp'!AB$108</f>
        <v>0.76075999999999999</v>
      </c>
      <c r="AE20" s="44">
        <f>'[1]4403Exp'!AC$108</f>
        <v>2.028651</v>
      </c>
      <c r="AF20" s="44">
        <f>'[1]4403Exp'!AD$108</f>
        <v>1.2592209999999999</v>
      </c>
      <c r="AG20" s="44">
        <f>'[1]4403Exp'!AE$108</f>
        <v>3.0373959999999998</v>
      </c>
      <c r="AH20" s="44">
        <f>'[1]4403Exp'!AF$108</f>
        <v>1.721425</v>
      </c>
      <c r="AI20" s="44">
        <f>'[1]4403Exp'!AG$108</f>
        <v>4.3388989999999996</v>
      </c>
      <c r="AJ20" s="44">
        <f>'[1]4403Exp'!AH$108</f>
        <v>0.61602400000000002</v>
      </c>
      <c r="AK20" s="44">
        <f>'[1]4403Exp'!AI$108</f>
        <v>1.0086269999999999</v>
      </c>
      <c r="AL20" s="44">
        <f>'[1]4403Exp'!AJ$108</f>
        <v>1.2476219999999998</v>
      </c>
      <c r="AM20" s="44">
        <f>'[1]4403Exp'!AK$108</f>
        <v>1.413125</v>
      </c>
      <c r="AN20" s="44">
        <f>'[1]4403Exp'!AL$108</f>
        <v>0.48719299999999999</v>
      </c>
      <c r="AO20" s="44">
        <f>'[1]4403Exp'!AM$108</f>
        <v>0</v>
      </c>
      <c r="AP20" s="44">
        <f>'[1]4403Exp'!AN$108</f>
        <v>1.7279389999999999</v>
      </c>
      <c r="AQ20" s="44">
        <f>'[1]4403Exp'!AO$108</f>
        <v>0.69445999999999997</v>
      </c>
      <c r="AR20" s="44">
        <f>'[1]4403Exp'!AP$108</f>
        <v>1.445236</v>
      </c>
      <c r="AS20" s="44">
        <f>'[1]4403Exp'!AQ$108</f>
        <v>1.5010430000000001</v>
      </c>
      <c r="AT20" s="44">
        <f>'[1]4403Exp'!AR$108</f>
        <v>2.3613029999999999</v>
      </c>
      <c r="AU20" s="44">
        <f>'[1]4403Exp'!AS$108</f>
        <v>0.87737200000000004</v>
      </c>
      <c r="AV20" s="44">
        <f>'[1]4403Exp'!AT$108</f>
        <v>0.39071699999999998</v>
      </c>
      <c r="AW20" s="44">
        <f>'[1]4403Exp'!AU$108</f>
        <v>1.245417</v>
      </c>
      <c r="AX20" s="44">
        <f>'[1]4403Exp'!AV$108</f>
        <v>1.8750959999999999</v>
      </c>
      <c r="AY20" s="44">
        <f>'[1]4403Exp'!AW$108</f>
        <v>0.39747299999999997</v>
      </c>
      <c r="AZ20" s="44">
        <f>'[1]4403Exp'!AX$108</f>
        <v>0.43536564499999997</v>
      </c>
      <c r="BA20" s="44">
        <f>'[1]4403Exp'!AY$108</f>
        <v>0.5948283339999999</v>
      </c>
      <c r="BB20" s="44">
        <f>'[1]4403Exp'!AZ$108</f>
        <v>0.25678260800000002</v>
      </c>
      <c r="BC20" s="44">
        <f>'[1]4403Exp'!BA$108</f>
        <v>0</v>
      </c>
      <c r="BD20" s="7"/>
    </row>
    <row r="21" spans="1:56" ht="13" thickBot="1">
      <c r="B21" s="78" t="s">
        <v>15</v>
      </c>
      <c r="C21" s="183">
        <f t="shared" ref="C21:M21" si="11">SUM(C19:C19)-SUM(C20:C20)</f>
        <v>2.6229840000006277E-2</v>
      </c>
      <c r="D21" s="184">
        <f t="shared" si="11"/>
        <v>0.15683755584000281</v>
      </c>
      <c r="E21" s="184">
        <f t="shared" si="11"/>
        <v>2.4047128000006524E-2</v>
      </c>
      <c r="F21" s="184">
        <f t="shared" si="11"/>
        <v>1.6460572800000079</v>
      </c>
      <c r="G21" s="184">
        <f t="shared" si="11"/>
        <v>0.21477595999999721</v>
      </c>
      <c r="H21" s="184">
        <f t="shared" si="11"/>
        <v>0.24238432000000287</v>
      </c>
      <c r="I21" s="184">
        <f t="shared" si="11"/>
        <v>9.3000000000014182E-2</v>
      </c>
      <c r="J21" s="185">
        <f t="shared" si="11"/>
        <v>1.4158284000000165</v>
      </c>
      <c r="K21" s="185">
        <f t="shared" si="11"/>
        <v>1.2600000000000833E-2</v>
      </c>
      <c r="L21" s="185">
        <f t="shared" si="11"/>
        <v>1.8000000000014893E-2</v>
      </c>
      <c r="M21" s="184">
        <f t="shared" si="11"/>
        <v>3.521627760000011</v>
      </c>
      <c r="N21" s="184">
        <f>SUM(N19:N19)-SUM(N20:N20)</f>
        <v>0.3456408799999684</v>
      </c>
      <c r="O21" s="184">
        <f t="shared" ref="O21:AB21" si="12">SUM(O19:O19)-SUM(O20:O20)</f>
        <v>1.5488816800000311</v>
      </c>
      <c r="P21" s="184">
        <f t="shared" si="12"/>
        <v>1.0158228800000053</v>
      </c>
      <c r="Q21" s="184">
        <f t="shared" si="12"/>
        <v>0.9716291199999656</v>
      </c>
      <c r="R21" s="184">
        <f t="shared" si="12"/>
        <v>2.259255040000026</v>
      </c>
      <c r="S21" s="184">
        <f t="shared" si="12"/>
        <v>0.95405224000000999</v>
      </c>
      <c r="T21" s="184">
        <f t="shared" si="12"/>
        <v>2.1760582399999722</v>
      </c>
      <c r="U21" s="184">
        <f t="shared" si="12"/>
        <v>0.63934295999997648</v>
      </c>
      <c r="V21" s="184">
        <f t="shared" si="12"/>
        <v>1.9565215200000363</v>
      </c>
      <c r="W21" s="184">
        <f t="shared" si="12"/>
        <v>7.9512999999991507E-2</v>
      </c>
      <c r="X21" s="184">
        <f t="shared" si="12"/>
        <v>7.2239999999994087E-2</v>
      </c>
      <c r="Y21" s="184">
        <f t="shared" si="12"/>
        <v>6.6613381477509392E-15</v>
      </c>
      <c r="Z21" s="184">
        <f t="shared" si="12"/>
        <v>0</v>
      </c>
      <c r="AA21" s="184">
        <f t="shared" si="12"/>
        <v>0.3653025599999995</v>
      </c>
      <c r="AB21" s="184">
        <f t="shared" si="12"/>
        <v>0</v>
      </c>
      <c r="AC21" s="186"/>
      <c r="AD21" s="83">
        <f t="shared" ref="AD21:BC21" si="13">SUM(AD19:AD19)-SUM(AD20:AD20)</f>
        <v>9.7999999999964782E-4</v>
      </c>
      <c r="AE21" s="84">
        <f t="shared" si="13"/>
        <v>1.5079000000000065E-2</v>
      </c>
      <c r="AF21" s="84">
        <f t="shared" si="13"/>
        <v>2.1280000000001298E-3</v>
      </c>
      <c r="AG21" s="84">
        <f t="shared" si="13"/>
        <v>0.20626100000000092</v>
      </c>
      <c r="AH21" s="84">
        <f t="shared" si="13"/>
        <v>5.2664999999997519E-2</v>
      </c>
      <c r="AI21" s="84">
        <f t="shared" si="13"/>
        <v>8.9378999999999209E-2</v>
      </c>
      <c r="AJ21" s="84">
        <f t="shared" si="13"/>
        <v>1.8199000000001297E-2</v>
      </c>
      <c r="AK21" s="84">
        <f t="shared" si="13"/>
        <v>0.1377390000000005</v>
      </c>
      <c r="AL21" s="84">
        <f t="shared" si="13"/>
        <v>2.6145000000003193E-2</v>
      </c>
      <c r="AM21" s="84">
        <f t="shared" si="13"/>
        <v>1.1731000000001934E-2</v>
      </c>
      <c r="AN21" s="84">
        <f t="shared" si="13"/>
        <v>0.27863300000000057</v>
      </c>
      <c r="AO21" s="84">
        <f t="shared" si="13"/>
        <v>0.1385639999999988</v>
      </c>
      <c r="AP21" s="84">
        <f t="shared" si="13"/>
        <v>0.5873769999999976</v>
      </c>
      <c r="AQ21" s="84">
        <f t="shared" si="13"/>
        <v>0.50735499999999989</v>
      </c>
      <c r="AR21" s="84">
        <f t="shared" si="13"/>
        <v>0.62211299999999303</v>
      </c>
      <c r="AS21" s="84">
        <f t="shared" si="13"/>
        <v>0.55018299999999609</v>
      </c>
      <c r="AT21" s="84">
        <f t="shared" si="13"/>
        <v>0.51950200000000235</v>
      </c>
      <c r="AU21" s="84">
        <f t="shared" si="13"/>
        <v>0.44917599999999891</v>
      </c>
      <c r="AV21" s="84">
        <f t="shared" si="13"/>
        <v>0.20208899999999597</v>
      </c>
      <c r="AW21" s="84">
        <f t="shared" si="13"/>
        <v>0.31927600000000012</v>
      </c>
      <c r="AX21" s="84">
        <f t="shared" si="13"/>
        <v>6.3777000000002859E-2</v>
      </c>
      <c r="AY21" s="84">
        <f t="shared" si="13"/>
        <v>9.1033000000000142E-2</v>
      </c>
      <c r="AZ21" s="84">
        <f t="shared" si="13"/>
        <v>5.5511151231257827E-16</v>
      </c>
      <c r="BA21" s="84">
        <f t="shared" si="13"/>
        <v>0</v>
      </c>
      <c r="BB21" s="84">
        <f t="shared" si="13"/>
        <v>0.13085832900000044</v>
      </c>
      <c r="BC21" s="84">
        <f t="shared" si="13"/>
        <v>0</v>
      </c>
      <c r="BD21" s="7"/>
    </row>
    <row r="22" spans="1:56" ht="13" thickTop="1">
      <c r="AD22" s="252">
        <v>3</v>
      </c>
      <c r="AE22" s="252">
        <v>3.5</v>
      </c>
      <c r="AF22" s="252">
        <v>5</v>
      </c>
      <c r="AG22" s="252">
        <v>8</v>
      </c>
      <c r="AH22" s="252">
        <v>6</v>
      </c>
      <c r="AI22" s="252">
        <v>11</v>
      </c>
      <c r="AJ22" s="252">
        <v>22</v>
      </c>
      <c r="AK22" s="252">
        <v>21</v>
      </c>
      <c r="AL22" s="252">
        <v>15</v>
      </c>
      <c r="AM22" s="252">
        <v>10</v>
      </c>
      <c r="AN22" s="252">
        <v>17</v>
      </c>
      <c r="AO22" s="252">
        <v>9</v>
      </c>
      <c r="AP22" s="252">
        <v>9</v>
      </c>
      <c r="AQ22" s="252">
        <v>7.5</v>
      </c>
      <c r="AR22" s="252">
        <v>24</v>
      </c>
      <c r="AS22" s="252">
        <v>21</v>
      </c>
      <c r="AT22" s="252">
        <v>16</v>
      </c>
      <c r="AU22" s="252">
        <v>15</v>
      </c>
      <c r="AV22" s="252">
        <v>13</v>
      </c>
      <c r="AW22" s="252">
        <v>12</v>
      </c>
      <c r="AX22" s="252"/>
      <c r="AY22" s="252"/>
      <c r="AZ22" s="252"/>
      <c r="BA22" s="252"/>
      <c r="BB22" s="252"/>
      <c r="BC22" s="252"/>
      <c r="BD22" s="240" t="s">
        <v>127</v>
      </c>
    </row>
    <row r="23" spans="1:56" ht="16" thickBot="1">
      <c r="B23" s="207" t="s">
        <v>117</v>
      </c>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row>
    <row r="24" spans="1:56" s="6" customFormat="1" ht="16.25" customHeight="1" thickTop="1">
      <c r="A24" s="2"/>
      <c r="B24" s="290" t="s">
        <v>118</v>
      </c>
      <c r="C24" s="293" t="s">
        <v>16</v>
      </c>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5"/>
      <c r="AC24" s="189"/>
      <c r="AD24" s="293" t="s">
        <v>116</v>
      </c>
      <c r="AE24" s="294"/>
      <c r="AF24" s="294"/>
      <c r="AG24" s="294"/>
      <c r="AH24" s="294"/>
      <c r="AI24" s="294"/>
      <c r="AJ24" s="294"/>
      <c r="AK24" s="294"/>
      <c r="AL24" s="294"/>
      <c r="AM24" s="294"/>
      <c r="AN24" s="294"/>
      <c r="AO24" s="294"/>
      <c r="AP24" s="294"/>
      <c r="AQ24" s="294"/>
      <c r="AR24" s="294"/>
      <c r="AS24" s="294"/>
      <c r="AT24" s="294"/>
      <c r="AU24" s="294"/>
      <c r="AV24" s="294"/>
      <c r="AW24" s="294"/>
      <c r="AX24" s="294"/>
      <c r="AY24" s="294"/>
      <c r="AZ24" s="294"/>
      <c r="BA24" s="294"/>
      <c r="BB24" s="294"/>
      <c r="BC24" s="295"/>
      <c r="BD24" s="190"/>
    </row>
    <row r="25" spans="1:56" ht="13.65" customHeight="1" thickBot="1">
      <c r="A25" s="6"/>
      <c r="B25" s="291"/>
      <c r="C25" s="296" t="s">
        <v>114</v>
      </c>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8"/>
      <c r="AC25" s="190"/>
      <c r="AD25" s="296" t="s">
        <v>115</v>
      </c>
      <c r="AE25" s="297"/>
      <c r="AF25" s="297"/>
      <c r="AG25" s="297"/>
      <c r="AH25" s="297"/>
      <c r="AI25" s="297"/>
      <c r="AJ25" s="297"/>
      <c r="AK25" s="297"/>
      <c r="AL25" s="297"/>
      <c r="AM25" s="297"/>
      <c r="AN25" s="297"/>
      <c r="AO25" s="297"/>
      <c r="AP25" s="297"/>
      <c r="AQ25" s="297"/>
      <c r="AR25" s="297"/>
      <c r="AS25" s="297"/>
      <c r="AT25" s="297"/>
      <c r="AU25" s="297"/>
      <c r="AV25" s="297"/>
      <c r="AW25" s="297"/>
      <c r="AX25" s="297"/>
      <c r="AY25" s="297"/>
      <c r="AZ25" s="297"/>
      <c r="BA25" s="297"/>
      <c r="BB25" s="297"/>
      <c r="BC25" s="298"/>
      <c r="BD25" s="190"/>
    </row>
    <row r="26" spans="1:56" s="12" customFormat="1" ht="20" customHeight="1" thickTop="1" thickBot="1">
      <c r="A26" s="2"/>
      <c r="B26" s="292"/>
      <c r="C26" s="191">
        <v>2000</v>
      </c>
      <c r="D26" s="192">
        <f>1+C26</f>
        <v>2001</v>
      </c>
      <c r="E26" s="192">
        <f t="shared" ref="E26:AB26" si="14">1+D26</f>
        <v>2002</v>
      </c>
      <c r="F26" s="192">
        <f t="shared" si="14"/>
        <v>2003</v>
      </c>
      <c r="G26" s="192">
        <f t="shared" si="14"/>
        <v>2004</v>
      </c>
      <c r="H26" s="192">
        <f t="shared" si="14"/>
        <v>2005</v>
      </c>
      <c r="I26" s="192">
        <f t="shared" si="14"/>
        <v>2006</v>
      </c>
      <c r="J26" s="192">
        <f t="shared" si="14"/>
        <v>2007</v>
      </c>
      <c r="K26" s="192">
        <f t="shared" si="14"/>
        <v>2008</v>
      </c>
      <c r="L26" s="192">
        <f t="shared" si="14"/>
        <v>2009</v>
      </c>
      <c r="M26" s="192">
        <f t="shared" si="14"/>
        <v>2010</v>
      </c>
      <c r="N26" s="192">
        <f t="shared" si="14"/>
        <v>2011</v>
      </c>
      <c r="O26" s="192">
        <f t="shared" si="14"/>
        <v>2012</v>
      </c>
      <c r="P26" s="192">
        <f t="shared" si="14"/>
        <v>2013</v>
      </c>
      <c r="Q26" s="192">
        <f t="shared" si="14"/>
        <v>2014</v>
      </c>
      <c r="R26" s="192">
        <f t="shared" si="14"/>
        <v>2015</v>
      </c>
      <c r="S26" s="192">
        <f t="shared" si="14"/>
        <v>2016</v>
      </c>
      <c r="T26" s="192">
        <f t="shared" si="14"/>
        <v>2017</v>
      </c>
      <c r="U26" s="192">
        <f t="shared" si="14"/>
        <v>2018</v>
      </c>
      <c r="V26" s="192">
        <f t="shared" si="14"/>
        <v>2019</v>
      </c>
      <c r="W26" s="192">
        <f t="shared" si="14"/>
        <v>2020</v>
      </c>
      <c r="X26" s="192">
        <f t="shared" si="14"/>
        <v>2021</v>
      </c>
      <c r="Y26" s="192">
        <f t="shared" si="14"/>
        <v>2022</v>
      </c>
      <c r="Z26" s="192">
        <f t="shared" si="14"/>
        <v>2023</v>
      </c>
      <c r="AA26" s="192">
        <f t="shared" si="14"/>
        <v>2024</v>
      </c>
      <c r="AB26" s="192">
        <f t="shared" si="14"/>
        <v>2025</v>
      </c>
      <c r="AC26" s="193"/>
      <c r="AD26" s="191">
        <v>2000</v>
      </c>
      <c r="AE26" s="192">
        <f>1+AD26</f>
        <v>2001</v>
      </c>
      <c r="AF26" s="192">
        <f t="shared" ref="AF26:BC26" si="15">1+AE26</f>
        <v>2002</v>
      </c>
      <c r="AG26" s="192">
        <f t="shared" si="15"/>
        <v>2003</v>
      </c>
      <c r="AH26" s="192">
        <f t="shared" si="15"/>
        <v>2004</v>
      </c>
      <c r="AI26" s="192">
        <f t="shared" si="15"/>
        <v>2005</v>
      </c>
      <c r="AJ26" s="192">
        <f t="shared" si="15"/>
        <v>2006</v>
      </c>
      <c r="AK26" s="192">
        <f t="shared" si="15"/>
        <v>2007</v>
      </c>
      <c r="AL26" s="192">
        <f t="shared" si="15"/>
        <v>2008</v>
      </c>
      <c r="AM26" s="192">
        <f t="shared" si="15"/>
        <v>2009</v>
      </c>
      <c r="AN26" s="192">
        <f t="shared" si="15"/>
        <v>2010</v>
      </c>
      <c r="AO26" s="192">
        <f t="shared" si="15"/>
        <v>2011</v>
      </c>
      <c r="AP26" s="192">
        <f t="shared" si="15"/>
        <v>2012</v>
      </c>
      <c r="AQ26" s="192">
        <f t="shared" si="15"/>
        <v>2013</v>
      </c>
      <c r="AR26" s="192">
        <f t="shared" si="15"/>
        <v>2014</v>
      </c>
      <c r="AS26" s="192">
        <f t="shared" si="15"/>
        <v>2015</v>
      </c>
      <c r="AT26" s="192">
        <f t="shared" si="15"/>
        <v>2016</v>
      </c>
      <c r="AU26" s="192">
        <f t="shared" si="15"/>
        <v>2017</v>
      </c>
      <c r="AV26" s="192">
        <f t="shared" si="15"/>
        <v>2018</v>
      </c>
      <c r="AW26" s="192">
        <f t="shared" si="15"/>
        <v>2019</v>
      </c>
      <c r="AX26" s="192">
        <f t="shared" si="15"/>
        <v>2020</v>
      </c>
      <c r="AY26" s="192">
        <f t="shared" si="15"/>
        <v>2021</v>
      </c>
      <c r="AZ26" s="192">
        <f t="shared" si="15"/>
        <v>2022</v>
      </c>
      <c r="BA26" s="192">
        <f t="shared" si="15"/>
        <v>2023</v>
      </c>
      <c r="BB26" s="192">
        <f t="shared" si="15"/>
        <v>2024</v>
      </c>
      <c r="BC26" s="194">
        <f t="shared" si="15"/>
        <v>2025</v>
      </c>
      <c r="BD26" s="190"/>
    </row>
    <row r="27" spans="1:56" ht="13" thickTop="1">
      <c r="B27" s="195" t="s">
        <v>21</v>
      </c>
      <c r="C27" s="196">
        <f>1000/$A$1*'[3]4403Imp'!$B$102</f>
        <v>19.296999999999997</v>
      </c>
      <c r="D27" s="197">
        <f>1000/$A$1*'[3]4403Imp'!$C$102</f>
        <v>13.96</v>
      </c>
      <c r="E27" s="197">
        <f>1000/$A$1*'[3]4403Imp'!$D$102</f>
        <v>24.164999999999999</v>
      </c>
      <c r="F27" s="197">
        <f>1000/$A$1*'[3]4403Imp'!$E$102</f>
        <v>0.66799999999999993</v>
      </c>
      <c r="G27" s="197">
        <f>1000/$A$1*'[3]4403Imp'!$F$102</f>
        <v>3.431</v>
      </c>
      <c r="H27" s="197">
        <f>1000/$A$1*'[3]4403Imp'!$G$102</f>
        <v>27.206999999999997</v>
      </c>
      <c r="I27" s="197">
        <f>1000/$A$1*'[3]4403Imp'!$H$102</f>
        <v>64.131999999999991</v>
      </c>
      <c r="J27" s="198">
        <f>1000/$A$1*'[3]4403Imp'!$I$102</f>
        <v>61.832999999999991</v>
      </c>
      <c r="K27" s="198">
        <f>1000/$A$1*'[3]4403Imp'!$J$102</f>
        <v>50.392999999999994</v>
      </c>
      <c r="L27" s="198">
        <f>1000/$A$1*'[3]4403Imp'!K$102</f>
        <v>19.302</v>
      </c>
      <c r="M27" s="197">
        <f>1000/$A$1*'[3]4403Imp'!L$102</f>
        <v>50.639000000000003</v>
      </c>
      <c r="N27" s="197">
        <f>1000/$A$1*'[3]4403Imp'!M$102</f>
        <v>49.634999999999998</v>
      </c>
      <c r="O27" s="197">
        <f>1000/$A$1*'[3]4403Imp'!N$102</f>
        <v>39.997999999999998</v>
      </c>
      <c r="P27" s="197">
        <f>1000/$A$1*'[3]4403Imp'!O$102</f>
        <v>45.485000000000007</v>
      </c>
      <c r="Q27" s="197">
        <f>1000/$A$1*'[3]4403Imp'!P$102</f>
        <v>88.15544830640215</v>
      </c>
      <c r="R27" s="197">
        <f>1000/$A$1*'[3]4403Imp'!Q$102</f>
        <v>98.895786616443175</v>
      </c>
      <c r="S27" s="197">
        <f>1000/$A$1*'[3]4403Imp'!R$102</f>
        <v>43.852331497211708</v>
      </c>
      <c r="T27" s="197">
        <f>1000/$A$1*'[3]4403Imp'!S$102</f>
        <v>74.929292918644165</v>
      </c>
      <c r="U27" s="197">
        <f>1000/$A$1*'[3]4403Imp'!T$102</f>
        <v>80.00327377119153</v>
      </c>
      <c r="V27" s="197">
        <f>1000/$A$1*'[3]4403Imp'!U$102</f>
        <v>41.769126291325399</v>
      </c>
      <c r="W27" s="197">
        <f>1000/$A$1*'[3]4403Imp'!V$102</f>
        <v>40.707999999999998</v>
      </c>
      <c r="X27" s="197">
        <f>1000/$A$1*'[3]4403Imp'!W$102</f>
        <v>39.419999999999995</v>
      </c>
      <c r="Y27" s="197">
        <f>1000/$A$1*'[3]4403Imp'!X$102</f>
        <v>48.131999999999991</v>
      </c>
      <c r="Z27" s="197">
        <f>1000/$A$1*'[3]4403Imp'!Y$102</f>
        <v>13.791999999999998</v>
      </c>
      <c r="AA27" s="197">
        <f>1000/$A$1*'[3]4403Imp'!Z$102</f>
        <v>18.622</v>
      </c>
      <c r="AB27" s="197">
        <f>1000/$A$1*'[3]4403Imp'!AA$102</f>
        <v>0</v>
      </c>
      <c r="AC27" s="199"/>
      <c r="AD27" s="196">
        <f>'[3]4403Imp'!AB$102</f>
        <v>2.5124550000000001</v>
      </c>
      <c r="AE27" s="197">
        <f>'[3]4403Imp'!AC$102</f>
        <v>2.0979999999999999</v>
      </c>
      <c r="AF27" s="197">
        <f>'[3]4403Imp'!AD$102</f>
        <v>3.2808889999999997</v>
      </c>
      <c r="AG27" s="197">
        <f>'[3]4403Imp'!AE$102</f>
        <v>0.14199999999999999</v>
      </c>
      <c r="AH27" s="197">
        <f>'[3]4403Imp'!AF$102</f>
        <v>0.52700000000000002</v>
      </c>
      <c r="AI27" s="197">
        <f>'[3]4403Imp'!AG$102</f>
        <v>5.8470000000000004</v>
      </c>
      <c r="AJ27" s="197">
        <f>'[3]4403Imp'!AH$102</f>
        <v>16.073718</v>
      </c>
      <c r="AK27" s="197">
        <f>'[3]4403Imp'!AI$102</f>
        <v>15.676238</v>
      </c>
      <c r="AL27" s="197">
        <f>'[3]4403Imp'!AJ$102</f>
        <v>14.121275000000001</v>
      </c>
      <c r="AM27" s="197">
        <f>'[3]4403Imp'!AK$102</f>
        <v>5.5470039999999994</v>
      </c>
      <c r="AN27" s="197">
        <f>'[3]4403Imp'!AL$102</f>
        <v>14.158154</v>
      </c>
      <c r="AO27" s="197">
        <f>'[3]4403Imp'!AM$102</f>
        <v>13.570758999999999</v>
      </c>
      <c r="AP27" s="197">
        <f>'[3]4403Imp'!AN$102</f>
        <v>14.513545999999998</v>
      </c>
      <c r="AQ27" s="197">
        <f>'[3]4403Imp'!AO$102</f>
        <v>17.435505999999997</v>
      </c>
      <c r="AR27" s="197">
        <f>'[3]4403Imp'!AP$102</f>
        <v>36.154738000000002</v>
      </c>
      <c r="AS27" s="197">
        <f>'[3]4403Imp'!AQ$102</f>
        <v>45.211516999999986</v>
      </c>
      <c r="AT27" s="197">
        <f>'[3]4403Imp'!AR$102</f>
        <v>19.410407999999997</v>
      </c>
      <c r="AU27" s="197">
        <f>'[3]4403Imp'!AS$102</f>
        <v>30.042244999999998</v>
      </c>
      <c r="AV27" s="197">
        <f>'[3]4403Imp'!AT$102</f>
        <v>33.105437000000002</v>
      </c>
      <c r="AW27" s="197">
        <f>'[3]4403Imp'!AU$102</f>
        <v>16.995928999999997</v>
      </c>
      <c r="AX27" s="197">
        <f>'[3]4403Imp'!AV$102</f>
        <v>14.667778999999999</v>
      </c>
      <c r="AY27" s="197">
        <f>'[3]4403Imp'!AW$102</f>
        <v>14.794671999999998</v>
      </c>
      <c r="AZ27" s="197">
        <f>'[3]4403Imp'!AX$102</f>
        <v>20.365945999999997</v>
      </c>
      <c r="BA27" s="197">
        <f>'[3]4403Imp'!AY$102</f>
        <v>5.1234049999999991</v>
      </c>
      <c r="BB27" s="197">
        <f>'[3]4403Imp'!AZ$102</f>
        <v>6.8182969999999985</v>
      </c>
      <c r="BC27" s="200">
        <f>'[3]4403Imp'!BA$102</f>
        <v>0</v>
      </c>
      <c r="BD27" s="190"/>
    </row>
    <row r="28" spans="1:56">
      <c r="B28" s="195" t="s">
        <v>113</v>
      </c>
      <c r="C28" s="196">
        <f>1000/$A$1*'[4]4403Imp'!$B$102</f>
        <v>1.9885399999999995</v>
      </c>
      <c r="D28" s="197">
        <f>1000/$A$1*'[4]4403Imp'!$C$102</f>
        <v>2.1910000000000003</v>
      </c>
      <c r="E28" s="197">
        <f>1000/$A$1*'[4]4403Imp'!$D$102</f>
        <v>2.2007089999999998</v>
      </c>
      <c r="F28" s="197">
        <f>1000/$A$1*'[4]4403Imp'!$E$102</f>
        <v>3.19414</v>
      </c>
      <c r="G28" s="197">
        <f>1000/$A$1*'[4]4403Imp'!$F$102</f>
        <v>2.5244</v>
      </c>
      <c r="H28" s="197">
        <f>1000/$A$1*'[4]4403Imp'!$G$102</f>
        <v>1.1835800000000001</v>
      </c>
      <c r="I28" s="197">
        <f>1000/$A$1*'[4]4403Imp'!$H$102</f>
        <v>0.96899999999999997</v>
      </c>
      <c r="J28" s="198">
        <f>1000/$A$1*'[4]4403Imp'!$I$102</f>
        <v>1.8943799999999997</v>
      </c>
      <c r="K28" s="198">
        <f>1000/$A$1*'[4]4403Imp'!$J$102</f>
        <v>2.3854799999999998</v>
      </c>
      <c r="L28" s="198">
        <f>1000/$A$1*'[4]4403Imp'!K$102</f>
        <v>0.5796</v>
      </c>
      <c r="M28" s="197">
        <f>1000/$A$1*'[4]4403Imp'!L$102</f>
        <v>0.55211999999999994</v>
      </c>
      <c r="N28" s="197">
        <f>1000/$A$1*'[4]4403Imp'!M$102</f>
        <v>0.14599999999999999</v>
      </c>
      <c r="O28" s="197">
        <f>1000/$A$1*'[4]4403Imp'!N$102</f>
        <v>1.4307000000000001</v>
      </c>
      <c r="P28" s="197">
        <f>1000/$A$1*'[4]4403Imp'!O$102</f>
        <v>0.52751999999999999</v>
      </c>
      <c r="Q28" s="197">
        <f>1000/$A$1*'[4]4403Imp'!P$102</f>
        <v>9.1999999999999998E-2</v>
      </c>
      <c r="R28" s="197">
        <f>1000/$A$1*'[4]4403Imp'!Q$102</f>
        <v>1.417</v>
      </c>
      <c r="S28" s="197">
        <f>1000/$A$1*'[4]4403Imp'!R$102</f>
        <v>1.0787599999999999</v>
      </c>
      <c r="T28" s="197">
        <f>1000/$A$1*'[4]4403Imp'!S$102</f>
        <v>0.8569199999999999</v>
      </c>
      <c r="U28" s="197">
        <f>1000/$A$1*'[4]4403Imp'!T$102</f>
        <v>1.306</v>
      </c>
      <c r="V28" s="197">
        <f>1000/$A$1*'[4]4403Imp'!U$102</f>
        <v>1.6865399999999999</v>
      </c>
      <c r="W28" s="197">
        <f>1000/$A$1*'[4]4403Imp'!V$102</f>
        <v>2.0640000000000001</v>
      </c>
      <c r="X28" s="197">
        <f>1000/$A$1*'[4]4403Imp'!W$102</f>
        <v>1.0449999999999999</v>
      </c>
      <c r="Y28" s="197">
        <f>1000/$A$1*'[4]4403Imp'!X$102</f>
        <v>1.306</v>
      </c>
      <c r="Z28" s="197">
        <f>1000/$A$1*'[4]4403Imp'!Y$102</f>
        <v>1.306</v>
      </c>
      <c r="AA28" s="197">
        <f>1000/$A$1*'[4]4403Imp'!Z$102</f>
        <v>1.306</v>
      </c>
      <c r="AB28" s="197">
        <f>1000/$A$1*'[4]4403Imp'!AA$102</f>
        <v>1.306</v>
      </c>
      <c r="AC28" s="199"/>
      <c r="AD28" s="196">
        <f>'[4]4403Imp'!AB$102</f>
        <v>0.42703985945399997</v>
      </c>
      <c r="AE28" s="197">
        <f>'[4]4403Imp'!AC$102</f>
        <v>0.50393620800000005</v>
      </c>
      <c r="AF28" s="197">
        <f>'[4]4403Imp'!AD$102</f>
        <v>0.56161642560000002</v>
      </c>
      <c r="AG28" s="197">
        <f>'[4]4403Imp'!AE$102</f>
        <v>0.72634804480000015</v>
      </c>
      <c r="AH28" s="197">
        <f>'[4]4403Imp'!AF$102</f>
        <v>0.81748734830000003</v>
      </c>
      <c r="AI28" s="197">
        <f>'[4]4403Imp'!AG$102</f>
        <v>0.41355252510000001</v>
      </c>
      <c r="AJ28" s="197">
        <f>'[4]4403Imp'!AH$102</f>
        <v>0.39944905040000001</v>
      </c>
      <c r="AK28" s="197">
        <f>'[4]4403Imp'!AI$102</f>
        <v>1.0488916175</v>
      </c>
      <c r="AL28" s="197">
        <f>'[4]4403Imp'!AJ$102</f>
        <v>0.93979560520000005</v>
      </c>
      <c r="AM28" s="197">
        <f>'[4]4403Imp'!AK$102</f>
        <v>0.28004097</v>
      </c>
      <c r="AN28" s="197">
        <f>'[4]4403Imp'!AL$102</f>
        <v>0.184829094</v>
      </c>
      <c r="AO28" s="197">
        <f>'[4]4403Imp'!AM$102</f>
        <v>0.11081711999999999</v>
      </c>
      <c r="AP28" s="197">
        <f>'[4]4403Imp'!AN$102</f>
        <v>0.73576641599999992</v>
      </c>
      <c r="AQ28" s="197">
        <f>'[4]4403Imp'!AO$102</f>
        <v>0.38154320850000001</v>
      </c>
      <c r="AR28" s="197">
        <f>'[4]4403Imp'!AP$102</f>
        <v>4.5470569500000002E-2</v>
      </c>
      <c r="AS28" s="197">
        <f>'[4]4403Imp'!AQ$102</f>
        <v>1.0729896834999999</v>
      </c>
      <c r="AT28" s="197">
        <f>'[4]4403Imp'!AR$102</f>
        <v>0.64000957999999997</v>
      </c>
      <c r="AU28" s="197">
        <f>'[4]4403Imp'!AS$102</f>
        <v>0.72815265380000005</v>
      </c>
      <c r="AV28" s="197">
        <f>'[4]4403Imp'!AT$102</f>
        <v>0.96916166799999992</v>
      </c>
      <c r="AW28" s="197">
        <f>'[4]4403Imp'!AU$102</f>
        <v>1.0499610499999998</v>
      </c>
      <c r="AX28" s="197">
        <f>'[4]4403Imp'!AV$102</f>
        <v>1.4036756136142858</v>
      </c>
      <c r="AY28" s="197">
        <f>'[4]4403Imp'!AW$102</f>
        <v>0.66924816302857137</v>
      </c>
      <c r="AZ28" s="197">
        <f>'[4]4403Imp'!AX$102</f>
        <v>0.96916166799999992</v>
      </c>
      <c r="BA28" s="197">
        <f>'[4]4403Imp'!AY$102</f>
        <v>0.96916166799999992</v>
      </c>
      <c r="BB28" s="197">
        <f>'[4]4403Imp'!AZ$102</f>
        <v>0.96916166799999992</v>
      </c>
      <c r="BC28" s="200">
        <f>'[4]4403Imp'!BA$102</f>
        <v>0.96916166799999992</v>
      </c>
      <c r="BD28" s="190"/>
    </row>
    <row r="29" spans="1:56">
      <c r="B29" s="195" t="s">
        <v>37</v>
      </c>
      <c r="C29" s="196">
        <f>1000/$A$1*'[5]4403Imp'!$B$102</f>
        <v>6.6885000000000003</v>
      </c>
      <c r="D29" s="197">
        <f>1000/$A$1*'[5]4403Imp'!$C$102</f>
        <v>10.548299999999999</v>
      </c>
      <c r="E29" s="197">
        <f>1000/$A$1*'[5]4403Imp'!$D$102</f>
        <v>12.342749999999999</v>
      </c>
      <c r="F29" s="197">
        <f>1000/$A$1*'[5]4403Imp'!$E$102</f>
        <v>60.288999999999994</v>
      </c>
      <c r="G29" s="197">
        <f>1000/$A$1*'[5]4403Imp'!$F$102</f>
        <v>28.268999999999995</v>
      </c>
      <c r="H29" s="197">
        <f>1000/$A$1*'[5]4403Imp'!$G$102</f>
        <v>28.962000000000003</v>
      </c>
      <c r="I29" s="197">
        <f>1000/$A$1*'[5]4403Imp'!$H$102</f>
        <v>53.205000000000005</v>
      </c>
      <c r="J29" s="198">
        <f>1000/$A$1*'[5]4403Imp'!$I$102</f>
        <v>50.652000000000001</v>
      </c>
      <c r="K29" s="198">
        <f>1000/$A$1*'[5]4403Imp'!$J$102</f>
        <v>31.488999999999997</v>
      </c>
      <c r="L29" s="198">
        <f>1000/$A$1*'[5]4403Imp'!K$102</f>
        <v>18.061</v>
      </c>
      <c r="M29" s="197">
        <f>1000/$A$1*'[5]4403Imp'!L$102</f>
        <v>32.715000000000003</v>
      </c>
      <c r="N29" s="197">
        <f>1000/$A$1*'[5]4403Imp'!M$102</f>
        <v>28.718999999999998</v>
      </c>
      <c r="O29" s="197">
        <f>1000/$A$1*'[5]4403Imp'!N$102</f>
        <v>14.544</v>
      </c>
      <c r="P29" s="197">
        <f>1000/$A$1*'[5]4403Imp'!O$102</f>
        <v>15.484999999999999</v>
      </c>
      <c r="Q29" s="197">
        <f>1000/$A$1*'[5]4403Imp'!P$102</f>
        <v>21.536999999999999</v>
      </c>
      <c r="R29" s="197">
        <f>1000/$A$1*'[5]4403Imp'!Q$102</f>
        <v>42.569999999999993</v>
      </c>
      <c r="S29" s="197">
        <f>1000/$A$1*'[5]4403Imp'!R$102</f>
        <v>43.087000000000003</v>
      </c>
      <c r="T29" s="197">
        <f>1000/$A$1*'[5]4403Imp'!S$102</f>
        <v>32.856678666666667</v>
      </c>
      <c r="U29" s="197">
        <f>1000/$A$1*'[5]4403Imp'!T$102</f>
        <v>16.466999999999999</v>
      </c>
      <c r="V29" s="197">
        <f>1000/$A$1*'[5]4403Imp'!U$102</f>
        <v>15.113</v>
      </c>
      <c r="W29" s="197">
        <f>1000/$A$1*'[5]4403Imp'!V$102</f>
        <v>7.8469999999999995</v>
      </c>
      <c r="X29" s="197">
        <f>1000/$A$1*'[5]4403Imp'!W$102</f>
        <v>7.234</v>
      </c>
      <c r="Y29" s="197">
        <f>1000/$A$1*'[5]4403Imp'!X$102</f>
        <v>4.2429999999999994</v>
      </c>
      <c r="Z29" s="197">
        <f>1000/$A$1*'[5]4403Imp'!Y$102</f>
        <v>3.4329999999999998</v>
      </c>
      <c r="AA29" s="197">
        <f>1000/$A$1*'[5]4403Imp'!Z$102</f>
        <v>0</v>
      </c>
      <c r="AB29" s="197">
        <f>1000/$A$1*'[5]4403Imp'!AA$102</f>
        <v>0</v>
      </c>
      <c r="AC29" s="199"/>
      <c r="AD29" s="196">
        <f>'[5]4403Imp'!AB$102</f>
        <v>1.2821939999999998</v>
      </c>
      <c r="AE29" s="197">
        <f>'[5]4403Imp'!AC$102</f>
        <v>1.8445099999999999</v>
      </c>
      <c r="AF29" s="197">
        <f>'[5]4403Imp'!AD$102</f>
        <v>2.1710590000000001</v>
      </c>
      <c r="AG29" s="197">
        <f>'[5]4403Imp'!AE$102</f>
        <v>11.788606</v>
      </c>
      <c r="AH29" s="197">
        <f>'[5]4403Imp'!AF$102</f>
        <v>6.1053899999999999</v>
      </c>
      <c r="AI29" s="197">
        <f>'[5]4403Imp'!AG$102</f>
        <v>7.8682699999999999</v>
      </c>
      <c r="AJ29" s="197">
        <f>'[5]4403Imp'!AH$102</f>
        <v>13.281566999999999</v>
      </c>
      <c r="AK29" s="197">
        <f>'[5]4403Imp'!AI$102</f>
        <v>13.518957</v>
      </c>
      <c r="AL29" s="197">
        <f>'[5]4403Imp'!AJ$102</f>
        <v>9.6562009999999994</v>
      </c>
      <c r="AM29" s="197">
        <f>'[5]4403Imp'!AK$102</f>
        <v>5.3027379999999997</v>
      </c>
      <c r="AN29" s="197">
        <f>'[5]4403Imp'!AL$102</f>
        <v>10.515668999999999</v>
      </c>
      <c r="AO29" s="197">
        <f>'[5]4403Imp'!AM$102</f>
        <v>9.0855090000000001</v>
      </c>
      <c r="AP29" s="197">
        <f>'[5]4403Imp'!AN$102</f>
        <v>4.4783219999999995</v>
      </c>
      <c r="AQ29" s="197">
        <f>'[5]4403Imp'!AO$102</f>
        <v>5.980861</v>
      </c>
      <c r="AR29" s="197">
        <f>'[5]4403Imp'!AP$102</f>
        <v>7.517906</v>
      </c>
      <c r="AS29" s="197">
        <f>'[5]4403Imp'!AQ$102</f>
        <v>14.55242</v>
      </c>
      <c r="AT29" s="197">
        <f>'[5]4403Imp'!AR$102</f>
        <v>15.171908</v>
      </c>
      <c r="AU29" s="197">
        <f>'[5]4403Imp'!AS$102</f>
        <v>8.275366</v>
      </c>
      <c r="AV29" s="197">
        <f>'[5]4403Imp'!AT$102</f>
        <v>5.128177</v>
      </c>
      <c r="AW29" s="197">
        <f>'[5]4403Imp'!AU$102</f>
        <v>4.5732029999999995</v>
      </c>
      <c r="AX29" s="197">
        <f>'[5]4403Imp'!AV$102</f>
        <v>2.5262789999999997</v>
      </c>
      <c r="AY29" s="197">
        <f>'[5]4403Imp'!AW$102</f>
        <v>2.4089649999999998</v>
      </c>
      <c r="AZ29" s="197">
        <f>'[5]4403Imp'!AX$102</f>
        <v>1.5052187459999999</v>
      </c>
      <c r="BA29" s="197">
        <f>'[5]4403Imp'!AY$102</f>
        <v>0.85685082999999995</v>
      </c>
      <c r="BB29" s="197">
        <f>'[5]4403Imp'!AZ$102</f>
        <v>0</v>
      </c>
      <c r="BC29" s="200">
        <f>'[5]4403Imp'!BA$102</f>
        <v>0</v>
      </c>
      <c r="BD29" s="190"/>
    </row>
    <row r="30" spans="1:56">
      <c r="B30" s="195" t="s">
        <v>20</v>
      </c>
      <c r="C30" s="196">
        <f>1000/$A$1*'[6]4403Imp'!$B$102</f>
        <v>0</v>
      </c>
      <c r="D30" s="197">
        <f>1000/$A$1*'[6]4403Imp'!$C$102</f>
        <v>0</v>
      </c>
      <c r="E30" s="197">
        <f>1000/$A$1*'[6]4403Imp'!$D$102</f>
        <v>0</v>
      </c>
      <c r="F30" s="197">
        <f>1000/$A$1*'[6]4403Imp'!$E$102</f>
        <v>0</v>
      </c>
      <c r="G30" s="197">
        <f>1000/$A$1*'[6]4403Imp'!$F$102</f>
        <v>0</v>
      </c>
      <c r="H30" s="197">
        <f>1000/$A$1*'[6]4403Imp'!$G$102</f>
        <v>0</v>
      </c>
      <c r="I30" s="197">
        <f>1000/$A$1*'[6]4403Imp'!$H$102</f>
        <v>0</v>
      </c>
      <c r="J30" s="198">
        <f>1000/$A$1*'[6]4403Imp'!$I$102</f>
        <v>0</v>
      </c>
      <c r="K30" s="198">
        <f>1000/$A$1*'[6]4403Imp'!$J$102</f>
        <v>0</v>
      </c>
      <c r="L30" s="198">
        <f>1000/$A$1*'[6]4403Imp'!K$102</f>
        <v>0</v>
      </c>
      <c r="M30" s="197">
        <f>1000/$A$1*'[6]4403Imp'!L$102</f>
        <v>0</v>
      </c>
      <c r="N30" s="197">
        <f>1000/$A$1*'[6]4403Imp'!M$102</f>
        <v>0</v>
      </c>
      <c r="O30" s="197">
        <f>1000/$A$1*'[6]4403Imp'!N$102</f>
        <v>0</v>
      </c>
      <c r="P30" s="197">
        <f>1000/$A$1*'[6]4403Imp'!O$102</f>
        <v>0</v>
      </c>
      <c r="Q30" s="197">
        <f>1000/$A$1*'[6]4403Imp'!P$102</f>
        <v>0</v>
      </c>
      <c r="R30" s="197">
        <f>1000/$A$1*'[6]4403Imp'!Q$102</f>
        <v>0</v>
      </c>
      <c r="S30" s="197">
        <f>1000/$A$1*'[6]4403Imp'!R$102</f>
        <v>0</v>
      </c>
      <c r="T30" s="197">
        <f>1000/$A$1*'[6]4403Imp'!S$102</f>
        <v>0</v>
      </c>
      <c r="U30" s="197">
        <f>1000/$A$1*'[6]4403Imp'!T$102</f>
        <v>0</v>
      </c>
      <c r="V30" s="197">
        <f>1000/$A$1*'[6]4403Imp'!U$102</f>
        <v>0.09</v>
      </c>
      <c r="W30" s="197">
        <f>1000/$A$1*'[6]4403Imp'!V$102</f>
        <v>0</v>
      </c>
      <c r="X30" s="197">
        <f>1000/$A$1*'[6]4403Imp'!W$102</f>
        <v>0</v>
      </c>
      <c r="Y30" s="197">
        <f>1000/$A$1*'[6]4403Imp'!X$102</f>
        <v>0</v>
      </c>
      <c r="Z30" s="197">
        <f>1000/$A$1*'[6]4403Imp'!Y$102</f>
        <v>0</v>
      </c>
      <c r="AA30" s="197">
        <f>1000/$A$1*'[6]4403Imp'!Z$102</f>
        <v>0</v>
      </c>
      <c r="AB30" s="197">
        <f>1000/$A$1*'[6]4403Imp'!AA$102</f>
        <v>0</v>
      </c>
      <c r="AC30" s="199"/>
      <c r="AD30" s="196">
        <f>'[6]4403Imp'!AB$102</f>
        <v>0</v>
      </c>
      <c r="AE30" s="197">
        <f>'[6]4403Imp'!AC$102</f>
        <v>0</v>
      </c>
      <c r="AF30" s="197">
        <f>'[6]4403Imp'!AD$102</f>
        <v>0</v>
      </c>
      <c r="AG30" s="197">
        <f>'[6]4403Imp'!AE$102</f>
        <v>0</v>
      </c>
      <c r="AH30" s="197">
        <f>'[6]4403Imp'!AF$102</f>
        <v>0</v>
      </c>
      <c r="AI30" s="197">
        <f>'[6]4403Imp'!AG$102</f>
        <v>0</v>
      </c>
      <c r="AJ30" s="197">
        <f>'[6]4403Imp'!AH$102</f>
        <v>0</v>
      </c>
      <c r="AK30" s="197">
        <f>'[6]4403Imp'!AI$102</f>
        <v>0</v>
      </c>
      <c r="AL30" s="197">
        <f>'[6]4403Imp'!AJ$102</f>
        <v>0</v>
      </c>
      <c r="AM30" s="197">
        <f>'[6]4403Imp'!AK$102</f>
        <v>0</v>
      </c>
      <c r="AN30" s="197">
        <f>'[6]4403Imp'!AL$102</f>
        <v>0</v>
      </c>
      <c r="AO30" s="197">
        <f>'[6]4403Imp'!AM$102</f>
        <v>0</v>
      </c>
      <c r="AP30" s="197">
        <f>'[6]4403Imp'!AN$102</f>
        <v>0</v>
      </c>
      <c r="AQ30" s="197">
        <f>'[6]4403Imp'!AO$102</f>
        <v>0</v>
      </c>
      <c r="AR30" s="197">
        <f>'[6]4403Imp'!AP$102</f>
        <v>0</v>
      </c>
      <c r="AS30" s="197">
        <f>'[6]4403Imp'!AQ$102</f>
        <v>0</v>
      </c>
      <c r="AT30" s="197">
        <f>'[6]4403Imp'!AR$102</f>
        <v>0</v>
      </c>
      <c r="AU30" s="197">
        <f>'[6]4403Imp'!AS$102</f>
        <v>0</v>
      </c>
      <c r="AV30" s="197">
        <f>'[6]4403Imp'!AT$102</f>
        <v>0</v>
      </c>
      <c r="AW30" s="197">
        <f>'[6]4403Imp'!AU$102</f>
        <v>0.25001799999999996</v>
      </c>
      <c r="AX30" s="197">
        <f>'[6]4403Imp'!AV$102</f>
        <v>0</v>
      </c>
      <c r="AY30" s="197">
        <f>'[6]4403Imp'!AW$102</f>
        <v>0</v>
      </c>
      <c r="AZ30" s="197">
        <f>'[6]4403Imp'!AX$102</f>
        <v>0</v>
      </c>
      <c r="BA30" s="197">
        <f>'[6]4403Imp'!AY$102</f>
        <v>0</v>
      </c>
      <c r="BB30" s="197">
        <f>'[6]4403Imp'!AZ$102</f>
        <v>0</v>
      </c>
      <c r="BC30" s="200">
        <f>'[6]4403Imp'!BA$102</f>
        <v>0</v>
      </c>
      <c r="BD30" s="190"/>
    </row>
    <row r="31" spans="1:56">
      <c r="B31" s="195" t="s">
        <v>18</v>
      </c>
      <c r="C31" s="196">
        <f>1000/$A$1*'[7]4403Imp'!$B$102</f>
        <v>11.162000000000001</v>
      </c>
      <c r="D31" s="197">
        <f>1000/$A$1*'[7]4403Imp'!$C$102</f>
        <v>2.8879999999999999</v>
      </c>
      <c r="E31" s="197">
        <f>1000/$A$1*'[7]4403Imp'!$D$102</f>
        <v>0</v>
      </c>
      <c r="F31" s="197">
        <f>1000/$A$1*'[7]4403Imp'!$E$102</f>
        <v>1.3439999999999999</v>
      </c>
      <c r="G31" s="197">
        <f>1000/$A$1*'[7]4403Imp'!$F$102</f>
        <v>9.6720000000000006</v>
      </c>
      <c r="H31" s="197">
        <f>1000/$A$1*'[7]4403Imp'!$G$102</f>
        <v>7.8999999999999995</v>
      </c>
      <c r="I31" s="197">
        <f>1000/$A$1*'[7]4403Imp'!$H$102</f>
        <v>8.1390000000000011</v>
      </c>
      <c r="J31" s="198">
        <f>1000/$A$1*'[7]4403Imp'!$I$102</f>
        <v>11.222</v>
      </c>
      <c r="K31" s="198">
        <f>1000/$A$1*'[7]4403Imp'!$J$102</f>
        <v>1.0959999999999999</v>
      </c>
      <c r="L31" s="198">
        <f>1000/$A$1*'[7]4403Imp'!K$102</f>
        <v>1.8059999999999998</v>
      </c>
      <c r="M31" s="197">
        <f>1000/$A$1*'[7]4403Imp'!L$102</f>
        <v>2.8469999999999995</v>
      </c>
      <c r="N31" s="197">
        <f>1000/$A$1*'[7]4403Imp'!M$102</f>
        <v>0.879</v>
      </c>
      <c r="O31" s="197">
        <f>1000/$A$1*'[7]4403Imp'!N$102</f>
        <v>0.995</v>
      </c>
      <c r="P31" s="197">
        <f>1000/$A$1*'[7]4403Imp'!O$102</f>
        <v>2.169</v>
      </c>
      <c r="Q31" s="197">
        <f>1000/$A$1*'[7]4403Imp'!P$102</f>
        <v>0.98399999999999987</v>
      </c>
      <c r="R31" s="197">
        <f>1000/$A$1*'[7]4403Imp'!Q$102</f>
        <v>1.1739999999999999</v>
      </c>
      <c r="S31" s="197">
        <f>1000/$A$1*'[7]4403Imp'!R$102</f>
        <v>0.91799999999999993</v>
      </c>
      <c r="T31" s="197">
        <f>1000/$A$1*'[7]4403Imp'!S$102</f>
        <v>7.5999999999999984E-2</v>
      </c>
      <c r="U31" s="197">
        <f>1000/$A$1*'[7]4403Imp'!T$102</f>
        <v>0.70299999999999996</v>
      </c>
      <c r="V31" s="197">
        <f>1000/$A$1*'[7]4403Imp'!U$102</f>
        <v>3.6619999999999999</v>
      </c>
      <c r="W31" s="197">
        <f>1000/$A$1*'[7]4403Imp'!V$102</f>
        <v>0.67499999999999993</v>
      </c>
      <c r="X31" s="197">
        <f>1000/$A$1*'[7]4403Imp'!W$102</f>
        <v>4.1000000000000002E-2</v>
      </c>
      <c r="Y31" s="197">
        <f>1000/$A$1*'[7]4403Imp'!X$102</f>
        <v>0.58499999999999996</v>
      </c>
      <c r="Z31" s="197">
        <f>1000/$A$1*'[7]4403Imp'!Y$102</f>
        <v>0.6182235399999999</v>
      </c>
      <c r="AA31" s="197">
        <f>1000/$A$1*'[7]4403Imp'!Z$102</f>
        <v>0</v>
      </c>
      <c r="AB31" s="197">
        <f>1000/$A$1*'[7]4403Imp'!AA$102</f>
        <v>0</v>
      </c>
      <c r="AC31" s="199"/>
      <c r="AD31" s="196">
        <f>'[7]4403Imp'!AB$102</f>
        <v>1.6084534101825168</v>
      </c>
      <c r="AE31" s="197">
        <f>'[7]4403Imp'!AC$102</f>
        <v>0.38866863905325449</v>
      </c>
      <c r="AF31" s="197">
        <f>'[7]4403Imp'!AD$102</f>
        <v>0</v>
      </c>
      <c r="AG31" s="197">
        <f>'[7]4403Imp'!AE$102</f>
        <v>0.26200000000000001</v>
      </c>
      <c r="AH31" s="197">
        <f>'[7]4403Imp'!AF$102</f>
        <v>1.6120000000000001</v>
      </c>
      <c r="AI31" s="197">
        <f>'[7]4403Imp'!AG$102</f>
        <v>1.4875793691918773</v>
      </c>
      <c r="AJ31" s="197">
        <f>'[7]4403Imp'!AH$102</f>
        <v>1.9417578595137452</v>
      </c>
      <c r="AK31" s="197">
        <f>'[7]4403Imp'!AI$102</f>
        <v>2.9125790962630447</v>
      </c>
      <c r="AL31" s="197">
        <f>'[7]4403Imp'!AJ$102</f>
        <v>0.29369212121724708</v>
      </c>
      <c r="AM31" s="197">
        <f>'[7]4403Imp'!AK$102</f>
        <v>0.46649289379255521</v>
      </c>
      <c r="AN31" s="197">
        <f>'[7]4403Imp'!AL$102</f>
        <v>0.92533957652203502</v>
      </c>
      <c r="AO31" s="197">
        <f>'[7]4403Imp'!AM$102</f>
        <v>0.32027861552706788</v>
      </c>
      <c r="AP31" s="197">
        <f>'[7]4403Imp'!AN$102</f>
        <v>0.36681660088096518</v>
      </c>
      <c r="AQ31" s="197">
        <f>'[7]4403Imp'!AO$102</f>
        <v>0.93599999999999994</v>
      </c>
      <c r="AR31" s="197">
        <f>'[7]4403Imp'!AP$102</f>
        <v>0.35299999999999998</v>
      </c>
      <c r="AS31" s="197">
        <f>'[7]4403Imp'!AQ$102</f>
        <v>0.53100000000000003</v>
      </c>
      <c r="AT31" s="197">
        <f>'[7]4403Imp'!AR$102</f>
        <v>0.51834599999999997</v>
      </c>
      <c r="AU31" s="197">
        <f>'[7]4403Imp'!AS$102</f>
        <v>3.4999999999999996E-2</v>
      </c>
      <c r="AV31" s="197">
        <f>'[7]4403Imp'!AT$102</f>
        <v>0.29099999999999998</v>
      </c>
      <c r="AW31" s="197">
        <f>'[7]4403Imp'!AU$102</f>
        <v>1.375289</v>
      </c>
      <c r="AX31" s="197">
        <f>'[7]4403Imp'!AV$102</f>
        <v>0.21774299999999999</v>
      </c>
      <c r="AY31" s="197">
        <f>'[7]4403Imp'!AW$102</f>
        <v>1.5038999999999999E-2</v>
      </c>
      <c r="AZ31" s="197">
        <f>'[7]4403Imp'!AX$102</f>
        <v>0.28213157</v>
      </c>
      <c r="BA31" s="197">
        <f>'[7]4403Imp'!AY$102</f>
        <v>0.12364470799999998</v>
      </c>
      <c r="BB31" s="197">
        <f>'[7]4403Imp'!AZ$102</f>
        <v>0</v>
      </c>
      <c r="BC31" s="200">
        <f>'[7]4403Imp'!BA$102</f>
        <v>0</v>
      </c>
      <c r="BD31" s="190"/>
    </row>
    <row r="32" spans="1:56" ht="13" thickBot="1">
      <c r="B32" s="201" t="s">
        <v>41</v>
      </c>
      <c r="C32" s="202">
        <f>1000/$A$1*'[8]4403Imp'!$B$102</f>
        <v>1.93649</v>
      </c>
      <c r="D32" s="203">
        <f>1000/$A$1*'[8]4403Imp'!$C$102</f>
        <v>1.01925</v>
      </c>
      <c r="E32" s="203">
        <f>1000/$A$1*'[8]4403Imp'!$D$102</f>
        <v>1.5669999999999999</v>
      </c>
      <c r="F32" s="203">
        <f>1000/$A$1*'[8]4403Imp'!$E$102</f>
        <v>0.28199999999999997</v>
      </c>
      <c r="G32" s="203">
        <f>1000/$A$1*'[8]4403Imp'!$F$102</f>
        <v>3.61</v>
      </c>
      <c r="H32" s="203">
        <f>1000/$A$1*'[8]4403Imp'!$G$102</f>
        <v>4.8295200000000005</v>
      </c>
      <c r="I32" s="203">
        <f>1000/$A$1*'[8]4403Imp'!$H$102</f>
        <v>4.5386600000000001</v>
      </c>
      <c r="J32" s="204">
        <f>1000/$A$1*'[8]4403Imp'!$I$102</f>
        <v>13.475579999999999</v>
      </c>
      <c r="K32" s="204">
        <f>1000/$A$1*'[8]4403Imp'!$J$102</f>
        <v>12.912439999999998</v>
      </c>
      <c r="L32" s="204">
        <f>1000/$A$1*'[8]4403Imp'!K$102</f>
        <v>1.1611400000000001</v>
      </c>
      <c r="M32" s="203">
        <f>1000/$A$1*'[8]4403Imp'!L$102</f>
        <v>3.4760199999999997</v>
      </c>
      <c r="N32" s="203">
        <f>1000/$A$1*'[8]4403Imp'!M$102</f>
        <v>2.4025699999999999</v>
      </c>
      <c r="O32" s="203">
        <f>1000/$A$1*'[8]4403Imp'!N$102</f>
        <v>13.596889999999998</v>
      </c>
      <c r="P32" s="203">
        <f>1000/$A$1*'[8]4403Imp'!O$102</f>
        <v>3.3368499999999996</v>
      </c>
      <c r="Q32" s="203">
        <f>1000/$A$1*'[8]4403Imp'!P$102</f>
        <v>5.0938168999999993</v>
      </c>
      <c r="R32" s="203">
        <f>1000/$A$1*'[8]4403Imp'!Q$102</f>
        <v>3.3183400000000001</v>
      </c>
      <c r="S32" s="203">
        <f>1000/$A$1*'[8]4403Imp'!R$102</f>
        <v>2.1672699999999998</v>
      </c>
      <c r="T32" s="203">
        <f>1000/$A$1*'[8]4403Imp'!S$102</f>
        <v>1.4076000000000002</v>
      </c>
      <c r="U32" s="203">
        <f>1000/$A$1*'[8]4403Imp'!T$102</f>
        <v>11.658299999999999</v>
      </c>
      <c r="V32" s="203">
        <f>1000/$A$1*'[8]4403Imp'!U$102</f>
        <v>9.4529999999999994</v>
      </c>
      <c r="W32" s="203">
        <f>1000/$A$1*'[8]4403Imp'!V$102</f>
        <v>3.4612311999999998</v>
      </c>
      <c r="X32" s="203">
        <f>1000/$A$1*'[8]4403Imp'!W$102</f>
        <v>6.2626574000000002</v>
      </c>
      <c r="Y32" s="203">
        <f>1000/$A$1*'[8]4403Imp'!X$102</f>
        <v>2.1141400756000004</v>
      </c>
      <c r="Z32" s="203">
        <f>1000/$A$1*'[8]4403Imp'!Y$102</f>
        <v>1.8539999999999999</v>
      </c>
      <c r="AA32" s="203">
        <f>1000/$A$1*'[8]4403Imp'!Z$102</f>
        <v>0</v>
      </c>
      <c r="AB32" s="203">
        <f>1000/$A$1*'[8]4403Imp'!AA$102</f>
        <v>0</v>
      </c>
      <c r="AC32" s="205"/>
      <c r="AD32" s="202">
        <f>'[8]4403Imp'!AB$102</f>
        <v>0.27681499999999998</v>
      </c>
      <c r="AE32" s="203">
        <f>'[8]4403Imp'!AC$102</f>
        <v>0.11201399999999999</v>
      </c>
      <c r="AF32" s="203">
        <f>'[8]4403Imp'!AD$102</f>
        <v>0.30600000000000005</v>
      </c>
      <c r="AG32" s="203">
        <f>'[8]4403Imp'!AE$102</f>
        <v>0.26900000000000002</v>
      </c>
      <c r="AH32" s="203">
        <f>'[8]4403Imp'!AF$102</f>
        <v>0.72199999999999998</v>
      </c>
      <c r="AI32" s="203">
        <f>'[8]4403Imp'!AG$102</f>
        <v>0.50548799999999994</v>
      </c>
      <c r="AJ32" s="203">
        <f>'[8]4403Imp'!AH$102</f>
        <v>0.46060899999999999</v>
      </c>
      <c r="AK32" s="203">
        <f>'[8]4403Imp'!AI$102</f>
        <v>1.4019339999999998</v>
      </c>
      <c r="AL32" s="203">
        <f>'[8]4403Imp'!AJ$102</f>
        <v>1.4998040000000001</v>
      </c>
      <c r="AM32" s="203">
        <f>'[8]4403Imp'!AK$102</f>
        <v>0.194442</v>
      </c>
      <c r="AN32" s="203">
        <f>'[8]4403Imp'!AL$102</f>
        <v>0.431286</v>
      </c>
      <c r="AO32" s="203">
        <f>'[8]4403Imp'!AM$102</f>
        <v>0.29290300000000002</v>
      </c>
      <c r="AP32" s="203">
        <f>'[8]4403Imp'!AN$102</f>
        <v>1.3189579999999999</v>
      </c>
      <c r="AQ32" s="203">
        <f>'[8]4403Imp'!AO$102</f>
        <v>0.41571599999999997</v>
      </c>
      <c r="AR32" s="203">
        <f>'[8]4403Imp'!AP$102</f>
        <v>1.1073599999999999</v>
      </c>
      <c r="AS32" s="203">
        <f>'[8]4403Imp'!AQ$102</f>
        <v>0.33183399999999996</v>
      </c>
      <c r="AT32" s="203">
        <f>'[8]4403Imp'!AR$102</f>
        <v>0.406582</v>
      </c>
      <c r="AU32" s="203">
        <f>'[8]4403Imp'!AS$102</f>
        <v>0.62386699999999995</v>
      </c>
      <c r="AV32" s="203">
        <f>'[8]4403Imp'!AT$102</f>
        <v>0.61376199999999992</v>
      </c>
      <c r="AW32" s="203">
        <f>'[8]4403Imp'!AU$102</f>
        <v>0.377336</v>
      </c>
      <c r="AX32" s="203">
        <f>'[8]4403Imp'!AV$102</f>
        <v>0.943187</v>
      </c>
      <c r="AY32" s="203">
        <f>'[8]4403Imp'!AW$102</f>
        <v>1.5676349999999999</v>
      </c>
      <c r="AZ32" s="203">
        <f>'[8]4403Imp'!AX$102</f>
        <v>0.87288199999999994</v>
      </c>
      <c r="BA32" s="203">
        <f>'[8]4403Imp'!AY$102</f>
        <v>1.3543209999999999</v>
      </c>
      <c r="BB32" s="203">
        <f>'[8]4403Imp'!AZ$102</f>
        <v>0</v>
      </c>
      <c r="BC32" s="206">
        <f>'[8]4403Imp'!BA$102</f>
        <v>0</v>
      </c>
      <c r="BD32" s="190"/>
    </row>
    <row r="33" spans="30:55" ht="13" thickTop="1">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30:55">
      <c r="AD34" s="17"/>
      <c r="AE34" s="17"/>
      <c r="AF34" s="17"/>
      <c r="AG34" s="17"/>
      <c r="AH34" s="17"/>
      <c r="AI34" s="17"/>
      <c r="AJ34" s="17"/>
      <c r="AK34" s="17">
        <f>1000*AK27/J27</f>
        <v>253.52543140394292</v>
      </c>
      <c r="AL34" s="17"/>
      <c r="AM34" s="17"/>
      <c r="AN34" s="17"/>
      <c r="AO34" s="17"/>
      <c r="AP34" s="17"/>
      <c r="AQ34" s="17"/>
      <c r="AR34" s="17"/>
      <c r="AS34" s="17"/>
      <c r="AT34" s="17"/>
      <c r="AU34" s="17"/>
      <c r="AV34" s="17"/>
      <c r="AW34" s="17"/>
      <c r="AX34" s="17"/>
      <c r="AY34" s="17"/>
      <c r="AZ34" s="17"/>
      <c r="BA34" s="17"/>
      <c r="BB34" s="17"/>
      <c r="BC34" s="17"/>
    </row>
    <row r="35" spans="30:55">
      <c r="AD35" s="17"/>
      <c r="AE35" s="17"/>
      <c r="AF35" s="17"/>
      <c r="AG35" s="17"/>
      <c r="AH35" s="17"/>
      <c r="AI35" s="17"/>
      <c r="AJ35" s="17"/>
      <c r="AK35" s="17">
        <f>1000*AK29/J29</f>
        <v>266.89877990997394</v>
      </c>
      <c r="AL35" s="17"/>
      <c r="AM35" s="17"/>
      <c r="AN35" s="17"/>
      <c r="AO35" s="17"/>
      <c r="AP35" s="17"/>
      <c r="AQ35" s="17"/>
      <c r="AR35" s="17"/>
      <c r="AS35" s="17"/>
      <c r="AT35" s="17"/>
      <c r="AU35" s="17"/>
      <c r="AV35" s="17"/>
      <c r="AW35" s="17"/>
      <c r="AX35" s="17"/>
      <c r="AY35" s="17"/>
      <c r="AZ35" s="17"/>
      <c r="BA35" s="17"/>
      <c r="BB35" s="17"/>
      <c r="BC35" s="17"/>
    </row>
    <row r="36" spans="30:55">
      <c r="AD36" s="17"/>
      <c r="AE36" s="17"/>
      <c r="AF36" s="17"/>
      <c r="AG36" s="17"/>
      <c r="AH36" s="17"/>
      <c r="AI36" s="17"/>
      <c r="AJ36" s="17"/>
      <c r="AL36" s="17"/>
      <c r="AM36" s="17"/>
      <c r="AN36" s="17"/>
      <c r="AO36" s="17"/>
      <c r="AP36" s="17"/>
      <c r="AQ36" s="17"/>
      <c r="AR36" s="17"/>
      <c r="AS36" s="17"/>
      <c r="AT36" s="17"/>
      <c r="AU36" s="17"/>
      <c r="AV36" s="17"/>
      <c r="AW36" s="17"/>
      <c r="AX36" s="17"/>
      <c r="AY36" s="17"/>
      <c r="AZ36" s="17"/>
      <c r="BA36" s="17"/>
      <c r="BB36" s="17"/>
      <c r="BC36" s="17"/>
    </row>
    <row r="37" spans="30:55">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30:55">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30:55">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row>
    <row r="40" spans="30:55">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row>
    <row r="41" spans="30:55">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row>
    <row r="42" spans="30:55">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row>
    <row r="43" spans="30:55">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row>
    <row r="44" spans="30:55">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row>
    <row r="45" spans="30:55">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row>
    <row r="46" spans="30:55">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row>
    <row r="47" spans="30:55">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row>
    <row r="48" spans="30:55">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row>
    <row r="49" spans="30:55">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row>
    <row r="50" spans="30:55">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row>
    <row r="51" spans="30:55">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row>
    <row r="52" spans="30:55">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row>
    <row r="53" spans="30:55">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30:55">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30:55">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30:55">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30:55">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30:55">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30:55">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30:55">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row>
    <row r="61" spans="30:55">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row>
    <row r="62" spans="30:55">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row>
    <row r="63" spans="30:55">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row>
    <row r="64" spans="30:55">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row>
    <row r="65" spans="30:55">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row>
    <row r="66" spans="30:55">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row>
    <row r="67" spans="30:55">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row>
    <row r="68" spans="30:55">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row>
    <row r="69" spans="30:55">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row>
    <row r="70" spans="30:55">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row>
    <row r="71" spans="30:55">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row>
    <row r="72" spans="30:55">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row>
    <row r="73" spans="30:55">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row>
    <row r="74" spans="30:55">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row>
    <row r="75" spans="30:55">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row>
    <row r="76" spans="30:55">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row>
    <row r="77" spans="30:55">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row>
    <row r="78" spans="30:55">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row>
    <row r="79" spans="30:55">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row>
  </sheetData>
  <mergeCells count="10">
    <mergeCell ref="B2:B4"/>
    <mergeCell ref="C2:AB2"/>
    <mergeCell ref="C3:AB3"/>
    <mergeCell ref="AD2:BC2"/>
    <mergeCell ref="AD3:BC3"/>
    <mergeCell ref="B24:B26"/>
    <mergeCell ref="C24:AB24"/>
    <mergeCell ref="AD24:BC24"/>
    <mergeCell ref="C25:AB25"/>
    <mergeCell ref="AD25:BC25"/>
  </mergeCells>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Notes</vt:lpstr>
      <vt:lpstr>ChartsImporterDeclarations</vt:lpstr>
      <vt:lpstr>ChartGFC</vt:lpstr>
      <vt:lpstr>Charts</vt:lpstr>
      <vt:lpstr>     </vt:lpstr>
      <vt:lpstr>Exports</vt:lpstr>
      <vt:lpstr>ExportsCoreVPA</vt:lpstr>
      <vt:lpstr>ExportsTimberSectorMinusCoreVPA</vt:lpstr>
      <vt:lpstr>ExportsLogs</vt:lpstr>
      <vt:lpstr>ExportsSawnWood</vt:lpstr>
      <vt:lpstr>ExportsVeneer</vt:lpstr>
      <vt:lpstr>ExportsPlywood</vt:lpstr>
      <vt:lpstr>ExportsOtherPanels</vt:lpstr>
      <vt:lpstr>ExportsMouldingsAndJoinery</vt:lpstr>
      <vt:lpstr>ExportsFurniture</vt:lpstr>
      <vt:lpstr>  </vt:lpstr>
      <vt:lpstr>   </vt:lpstr>
      <vt:lps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Hewitt</dc:creator>
  <cp:lastModifiedBy>-</cp:lastModifiedBy>
  <cp:lastPrinted>2009-01-17T20:59:17Z</cp:lastPrinted>
  <dcterms:created xsi:type="dcterms:W3CDTF">2008-10-21T07:38:15Z</dcterms:created>
  <dcterms:modified xsi:type="dcterms:W3CDTF">2025-03-19T21:00:22Z</dcterms:modified>
</cp:coreProperties>
</file>