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2010nonEU\"/>
    </mc:Choice>
  </mc:AlternateContent>
  <xr:revisionPtr revIDLastSave="0" documentId="13_ncr:1_{E0F5A4FE-EBB6-4D6A-9E0B-FE7908376D9D}" xr6:coauthVersionLast="47" xr6:coauthVersionMax="47" xr10:uidLastSave="{00000000-0000-0000-0000-000000000000}"/>
  <bookViews>
    <workbookView xWindow="-110" yWindow="-110" windowWidth="19420" windowHeight="10420" activeTab="1" xr2:uid="{00000000-000D-0000-FFFF-FFFF00000000}"/>
  </bookViews>
  <sheets>
    <sheet name="Notes" sheetId="4" r:id="rId1"/>
    <sheet name="Charts" sheetId="28" r:id="rId2"/>
    <sheet name="Exports" sheetId="2" r:id="rId3"/>
    <sheet name="ExportsCoreVPA" sheetId="22" r:id="rId4"/>
    <sheet name="ExportsLogs" sheetId="37" r:id="rId5"/>
    <sheet name="ExportsSawnwood" sheetId="36" r:id="rId6"/>
    <sheet name=" " sheetId="32" r:id="rId7"/>
  </sheets>
  <externalReferences>
    <externalReference r:id="rId8"/>
    <externalReference r:id="rId9"/>
    <externalReference r:id="rId10"/>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38" i="32" l="1"/>
  <c r="A151" i="32"/>
  <c r="A150" i="32"/>
  <c r="A149" i="32"/>
  <c r="A147" i="32"/>
  <c r="A148" i="32"/>
  <c r="A161" i="32" s="1"/>
  <c r="A124" i="32"/>
  <c r="A136" i="32" s="1"/>
  <c r="A126" i="32"/>
  <c r="A125" i="32"/>
  <c r="A137" i="32" s="1"/>
  <c r="A172" i="32" l="1"/>
  <c r="A171" i="32"/>
  <c r="A177" i="32" s="1"/>
  <c r="BC11" i="36"/>
  <c r="BB11" i="36"/>
  <c r="BA11" i="36"/>
  <c r="AZ11" i="36"/>
  <c r="AY11" i="36"/>
  <c r="AX11" i="36"/>
  <c r="AW11" i="36"/>
  <c r="AV11" i="36"/>
  <c r="AU11" i="36"/>
  <c r="AT11" i="36"/>
  <c r="AS11" i="36"/>
  <c r="AR11" i="36"/>
  <c r="AQ11" i="36"/>
  <c r="AP11" i="36"/>
  <c r="AO11" i="36"/>
  <c r="AN11" i="36"/>
  <c r="AM11" i="36"/>
  <c r="AL11" i="36"/>
  <c r="AK11" i="36"/>
  <c r="AJ11" i="36"/>
  <c r="AI11" i="36"/>
  <c r="AH11" i="36"/>
  <c r="AG11" i="36"/>
  <c r="AF11" i="36"/>
  <c r="AE11" i="36"/>
  <c r="AD11" i="36"/>
  <c r="BC10" i="36"/>
  <c r="BC12" i="36" s="1"/>
  <c r="BA10" i="36"/>
  <c r="BA12" i="36" s="1"/>
  <c r="AY10" i="36"/>
  <c r="AY12" i="36" s="1"/>
  <c r="AW10" i="36"/>
  <c r="AW12" i="36" s="1"/>
  <c r="AZ10" i="36"/>
  <c r="AZ12" i="36" l="1"/>
  <c r="AX10" i="36"/>
  <c r="AX12" i="36" s="1"/>
  <c r="BB10" i="36"/>
  <c r="BB12" i="36" s="1"/>
  <c r="AV10" i="36" l="1"/>
  <c r="AV12" i="36" s="1"/>
  <c r="AH10" i="36" l="1"/>
  <c r="AH12" i="36" s="1"/>
  <c r="AI10" i="36"/>
  <c r="AI12" i="36" s="1"/>
  <c r="AE10" i="36"/>
  <c r="AE12" i="36" s="1"/>
  <c r="AF10" i="36"/>
  <c r="AF12" i="36" s="1"/>
  <c r="AK10" i="36"/>
  <c r="AK12" i="36" s="1"/>
  <c r="AM10" i="36"/>
  <c r="AM12" i="36" s="1"/>
  <c r="AO10" i="36"/>
  <c r="AO12" i="36" s="1"/>
  <c r="AQ10" i="36"/>
  <c r="AQ12" i="36" s="1"/>
  <c r="AS10" i="36"/>
  <c r="AS12" i="36" s="1"/>
  <c r="AU10" i="36"/>
  <c r="AU12" i="36" s="1"/>
  <c r="AD10" i="36"/>
  <c r="AD12" i="36" s="1"/>
  <c r="AG10" i="36"/>
  <c r="AG12" i="36" s="1"/>
  <c r="AJ10" i="36"/>
  <c r="AJ12" i="36" s="1"/>
  <c r="AL10" i="36"/>
  <c r="AL12" i="36" s="1"/>
  <c r="AN10" i="36"/>
  <c r="AN12" i="36" s="1"/>
  <c r="AP10" i="36"/>
  <c r="AP12" i="36" s="1"/>
  <c r="AR10" i="36"/>
  <c r="AR12" i="36" s="1"/>
  <c r="AT10" i="36"/>
  <c r="AT12" i="36" s="1"/>
  <c r="AL22" i="36" l="1"/>
  <c r="AM22" i="36" s="1"/>
  <c r="AN22" i="36" s="1"/>
  <c r="AO22" i="36" s="1"/>
  <c r="AP22" i="36" s="1"/>
  <c r="AQ22" i="36" s="1"/>
  <c r="AR22" i="36" s="1"/>
  <c r="AS22" i="36" s="1"/>
  <c r="AT22" i="36" s="1"/>
  <c r="AU22" i="36" s="1"/>
  <c r="AV22" i="36" s="1"/>
  <c r="AW22" i="36" s="1"/>
  <c r="AX22" i="36" s="1"/>
  <c r="AY22" i="36" s="1"/>
  <c r="AZ22" i="36" s="1"/>
  <c r="BA22" i="36" s="1"/>
  <c r="BB22" i="36" s="1"/>
  <c r="BC22" i="36" s="1"/>
  <c r="K22" i="36"/>
  <c r="L22" i="36" s="1"/>
  <c r="M22" i="36" s="1"/>
  <c r="N22" i="36" s="1"/>
  <c r="O22" i="36" s="1"/>
  <c r="P22" i="36" s="1"/>
  <c r="Q22" i="36" s="1"/>
  <c r="R22" i="36" s="1"/>
  <c r="S22" i="36" s="1"/>
  <c r="T22" i="36" s="1"/>
  <c r="U22" i="36" s="1"/>
  <c r="V22" i="36" s="1"/>
  <c r="W22" i="36" s="1"/>
  <c r="X22" i="36" s="1"/>
  <c r="Y22" i="36" s="1"/>
  <c r="Z22" i="36" s="1"/>
  <c r="AA22" i="36" s="1"/>
  <c r="AB22" i="36" s="1"/>
  <c r="AV29" i="37"/>
  <c r="BC29" i="37"/>
  <c r="BB29" i="37"/>
  <c r="BA29" i="37"/>
  <c r="AZ29" i="37"/>
  <c r="AY29" i="37"/>
  <c r="AX29" i="37"/>
  <c r="AW29" i="37"/>
  <c r="AB29" i="37"/>
  <c r="AA29" i="37"/>
  <c r="U29" i="37"/>
  <c r="T29" i="37"/>
  <c r="S29" i="37"/>
  <c r="R29" i="37"/>
  <c r="Q29" i="37"/>
  <c r="L29" i="37"/>
  <c r="J29" i="37"/>
  <c r="I29" i="37"/>
  <c r="H29" i="37"/>
  <c r="G29" i="37"/>
  <c r="F29" i="37"/>
  <c r="D29" i="37"/>
  <c r="C29" i="37"/>
  <c r="AV23" i="36" l="1"/>
  <c r="AU23" i="36" l="1"/>
  <c r="AS29" i="37"/>
  <c r="AR29" i="37"/>
  <c r="AQ29" i="37"/>
  <c r="AO29" i="37"/>
  <c r="AL29" i="37"/>
  <c r="AK29" i="37"/>
  <c r="AJ29" i="37"/>
  <c r="AI29" i="37"/>
  <c r="AH29" i="37"/>
  <c r="AG29" i="37"/>
  <c r="AF29" i="37"/>
  <c r="AD29" i="37"/>
  <c r="P29" i="37"/>
  <c r="N29" i="37"/>
  <c r="M29" i="37"/>
  <c r="E29" i="37"/>
  <c r="AT29" i="37"/>
  <c r="AN29" i="37" l="1"/>
  <c r="K29" i="37"/>
  <c r="AE29" i="37"/>
  <c r="AU29" i="37"/>
  <c r="AM29" i="37" l="1"/>
  <c r="BB185" i="32" l="1"/>
  <c r="AU185" i="32"/>
  <c r="AT185" i="32"/>
  <c r="AM185" i="32"/>
  <c r="AL185" i="32"/>
  <c r="AG185" i="32"/>
  <c r="AE185" i="32"/>
  <c r="AD185" i="32"/>
  <c r="P184" i="32"/>
  <c r="M184" i="32"/>
  <c r="H184" i="32"/>
  <c r="F184" i="32"/>
  <c r="E184" i="32"/>
  <c r="BC6" i="36"/>
  <c r="BC7" i="36"/>
  <c r="BC8" i="36"/>
  <c r="BC9" i="36"/>
  <c r="BC13" i="36"/>
  <c r="BC15" i="36"/>
  <c r="BB177" i="32" s="1"/>
  <c r="BC16" i="36"/>
  <c r="BB178" i="32" s="1"/>
  <c r="BB6" i="36"/>
  <c r="BB7" i="36"/>
  <c r="BB8" i="36"/>
  <c r="BB9" i="36"/>
  <c r="BB13" i="36"/>
  <c r="BB15" i="36"/>
  <c r="BA177" i="32" s="1"/>
  <c r="BB16" i="36"/>
  <c r="BA178" i="32" s="1"/>
  <c r="BA6" i="36"/>
  <c r="BA7" i="36"/>
  <c r="BA8" i="36"/>
  <c r="BA9" i="36"/>
  <c r="BA13" i="36"/>
  <c r="BA15" i="36"/>
  <c r="AZ177" i="32" s="1"/>
  <c r="BA16" i="36"/>
  <c r="AZ178" i="32" s="1"/>
  <c r="AZ6" i="36"/>
  <c r="AY169" i="32" s="1"/>
  <c r="AZ7" i="36"/>
  <c r="AZ8" i="36"/>
  <c r="AZ9" i="36"/>
  <c r="AZ13" i="36"/>
  <c r="AZ15" i="36"/>
  <c r="AY177" i="32" s="1"/>
  <c r="AZ16" i="36"/>
  <c r="AY178" i="32" s="1"/>
  <c r="AY6" i="36"/>
  <c r="AX169" i="32" s="1"/>
  <c r="AY7" i="36"/>
  <c r="AY8" i="36"/>
  <c r="AY9" i="36"/>
  <c r="AY13" i="36"/>
  <c r="AY15" i="36"/>
  <c r="AX177" i="32" s="1"/>
  <c r="AY16" i="36"/>
  <c r="AX178" i="32" s="1"/>
  <c r="AX6" i="36"/>
  <c r="AW169" i="32" s="1"/>
  <c r="AX7" i="36"/>
  <c r="AX8" i="36"/>
  <c r="AX9" i="36"/>
  <c r="AX13" i="36"/>
  <c r="AX15" i="36"/>
  <c r="AW177" i="32" s="1"/>
  <c r="AX16" i="36"/>
  <c r="AW178" i="32" s="1"/>
  <c r="BQ178" i="32" s="1"/>
  <c r="AW6" i="36"/>
  <c r="AV169" i="32" s="1"/>
  <c r="AW7" i="36"/>
  <c r="AW8" i="36"/>
  <c r="AW9" i="36"/>
  <c r="AW13" i="36"/>
  <c r="AW15" i="36"/>
  <c r="AV177" i="32" s="1"/>
  <c r="AW16" i="36"/>
  <c r="AV178" i="32" s="1"/>
  <c r="AV6" i="36"/>
  <c r="AV7" i="36"/>
  <c r="AV8" i="36"/>
  <c r="AV9" i="36"/>
  <c r="AV13" i="36"/>
  <c r="AV15" i="36"/>
  <c r="AU177" i="32" s="1"/>
  <c r="AV16" i="36"/>
  <c r="AU178" i="32" s="1"/>
  <c r="AU6" i="36"/>
  <c r="AU7" i="36"/>
  <c r="AU8" i="36"/>
  <c r="AU9" i="36"/>
  <c r="AU13" i="36"/>
  <c r="AU15" i="36"/>
  <c r="AT177" i="32" s="1"/>
  <c r="AU16" i="36"/>
  <c r="AT178" i="32" s="1"/>
  <c r="AT6" i="36"/>
  <c r="AT7" i="36"/>
  <c r="AT8" i="36"/>
  <c r="AT9" i="36"/>
  <c r="AT13" i="36"/>
  <c r="AT15" i="36"/>
  <c r="AS177" i="32" s="1"/>
  <c r="AT16" i="36"/>
  <c r="AS178" i="32" s="1"/>
  <c r="AS6" i="36"/>
  <c r="AS7" i="36"/>
  <c r="AS8" i="36"/>
  <c r="AS9" i="36"/>
  <c r="AS13" i="36"/>
  <c r="AS15" i="36"/>
  <c r="AR177" i="32" s="1"/>
  <c r="AS16" i="36"/>
  <c r="AR178" i="32" s="1"/>
  <c r="AR6" i="36"/>
  <c r="AQ169" i="32" s="1"/>
  <c r="AR7" i="36"/>
  <c r="AR8" i="36"/>
  <c r="AR9" i="36"/>
  <c r="AR13" i="36"/>
  <c r="AR15" i="36"/>
  <c r="AQ177" i="32" s="1"/>
  <c r="AR16" i="36"/>
  <c r="AQ178" i="32" s="1"/>
  <c r="AQ6" i="36"/>
  <c r="AP169" i="32" s="1"/>
  <c r="AQ7" i="36"/>
  <c r="AQ8" i="36"/>
  <c r="AQ9" i="36"/>
  <c r="AQ13" i="36"/>
  <c r="AQ15" i="36"/>
  <c r="AP177" i="32" s="1"/>
  <c r="AQ16" i="36"/>
  <c r="AP178" i="32" s="1"/>
  <c r="AP6" i="36"/>
  <c r="AO169" i="32" s="1"/>
  <c r="AP7" i="36"/>
  <c r="AP8" i="36"/>
  <c r="AP9" i="36"/>
  <c r="AP13" i="36"/>
  <c r="AP15" i="36"/>
  <c r="AO177" i="32" s="1"/>
  <c r="AP16" i="36"/>
  <c r="AO178" i="32" s="1"/>
  <c r="AO6" i="36"/>
  <c r="AO7" i="36"/>
  <c r="AO8" i="36"/>
  <c r="AO9" i="36"/>
  <c r="AO13" i="36"/>
  <c r="AO15" i="36"/>
  <c r="AN177" i="32" s="1"/>
  <c r="AO16" i="36"/>
  <c r="AN178" i="32" s="1"/>
  <c r="AN6" i="36"/>
  <c r="AN7" i="36"/>
  <c r="AN8" i="36"/>
  <c r="AN9" i="36"/>
  <c r="AN13" i="36"/>
  <c r="AN15" i="36"/>
  <c r="AM177" i="32" s="1"/>
  <c r="AN16" i="36"/>
  <c r="AM178" i="32" s="1"/>
  <c r="AM6" i="36"/>
  <c r="AM7" i="36"/>
  <c r="AM8" i="36"/>
  <c r="AM9" i="36"/>
  <c r="AM13" i="36"/>
  <c r="AM15" i="36"/>
  <c r="AL177" i="32" s="1"/>
  <c r="AM16" i="36"/>
  <c r="AL178" i="32" s="1"/>
  <c r="AL6" i="36"/>
  <c r="AL7" i="36"/>
  <c r="AL8" i="36"/>
  <c r="AL9" i="36"/>
  <c r="AL13" i="36"/>
  <c r="AL15" i="36"/>
  <c r="AK177" i="32" s="1"/>
  <c r="AL16" i="36"/>
  <c r="AK178" i="32" s="1"/>
  <c r="AK6" i="36"/>
  <c r="AK7" i="36"/>
  <c r="AK8" i="36"/>
  <c r="AK9" i="36"/>
  <c r="AK13" i="36"/>
  <c r="AK15" i="36"/>
  <c r="AK16" i="36"/>
  <c r="AJ178" i="32" s="1"/>
  <c r="AJ6" i="36"/>
  <c r="AI169" i="32" s="1"/>
  <c r="AJ7" i="36"/>
  <c r="AJ8" i="36"/>
  <c r="AJ9" i="36"/>
  <c r="AJ13" i="36"/>
  <c r="AJ15" i="36"/>
  <c r="AI177" i="32" s="1"/>
  <c r="AJ16" i="36"/>
  <c r="AI178" i="32" s="1"/>
  <c r="AI6" i="36"/>
  <c r="AH169" i="32" s="1"/>
  <c r="AI7" i="36"/>
  <c r="AI8" i="36"/>
  <c r="AI9" i="36"/>
  <c r="AI13" i="36"/>
  <c r="AI15" i="36"/>
  <c r="AI16" i="36"/>
  <c r="AH178" i="32" s="1"/>
  <c r="AH6" i="36"/>
  <c r="AH7" i="36"/>
  <c r="AH8" i="36"/>
  <c r="AH9" i="36"/>
  <c r="AH13" i="36"/>
  <c r="AH15" i="36"/>
  <c r="AH16" i="36"/>
  <c r="AG178" i="32" s="1"/>
  <c r="AG6" i="36"/>
  <c r="AG7" i="36"/>
  <c r="AG8" i="36"/>
  <c r="AG9" i="36"/>
  <c r="AG13" i="36"/>
  <c r="AG15" i="36"/>
  <c r="AF177" i="32" s="1"/>
  <c r="AG16" i="36"/>
  <c r="AF178" i="32" s="1"/>
  <c r="AF6" i="36"/>
  <c r="AF7" i="36"/>
  <c r="AF8" i="36"/>
  <c r="AF9" i="36"/>
  <c r="AF13" i="36"/>
  <c r="AF15" i="36"/>
  <c r="AF16" i="36"/>
  <c r="AE178" i="32" s="1"/>
  <c r="AE6" i="36"/>
  <c r="AE7" i="36"/>
  <c r="AE8" i="36"/>
  <c r="AE9" i="36"/>
  <c r="AE13" i="36"/>
  <c r="AE15" i="36"/>
  <c r="AE16" i="36"/>
  <c r="AD178" i="32" s="1"/>
  <c r="AD6" i="36"/>
  <c r="AD7" i="36"/>
  <c r="AD8" i="36"/>
  <c r="AD9" i="36"/>
  <c r="AD13" i="36"/>
  <c r="AD15" i="36"/>
  <c r="AC177" i="32" s="1"/>
  <c r="AD16" i="36"/>
  <c r="AC178" i="32" s="1"/>
  <c r="A1" i="36"/>
  <c r="BC16" i="37"/>
  <c r="BB16" i="37"/>
  <c r="BA16" i="37"/>
  <c r="AZ16" i="37"/>
  <c r="AY16" i="37"/>
  <c r="AX16" i="37"/>
  <c r="AW16" i="37"/>
  <c r="AV16" i="37"/>
  <c r="AU16" i="37"/>
  <c r="AT16" i="37"/>
  <c r="AS16" i="37"/>
  <c r="AR16" i="37"/>
  <c r="AQ16" i="37"/>
  <c r="AP16" i="37"/>
  <c r="AO16" i="37"/>
  <c r="AN16" i="37"/>
  <c r="AM16" i="37"/>
  <c r="AL16" i="37"/>
  <c r="AK16" i="37"/>
  <c r="AJ16" i="37"/>
  <c r="AI16" i="37"/>
  <c r="AH16" i="37"/>
  <c r="AG16" i="37"/>
  <c r="AF16" i="37"/>
  <c r="AE16" i="37"/>
  <c r="AD16" i="37"/>
  <c r="A1" i="37"/>
  <c r="U16" i="37" s="1"/>
  <c r="BC16" i="22"/>
  <c r="BB16" i="22"/>
  <c r="BA16" i="22"/>
  <c r="AZ16" i="22"/>
  <c r="AY16" i="22"/>
  <c r="AX16" i="22"/>
  <c r="AW16" i="22"/>
  <c r="AV16" i="22"/>
  <c r="AU16" i="22"/>
  <c r="AT16" i="22"/>
  <c r="AS16" i="22"/>
  <c r="AR16" i="22"/>
  <c r="AQ16" i="22"/>
  <c r="AP16" i="22"/>
  <c r="AO16" i="22"/>
  <c r="AN16" i="22"/>
  <c r="AM16" i="22"/>
  <c r="AL16" i="22"/>
  <c r="AK16" i="22"/>
  <c r="AJ16" i="22"/>
  <c r="AI16" i="22"/>
  <c r="AH16" i="22"/>
  <c r="AG16" i="22"/>
  <c r="AF16" i="22"/>
  <c r="AE16" i="22"/>
  <c r="AD16" i="22"/>
  <c r="AB16" i="22"/>
  <c r="AA16" i="22"/>
  <c r="Z16" i="22"/>
  <c r="Y16" i="22"/>
  <c r="X16" i="22"/>
  <c r="W16" i="22"/>
  <c r="V16" i="22"/>
  <c r="U16" i="22"/>
  <c r="T16" i="22"/>
  <c r="S16" i="22"/>
  <c r="R16" i="22"/>
  <c r="Q16" i="22"/>
  <c r="P16" i="22"/>
  <c r="O16" i="22"/>
  <c r="N16" i="22"/>
  <c r="M16" i="22"/>
  <c r="L16" i="22"/>
  <c r="K16" i="22"/>
  <c r="J16" i="22"/>
  <c r="I16" i="22"/>
  <c r="H16" i="22"/>
  <c r="G16" i="22"/>
  <c r="F16" i="22"/>
  <c r="E16" i="22"/>
  <c r="D16" i="22"/>
  <c r="C16" i="22"/>
  <c r="BC7" i="2"/>
  <c r="BB89" i="32" s="1"/>
  <c r="BB7" i="2"/>
  <c r="BA89" i="32" s="1"/>
  <c r="BA7" i="2"/>
  <c r="AZ7" i="2"/>
  <c r="AY89" i="32" s="1"/>
  <c r="AY7" i="2"/>
  <c r="AX89" i="32" s="1"/>
  <c r="AX7" i="2"/>
  <c r="AW89" i="32" s="1"/>
  <c r="AW7" i="2"/>
  <c r="AV89" i="32" s="1"/>
  <c r="AV7" i="2"/>
  <c r="AU89" i="32" s="1"/>
  <c r="AU7" i="2"/>
  <c r="AT89" i="32" s="1"/>
  <c r="AT7" i="2"/>
  <c r="AS89" i="32" s="1"/>
  <c r="AS7" i="2"/>
  <c r="AR89" i="32" s="1"/>
  <c r="AR7" i="2"/>
  <c r="AQ89" i="32" s="1"/>
  <c r="AQ7" i="2"/>
  <c r="AP89" i="32" s="1"/>
  <c r="AB12" i="2"/>
  <c r="AA107" i="32" s="1"/>
  <c r="AA12" i="2"/>
  <c r="Z107" i="32" s="1"/>
  <c r="Z12" i="2"/>
  <c r="Y107" i="32" s="1"/>
  <c r="Y12" i="2"/>
  <c r="X107" i="32" s="1"/>
  <c r="X12" i="2"/>
  <c r="W107" i="32" s="1"/>
  <c r="W12" i="2"/>
  <c r="V107" i="32" s="1"/>
  <c r="V12" i="2"/>
  <c r="U107" i="32" s="1"/>
  <c r="U12" i="2"/>
  <c r="T107" i="32" s="1"/>
  <c r="T12" i="2"/>
  <c r="S107" i="32" s="1"/>
  <c r="S12" i="2"/>
  <c r="R107" i="32" s="1"/>
  <c r="R12" i="2"/>
  <c r="Q107" i="32" s="1"/>
  <c r="Q12" i="2"/>
  <c r="P107" i="32" s="1"/>
  <c r="P12" i="2"/>
  <c r="O107" i="32" s="1"/>
  <c r="AB11" i="2"/>
  <c r="AA106" i="32" s="1"/>
  <c r="AA11" i="2"/>
  <c r="Z106" i="32" s="1"/>
  <c r="Z11" i="2"/>
  <c r="Y11" i="2"/>
  <c r="X106" i="32" s="1"/>
  <c r="X11" i="2"/>
  <c r="W106" i="32" s="1"/>
  <c r="BR106" i="32" s="1"/>
  <c r="W11" i="2"/>
  <c r="V106" i="32" s="1"/>
  <c r="BQ106" i="32" s="1"/>
  <c r="V11" i="2"/>
  <c r="U106" i="32" s="1"/>
  <c r="BP106" i="32" s="1"/>
  <c r="U11" i="2"/>
  <c r="T106" i="32" s="1"/>
  <c r="T11" i="2"/>
  <c r="S106" i="32" s="1"/>
  <c r="S11" i="2"/>
  <c r="R106" i="32" s="1"/>
  <c r="R11" i="2"/>
  <c r="Q106" i="32" s="1"/>
  <c r="Q11" i="2"/>
  <c r="P106" i="32" s="1"/>
  <c r="P11" i="2"/>
  <c r="O106" i="32" s="1"/>
  <c r="AB10" i="2"/>
  <c r="AA105" i="32" s="1"/>
  <c r="AA10" i="2"/>
  <c r="Z105" i="32" s="1"/>
  <c r="Z10" i="2"/>
  <c r="Y105" i="32" s="1"/>
  <c r="Y10" i="2"/>
  <c r="X105" i="32" s="1"/>
  <c r="X10" i="2"/>
  <c r="W105" i="32" s="1"/>
  <c r="W10" i="2"/>
  <c r="V105" i="32" s="1"/>
  <c r="V10" i="2"/>
  <c r="U105" i="32" s="1"/>
  <c r="U10" i="2"/>
  <c r="T105" i="32" s="1"/>
  <c r="BO105" i="32" s="1"/>
  <c r="T10" i="2"/>
  <c r="S10" i="2"/>
  <c r="R105" i="32" s="1"/>
  <c r="R10" i="2"/>
  <c r="Q105" i="32" s="1"/>
  <c r="Q10" i="2"/>
  <c r="P105" i="32" s="1"/>
  <c r="P10" i="2"/>
  <c r="O105" i="32" s="1"/>
  <c r="AB9" i="2"/>
  <c r="AA104" i="32" s="1"/>
  <c r="AA9" i="2"/>
  <c r="Z9" i="2"/>
  <c r="Y104" i="32" s="1"/>
  <c r="Y9" i="2"/>
  <c r="X104" i="32" s="1"/>
  <c r="X9" i="2"/>
  <c r="W104" i="32" s="1"/>
  <c r="W9" i="2"/>
  <c r="V104" i="32" s="1"/>
  <c r="V9" i="2"/>
  <c r="U104" i="32" s="1"/>
  <c r="U9" i="2"/>
  <c r="T104" i="32" s="1"/>
  <c r="T9" i="2"/>
  <c r="R9" i="2"/>
  <c r="Q104" i="32" s="1"/>
  <c r="Q9" i="2"/>
  <c r="P104" i="32" s="1"/>
  <c r="P9" i="2"/>
  <c r="O104" i="32" s="1"/>
  <c r="AB20" i="22"/>
  <c r="AA122" i="32" s="1"/>
  <c r="AB11" i="22"/>
  <c r="AA123" i="32" s="1"/>
  <c r="AB12" i="22"/>
  <c r="AA125" i="32" s="1"/>
  <c r="AB14" i="22"/>
  <c r="AA126" i="32" s="1"/>
  <c r="AB15" i="22"/>
  <c r="AA127" i="32" s="1"/>
  <c r="AB6" i="22"/>
  <c r="AA120" i="32" s="1"/>
  <c r="AA20" i="22"/>
  <c r="Z122" i="32" s="1"/>
  <c r="AA11" i="22"/>
  <c r="Z123" i="32" s="1"/>
  <c r="AA12" i="22"/>
  <c r="Z125" i="32" s="1"/>
  <c r="AA14" i="22"/>
  <c r="Z126" i="32" s="1"/>
  <c r="AA15" i="22"/>
  <c r="Z127" i="32" s="1"/>
  <c r="AA6" i="22"/>
  <c r="Z120" i="32" s="1"/>
  <c r="Z20" i="22"/>
  <c r="Y122" i="32" s="1"/>
  <c r="Z11" i="22"/>
  <c r="Y123" i="32" s="1"/>
  <c r="Z12" i="22"/>
  <c r="Y125" i="32" s="1"/>
  <c r="Z14" i="22"/>
  <c r="Y126" i="32" s="1"/>
  <c r="Z15" i="22"/>
  <c r="Y127" i="32" s="1"/>
  <c r="Z6" i="22"/>
  <c r="Y120" i="32" s="1"/>
  <c r="Y20" i="22"/>
  <c r="X122" i="32" s="1"/>
  <c r="Y11" i="22"/>
  <c r="X123" i="32" s="1"/>
  <c r="Y12" i="22"/>
  <c r="X125" i="32" s="1"/>
  <c r="Y14" i="22"/>
  <c r="X126" i="32" s="1"/>
  <c r="Y15" i="22"/>
  <c r="X127" i="32" s="1"/>
  <c r="Y6" i="22"/>
  <c r="X120" i="32" s="1"/>
  <c r="X20" i="22"/>
  <c r="W122" i="32" s="1"/>
  <c r="BR122" i="32" s="1"/>
  <c r="X11" i="22"/>
  <c r="W123" i="32" s="1"/>
  <c r="X12" i="22"/>
  <c r="W125" i="32" s="1"/>
  <c r="BR125" i="32" s="1"/>
  <c r="X14" i="22"/>
  <c r="W126" i="32" s="1"/>
  <c r="BR126" i="32" s="1"/>
  <c r="X15" i="22"/>
  <c r="W127" i="32" s="1"/>
  <c r="BR127" i="32" s="1"/>
  <c r="X6" i="22"/>
  <c r="W120" i="32" s="1"/>
  <c r="W20" i="22"/>
  <c r="V122" i="32" s="1"/>
  <c r="BQ122" i="32" s="1"/>
  <c r="W11" i="22"/>
  <c r="V123" i="32" s="1"/>
  <c r="BQ123" i="32" s="1"/>
  <c r="W12" i="22"/>
  <c r="V125" i="32" s="1"/>
  <c r="BQ125" i="32" s="1"/>
  <c r="W14" i="22"/>
  <c r="V126" i="32" s="1"/>
  <c r="W15" i="22"/>
  <c r="V127" i="32" s="1"/>
  <c r="W6" i="22"/>
  <c r="V120" i="32" s="1"/>
  <c r="V20" i="22"/>
  <c r="U122" i="32" s="1"/>
  <c r="BP122" i="32" s="1"/>
  <c r="V11" i="22"/>
  <c r="U123" i="32" s="1"/>
  <c r="V12" i="22"/>
  <c r="U125" i="32" s="1"/>
  <c r="BP125" i="32" s="1"/>
  <c r="V14" i="22"/>
  <c r="U126" i="32" s="1"/>
  <c r="BP126" i="32" s="1"/>
  <c r="V15" i="22"/>
  <c r="U127" i="32" s="1"/>
  <c r="BP127" i="32" s="1"/>
  <c r="V6" i="22"/>
  <c r="U120" i="32" s="1"/>
  <c r="U20" i="22"/>
  <c r="T122" i="32" s="1"/>
  <c r="U11" i="22"/>
  <c r="T123" i="32" s="1"/>
  <c r="U12" i="22"/>
  <c r="T125" i="32" s="1"/>
  <c r="U14" i="22"/>
  <c r="T126" i="32" s="1"/>
  <c r="U15" i="22"/>
  <c r="T127" i="32" s="1"/>
  <c r="U6" i="22"/>
  <c r="T120" i="32" s="1"/>
  <c r="T20" i="22"/>
  <c r="S122" i="32" s="1"/>
  <c r="T11" i="22"/>
  <c r="T12" i="22"/>
  <c r="S125" i="32" s="1"/>
  <c r="T14" i="22"/>
  <c r="S126" i="32" s="1"/>
  <c r="T15" i="22"/>
  <c r="S127" i="32" s="1"/>
  <c r="T6" i="22"/>
  <c r="S120" i="32" s="1"/>
  <c r="S20" i="22"/>
  <c r="R122" i="32" s="1"/>
  <c r="S12" i="22"/>
  <c r="R125" i="32" s="1"/>
  <c r="S14" i="22"/>
  <c r="R126" i="32" s="1"/>
  <c r="S15" i="22"/>
  <c r="R127" i="32" s="1"/>
  <c r="R20" i="22"/>
  <c r="Q122" i="32" s="1"/>
  <c r="R11" i="22"/>
  <c r="Q123" i="32" s="1"/>
  <c r="R12" i="22"/>
  <c r="Q125" i="32" s="1"/>
  <c r="R14" i="22"/>
  <c r="Q126" i="32" s="1"/>
  <c r="R15" i="22"/>
  <c r="Q127" i="32" s="1"/>
  <c r="R6" i="22"/>
  <c r="Q120" i="32" s="1"/>
  <c r="Q20" i="22"/>
  <c r="P122" i="32" s="1"/>
  <c r="Q11" i="22"/>
  <c r="P123" i="32" s="1"/>
  <c r="Q12" i="22"/>
  <c r="P125" i="32" s="1"/>
  <c r="Q14" i="22"/>
  <c r="P126" i="32" s="1"/>
  <c r="Q15" i="22"/>
  <c r="P127" i="32" s="1"/>
  <c r="Q6" i="22"/>
  <c r="P120" i="32" s="1"/>
  <c r="P20" i="22"/>
  <c r="O122" i="32" s="1"/>
  <c r="P11" i="22"/>
  <c r="O123" i="32" s="1"/>
  <c r="P12" i="22"/>
  <c r="O125" i="32" s="1"/>
  <c r="P14" i="22"/>
  <c r="O126" i="32" s="1"/>
  <c r="P15" i="22"/>
  <c r="O127" i="32" s="1"/>
  <c r="P6" i="22"/>
  <c r="O120" i="32" s="1"/>
  <c r="AB7" i="2"/>
  <c r="AA89" i="32" s="1"/>
  <c r="AA7" i="2"/>
  <c r="Z89" i="32" s="1"/>
  <c r="Z7" i="2"/>
  <c r="Y7" i="2"/>
  <c r="X89" i="32" s="1"/>
  <c r="X7" i="2"/>
  <c r="W7" i="2"/>
  <c r="V89" i="32" s="1"/>
  <c r="U91" i="32"/>
  <c r="BP91" i="32" s="1"/>
  <c r="V7" i="2"/>
  <c r="U89" i="32" s="1"/>
  <c r="U7" i="2"/>
  <c r="T89" i="32" s="1"/>
  <c r="T7" i="2"/>
  <c r="S89" i="32" s="1"/>
  <c r="R92" i="32"/>
  <c r="R7" i="2"/>
  <c r="Q89" i="32" s="1"/>
  <c r="Q7" i="2"/>
  <c r="P7" i="2"/>
  <c r="O89" i="32" s="1"/>
  <c r="O9" i="2"/>
  <c r="N91" i="32" s="1"/>
  <c r="O10" i="2"/>
  <c r="N92" i="32" s="1"/>
  <c r="O7" i="2"/>
  <c r="N89" i="32" s="1"/>
  <c r="N9" i="2"/>
  <c r="N10" i="2"/>
  <c r="M92" i="32" s="1"/>
  <c r="N7" i="2"/>
  <c r="M89" i="32" s="1"/>
  <c r="M7" i="2"/>
  <c r="L89" i="32" s="1"/>
  <c r="BC20" i="37"/>
  <c r="BB159" i="32" s="1"/>
  <c r="BC11" i="37"/>
  <c r="BB160" i="32" s="1"/>
  <c r="BC12" i="37"/>
  <c r="BB162" i="32" s="1"/>
  <c r="BC14" i="37"/>
  <c r="BB163" i="32" s="1"/>
  <c r="BC15" i="37"/>
  <c r="BB164" i="32" s="1"/>
  <c r="BC6" i="37"/>
  <c r="BB144" i="32" s="1"/>
  <c r="BB20" i="37"/>
  <c r="BA159" i="32" s="1"/>
  <c r="BB11" i="37"/>
  <c r="BA160" i="32" s="1"/>
  <c r="BB12" i="37"/>
  <c r="BA162" i="32" s="1"/>
  <c r="BB14" i="37"/>
  <c r="BA163" i="32" s="1"/>
  <c r="BB15" i="37"/>
  <c r="BA164" i="32" s="1"/>
  <c r="BB6" i="37"/>
  <c r="BA144" i="32" s="1"/>
  <c r="BA20" i="37"/>
  <c r="AZ159" i="32" s="1"/>
  <c r="BA11" i="37"/>
  <c r="AZ160" i="32" s="1"/>
  <c r="BA12" i="37"/>
  <c r="AZ162" i="32" s="1"/>
  <c r="BA14" i="37"/>
  <c r="AZ163" i="32" s="1"/>
  <c r="BA15" i="37"/>
  <c r="AZ164" i="32" s="1"/>
  <c r="BA6" i="37"/>
  <c r="AZ144" i="32" s="1"/>
  <c r="AZ20" i="37"/>
  <c r="AY159" i="32" s="1"/>
  <c r="AZ11" i="37"/>
  <c r="AY160" i="32" s="1"/>
  <c r="AZ12" i="37"/>
  <c r="AY162" i="32" s="1"/>
  <c r="AZ14" i="37"/>
  <c r="AY163" i="32" s="1"/>
  <c r="BS163" i="32" s="1"/>
  <c r="AZ15" i="37"/>
  <c r="AY164" i="32" s="1"/>
  <c r="BS164" i="32" s="1"/>
  <c r="AZ6" i="37"/>
  <c r="AY144" i="32" s="1"/>
  <c r="AY20" i="37"/>
  <c r="AX159" i="32" s="1"/>
  <c r="AY11" i="37"/>
  <c r="AX160" i="32" s="1"/>
  <c r="AY12" i="37"/>
  <c r="AX162" i="32" s="1"/>
  <c r="AY14" i="37"/>
  <c r="AX163" i="32" s="1"/>
  <c r="AY15" i="37"/>
  <c r="AX164" i="32" s="1"/>
  <c r="AY6" i="37"/>
  <c r="AX144" i="32" s="1"/>
  <c r="AX20" i="37"/>
  <c r="AW159" i="32" s="1"/>
  <c r="BQ159" i="32" s="1"/>
  <c r="AX11" i="37"/>
  <c r="AW160" i="32" s="1"/>
  <c r="AX12" i="37"/>
  <c r="AW162" i="32" s="1"/>
  <c r="AX14" i="37"/>
  <c r="AW163" i="32" s="1"/>
  <c r="AX15" i="37"/>
  <c r="AW164" i="32" s="1"/>
  <c r="AX6" i="37"/>
  <c r="AW144" i="32" s="1"/>
  <c r="AW20" i="37"/>
  <c r="AV159" i="32" s="1"/>
  <c r="AW11" i="37"/>
  <c r="AV160" i="32" s="1"/>
  <c r="BP160" i="32" s="1"/>
  <c r="AW12" i="37"/>
  <c r="AV162" i="32" s="1"/>
  <c r="BP162" i="32" s="1"/>
  <c r="AW14" i="37"/>
  <c r="AV163" i="32" s="1"/>
  <c r="AW15" i="37"/>
  <c r="AV164" i="32" s="1"/>
  <c r="AW6" i="37"/>
  <c r="AV144" i="32" s="1"/>
  <c r="AV20" i="37"/>
  <c r="AU159" i="32" s="1"/>
  <c r="AV11" i="37"/>
  <c r="AU160" i="32" s="1"/>
  <c r="AV12" i="37"/>
  <c r="AU162" i="32" s="1"/>
  <c r="AV14" i="37"/>
  <c r="AU163" i="32" s="1"/>
  <c r="BO163" i="32" s="1"/>
  <c r="AV15" i="37"/>
  <c r="AU164" i="32" s="1"/>
  <c r="AV6" i="37"/>
  <c r="AU144" i="32" s="1"/>
  <c r="AU20" i="37"/>
  <c r="AT159" i="32" s="1"/>
  <c r="AU11" i="37"/>
  <c r="AT160" i="32" s="1"/>
  <c r="AU12" i="37"/>
  <c r="AT162" i="32" s="1"/>
  <c r="AU14" i="37"/>
  <c r="AT163" i="32" s="1"/>
  <c r="AU15" i="37"/>
  <c r="AT164" i="32" s="1"/>
  <c r="AU6" i="37"/>
  <c r="AT144" i="32" s="1"/>
  <c r="AT20" i="37"/>
  <c r="AS159" i="32" s="1"/>
  <c r="AT11" i="37"/>
  <c r="AS160" i="32" s="1"/>
  <c r="AT12" i="37"/>
  <c r="AS162" i="32" s="1"/>
  <c r="AT14" i="37"/>
  <c r="AS163" i="32" s="1"/>
  <c r="AT15" i="37"/>
  <c r="AS164" i="32" s="1"/>
  <c r="AT6" i="37"/>
  <c r="AS144" i="32" s="1"/>
  <c r="AS20" i="37"/>
  <c r="AR159" i="32" s="1"/>
  <c r="AS11" i="37"/>
  <c r="AR160" i="32" s="1"/>
  <c r="BL160" i="32" s="1"/>
  <c r="AS12" i="37"/>
  <c r="AR162" i="32" s="1"/>
  <c r="AS14" i="37"/>
  <c r="AR163" i="32" s="1"/>
  <c r="AS15" i="37"/>
  <c r="AR164" i="32" s="1"/>
  <c r="AS6" i="37"/>
  <c r="AR144" i="32" s="1"/>
  <c r="AR20" i="37"/>
  <c r="AQ159" i="32" s="1"/>
  <c r="AR11" i="37"/>
  <c r="AQ160" i="32" s="1"/>
  <c r="AR12" i="37"/>
  <c r="AQ162" i="32" s="1"/>
  <c r="AR14" i="37"/>
  <c r="AQ163" i="32" s="1"/>
  <c r="AR15" i="37"/>
  <c r="AQ164" i="32" s="1"/>
  <c r="AR6" i="37"/>
  <c r="AQ144" i="32" s="1"/>
  <c r="AQ20" i="37"/>
  <c r="AP159" i="32" s="1"/>
  <c r="AQ11" i="37"/>
  <c r="AP160" i="32" s="1"/>
  <c r="AQ12" i="37"/>
  <c r="AP162" i="32" s="1"/>
  <c r="AQ14" i="37"/>
  <c r="AP163" i="32" s="1"/>
  <c r="AQ15" i="37"/>
  <c r="AP164" i="32" s="1"/>
  <c r="AQ6" i="37"/>
  <c r="AP144" i="32" s="1"/>
  <c r="AP20" i="37"/>
  <c r="AO159" i="32" s="1"/>
  <c r="AP11" i="37"/>
  <c r="AO160" i="32" s="1"/>
  <c r="AP12" i="37"/>
  <c r="AO162" i="32" s="1"/>
  <c r="AP14" i="37"/>
  <c r="AO163" i="32" s="1"/>
  <c r="AP15" i="37"/>
  <c r="AO164" i="32" s="1"/>
  <c r="AP6" i="37"/>
  <c r="AO144" i="32" s="1"/>
  <c r="AO20" i="37"/>
  <c r="AN159" i="32" s="1"/>
  <c r="AO11" i="37"/>
  <c r="AN160" i="32" s="1"/>
  <c r="AO12" i="37"/>
  <c r="AN162" i="32" s="1"/>
  <c r="AO14" i="37"/>
  <c r="AN163" i="32" s="1"/>
  <c r="AO15" i="37"/>
  <c r="AN164" i="32" s="1"/>
  <c r="AO6" i="37"/>
  <c r="AN144" i="32" s="1"/>
  <c r="AN20" i="37"/>
  <c r="AM159" i="32" s="1"/>
  <c r="AN11" i="37"/>
  <c r="AM160" i="32" s="1"/>
  <c r="AN12" i="37"/>
  <c r="AM162" i="32" s="1"/>
  <c r="AN14" i="37"/>
  <c r="AM163" i="32" s="1"/>
  <c r="AN15" i="37"/>
  <c r="AM164" i="32" s="1"/>
  <c r="AN6" i="37"/>
  <c r="AM144" i="32" s="1"/>
  <c r="AM20" i="37"/>
  <c r="AL159" i="32" s="1"/>
  <c r="AM11" i="37"/>
  <c r="AL160" i="32" s="1"/>
  <c r="AM12" i="37"/>
  <c r="AL162" i="32" s="1"/>
  <c r="AM14" i="37"/>
  <c r="AL163" i="32" s="1"/>
  <c r="AM15" i="37"/>
  <c r="AL164" i="32" s="1"/>
  <c r="AM6" i="37"/>
  <c r="AL144" i="32" s="1"/>
  <c r="AL20" i="37"/>
  <c r="AK159" i="32" s="1"/>
  <c r="AL11" i="37"/>
  <c r="AK160" i="32" s="1"/>
  <c r="AL12" i="37"/>
  <c r="AK162" i="32" s="1"/>
  <c r="AL14" i="37"/>
  <c r="AK163" i="32" s="1"/>
  <c r="AL15" i="37"/>
  <c r="AK164" i="32" s="1"/>
  <c r="AL6" i="37"/>
  <c r="AK144" i="32" s="1"/>
  <c r="AK20" i="37"/>
  <c r="AJ159" i="32" s="1"/>
  <c r="AK11" i="37"/>
  <c r="AJ160" i="32" s="1"/>
  <c r="AK12" i="37"/>
  <c r="AJ162" i="32" s="1"/>
  <c r="AK14" i="37"/>
  <c r="AJ163" i="32" s="1"/>
  <c r="AK15" i="37"/>
  <c r="AJ164" i="32" s="1"/>
  <c r="AK6" i="37"/>
  <c r="AJ144" i="32" s="1"/>
  <c r="AJ20" i="37"/>
  <c r="AI159" i="32" s="1"/>
  <c r="AJ11" i="37"/>
  <c r="AI160" i="32" s="1"/>
  <c r="AJ12" i="37"/>
  <c r="AI162" i="32" s="1"/>
  <c r="AJ14" i="37"/>
  <c r="AI163" i="32" s="1"/>
  <c r="AJ15" i="37"/>
  <c r="AI164" i="32" s="1"/>
  <c r="AJ6" i="37"/>
  <c r="AI144" i="32" s="1"/>
  <c r="AI20" i="37"/>
  <c r="AH159" i="32" s="1"/>
  <c r="AI11" i="37"/>
  <c r="AH160" i="32" s="1"/>
  <c r="AI12" i="37"/>
  <c r="AH162" i="32" s="1"/>
  <c r="AI14" i="37"/>
  <c r="AH163" i="32" s="1"/>
  <c r="AI15" i="37"/>
  <c r="AH164" i="32" s="1"/>
  <c r="AI6" i="37"/>
  <c r="AH144" i="32" s="1"/>
  <c r="AH20" i="37"/>
  <c r="AG159" i="32" s="1"/>
  <c r="AH11" i="37"/>
  <c r="AG160" i="32" s="1"/>
  <c r="AH12" i="37"/>
  <c r="AG162" i="32" s="1"/>
  <c r="AH14" i="37"/>
  <c r="AG163" i="32" s="1"/>
  <c r="AH15" i="37"/>
  <c r="AG164" i="32" s="1"/>
  <c r="AH6" i="37"/>
  <c r="AG144" i="32" s="1"/>
  <c r="AG20" i="37"/>
  <c r="AF159" i="32" s="1"/>
  <c r="AG11" i="37"/>
  <c r="AF160" i="32" s="1"/>
  <c r="AG12" i="37"/>
  <c r="AF162" i="32" s="1"/>
  <c r="AG14" i="37"/>
  <c r="AF163" i="32" s="1"/>
  <c r="AG15" i="37"/>
  <c r="AF164" i="32" s="1"/>
  <c r="AG6" i="37"/>
  <c r="AF144" i="32" s="1"/>
  <c r="BC20" i="22"/>
  <c r="BB134" i="32" s="1"/>
  <c r="BC11" i="22"/>
  <c r="BB135" i="32" s="1"/>
  <c r="BC12" i="22"/>
  <c r="BB137" i="32" s="1"/>
  <c r="BC14" i="22"/>
  <c r="BB138" i="32" s="1"/>
  <c r="BC15" i="22"/>
  <c r="BB139" i="32" s="1"/>
  <c r="BC6" i="22"/>
  <c r="BB120" i="32" s="1"/>
  <c r="BB20" i="22"/>
  <c r="BA134" i="32" s="1"/>
  <c r="BB11" i="22"/>
  <c r="BA135" i="32" s="1"/>
  <c r="BB12" i="22"/>
  <c r="BA137" i="32" s="1"/>
  <c r="BB14" i="22"/>
  <c r="BA138" i="32" s="1"/>
  <c r="BB15" i="22"/>
  <c r="BA139" i="32" s="1"/>
  <c r="BB6" i="22"/>
  <c r="BA120" i="32" s="1"/>
  <c r="BA20" i="22"/>
  <c r="AZ134" i="32" s="1"/>
  <c r="BA11" i="22"/>
  <c r="AZ135" i="32" s="1"/>
  <c r="BA12" i="22"/>
  <c r="AZ137" i="32" s="1"/>
  <c r="BA14" i="22"/>
  <c r="AZ138" i="32" s="1"/>
  <c r="BA15" i="22"/>
  <c r="AZ139" i="32" s="1"/>
  <c r="BA6" i="22"/>
  <c r="AZ120" i="32" s="1"/>
  <c r="AZ20" i="22"/>
  <c r="AY134" i="32" s="1"/>
  <c r="BS134" i="32" s="1"/>
  <c r="AZ11" i="22"/>
  <c r="AY135" i="32" s="1"/>
  <c r="BS135" i="32" s="1"/>
  <c r="AZ12" i="22"/>
  <c r="AY137" i="32" s="1"/>
  <c r="AZ14" i="22"/>
  <c r="AY138" i="32" s="1"/>
  <c r="BS138" i="32" s="1"/>
  <c r="AZ15" i="22"/>
  <c r="AY139" i="32" s="1"/>
  <c r="BS139" i="32" s="1"/>
  <c r="AZ6" i="22"/>
  <c r="AY120" i="32" s="1"/>
  <c r="AY20" i="22"/>
  <c r="AX134" i="32" s="1"/>
  <c r="AY11" i="22"/>
  <c r="AX135" i="32" s="1"/>
  <c r="BR135" i="32" s="1"/>
  <c r="AY12" i="22"/>
  <c r="AX137" i="32" s="1"/>
  <c r="AY14" i="22"/>
  <c r="AX138" i="32" s="1"/>
  <c r="BR138" i="32" s="1"/>
  <c r="AY15" i="22"/>
  <c r="AX139" i="32" s="1"/>
  <c r="BR139" i="32" s="1"/>
  <c r="AY6" i="22"/>
  <c r="AX120" i="32" s="1"/>
  <c r="AX20" i="22"/>
  <c r="AW134" i="32" s="1"/>
  <c r="AX11" i="22"/>
  <c r="AW135" i="32" s="1"/>
  <c r="AX12" i="22"/>
  <c r="AW137" i="32" s="1"/>
  <c r="AX14" i="22"/>
  <c r="AW138" i="32" s="1"/>
  <c r="AX15" i="22"/>
  <c r="AW139" i="32" s="1"/>
  <c r="AX6" i="22"/>
  <c r="AW120" i="32" s="1"/>
  <c r="AW20" i="22"/>
  <c r="AV134" i="32" s="1"/>
  <c r="BP134" i="32" s="1"/>
  <c r="AW11" i="22"/>
  <c r="AV135" i="32" s="1"/>
  <c r="AW12" i="22"/>
  <c r="AV137" i="32" s="1"/>
  <c r="AW14" i="22"/>
  <c r="AV138" i="32" s="1"/>
  <c r="AW15" i="22"/>
  <c r="AV139" i="32" s="1"/>
  <c r="AW6" i="22"/>
  <c r="AV120" i="32" s="1"/>
  <c r="AV20" i="22"/>
  <c r="AU134" i="32" s="1"/>
  <c r="AV11" i="22"/>
  <c r="AU135" i="32" s="1"/>
  <c r="BO135" i="32" s="1"/>
  <c r="AV12" i="22"/>
  <c r="AU137" i="32" s="1"/>
  <c r="AV14" i="22"/>
  <c r="AU138" i="32" s="1"/>
  <c r="AV15" i="22"/>
  <c r="AU139" i="32" s="1"/>
  <c r="AV6" i="22"/>
  <c r="AU120" i="32" s="1"/>
  <c r="AU20" i="22"/>
  <c r="AT134" i="32" s="1"/>
  <c r="AU11" i="22"/>
  <c r="AT135" i="32" s="1"/>
  <c r="BN135" i="32" s="1"/>
  <c r="AU12" i="22"/>
  <c r="AT137" i="32" s="1"/>
  <c r="AU14" i="22"/>
  <c r="AT138" i="32" s="1"/>
  <c r="BN138" i="32" s="1"/>
  <c r="AU15" i="22"/>
  <c r="AT139" i="32" s="1"/>
  <c r="AU6" i="22"/>
  <c r="AT120" i="32" s="1"/>
  <c r="AT20" i="22"/>
  <c r="AS134" i="32" s="1"/>
  <c r="AT11" i="22"/>
  <c r="AS135" i="32" s="1"/>
  <c r="AT12" i="22"/>
  <c r="AS137" i="32" s="1"/>
  <c r="AT14" i="22"/>
  <c r="AS138" i="32" s="1"/>
  <c r="AT15" i="22"/>
  <c r="AS139" i="32" s="1"/>
  <c r="AT6" i="22"/>
  <c r="AS120" i="32" s="1"/>
  <c r="AS20" i="22"/>
  <c r="AR134" i="32" s="1"/>
  <c r="AS11" i="22"/>
  <c r="AR135" i="32" s="1"/>
  <c r="AS12" i="22"/>
  <c r="AR137" i="32" s="1"/>
  <c r="AS14" i="22"/>
  <c r="AR138" i="32" s="1"/>
  <c r="AS15" i="22"/>
  <c r="AR139" i="32" s="1"/>
  <c r="AS6" i="22"/>
  <c r="AR120" i="32" s="1"/>
  <c r="AR20" i="22"/>
  <c r="AQ134" i="32" s="1"/>
  <c r="AR11" i="22"/>
  <c r="AQ135" i="32" s="1"/>
  <c r="AR12" i="22"/>
  <c r="AQ137" i="32" s="1"/>
  <c r="AR14" i="22"/>
  <c r="AQ138" i="32" s="1"/>
  <c r="AR15" i="22"/>
  <c r="AQ139" i="32" s="1"/>
  <c r="AR6" i="22"/>
  <c r="AQ20" i="22"/>
  <c r="AP134" i="32" s="1"/>
  <c r="AQ11" i="22"/>
  <c r="AP135" i="32" s="1"/>
  <c r="AQ12" i="22"/>
  <c r="AP137" i="32" s="1"/>
  <c r="AQ14" i="22"/>
  <c r="AP138" i="32" s="1"/>
  <c r="AQ15" i="22"/>
  <c r="AP139" i="32" s="1"/>
  <c r="AQ6" i="22"/>
  <c r="AP120" i="32" s="1"/>
  <c r="AP20" i="22"/>
  <c r="AO134" i="32" s="1"/>
  <c r="AP11" i="22"/>
  <c r="AO135" i="32" s="1"/>
  <c r="AP12" i="22"/>
  <c r="AO137" i="32" s="1"/>
  <c r="AP14" i="22"/>
  <c r="AO138" i="32" s="1"/>
  <c r="AP15" i="22"/>
  <c r="AO139" i="32" s="1"/>
  <c r="AP6" i="22"/>
  <c r="AO120" i="32" s="1"/>
  <c r="AO20" i="22"/>
  <c r="AN134" i="32" s="1"/>
  <c r="AO11" i="22"/>
  <c r="AN135" i="32" s="1"/>
  <c r="AO12" i="22"/>
  <c r="AN137" i="32" s="1"/>
  <c r="AO14" i="22"/>
  <c r="AN138" i="32" s="1"/>
  <c r="AO15" i="22"/>
  <c r="AN139" i="32" s="1"/>
  <c r="AO6" i="22"/>
  <c r="AN120" i="32" s="1"/>
  <c r="AN20" i="22"/>
  <c r="AM134" i="32" s="1"/>
  <c r="AN11" i="22"/>
  <c r="AM135" i="32" s="1"/>
  <c r="AN12" i="22"/>
  <c r="AM137" i="32" s="1"/>
  <c r="AN14" i="22"/>
  <c r="AM138" i="32" s="1"/>
  <c r="AN15" i="22"/>
  <c r="AM139" i="32" s="1"/>
  <c r="AN6" i="22"/>
  <c r="AM120" i="32" s="1"/>
  <c r="AM20" i="22"/>
  <c r="AL134" i="32" s="1"/>
  <c r="AM11" i="22"/>
  <c r="AL135" i="32" s="1"/>
  <c r="AM12" i="22"/>
  <c r="AL137" i="32" s="1"/>
  <c r="AM14" i="22"/>
  <c r="AL138" i="32" s="1"/>
  <c r="AM15" i="22"/>
  <c r="AL139" i="32" s="1"/>
  <c r="AM6" i="22"/>
  <c r="AL120" i="32" s="1"/>
  <c r="AL20" i="22"/>
  <c r="AK134" i="32" s="1"/>
  <c r="AL11" i="22"/>
  <c r="AK135" i="32" s="1"/>
  <c r="AL12" i="22"/>
  <c r="AK137" i="32" s="1"/>
  <c r="AL14" i="22"/>
  <c r="AK138" i="32" s="1"/>
  <c r="AL15" i="22"/>
  <c r="AK139" i="32" s="1"/>
  <c r="AL6" i="22"/>
  <c r="AK120" i="32" s="1"/>
  <c r="AK20" i="22"/>
  <c r="AJ134" i="32" s="1"/>
  <c r="AK11" i="22"/>
  <c r="AJ135" i="32" s="1"/>
  <c r="AK12" i="22"/>
  <c r="AK14" i="22"/>
  <c r="AJ138" i="32" s="1"/>
  <c r="AK15" i="22"/>
  <c r="AJ139" i="32" s="1"/>
  <c r="AK6" i="22"/>
  <c r="AJ120" i="32" s="1"/>
  <c r="AJ20" i="22"/>
  <c r="AI134" i="32" s="1"/>
  <c r="AJ11" i="22"/>
  <c r="AI135" i="32" s="1"/>
  <c r="AJ12" i="22"/>
  <c r="AI137" i="32" s="1"/>
  <c r="AJ14" i="22"/>
  <c r="AI138" i="32" s="1"/>
  <c r="AJ15" i="22"/>
  <c r="AI139" i="32" s="1"/>
  <c r="AJ6" i="22"/>
  <c r="AI120" i="32" s="1"/>
  <c r="AI20" i="22"/>
  <c r="AH134" i="32" s="1"/>
  <c r="AI11" i="22"/>
  <c r="AH135" i="32" s="1"/>
  <c r="AI12" i="22"/>
  <c r="AH137" i="32" s="1"/>
  <c r="AI14" i="22"/>
  <c r="AH138" i="32" s="1"/>
  <c r="AI15" i="22"/>
  <c r="AH139" i="32" s="1"/>
  <c r="AI6" i="22"/>
  <c r="AH120" i="32" s="1"/>
  <c r="AH20" i="22"/>
  <c r="AG134" i="32" s="1"/>
  <c r="AH11" i="22"/>
  <c r="AG135" i="32" s="1"/>
  <c r="AH12" i="22"/>
  <c r="AG137" i="32" s="1"/>
  <c r="AH14" i="22"/>
  <c r="AG138" i="32" s="1"/>
  <c r="AH15" i="22"/>
  <c r="AG139" i="32" s="1"/>
  <c r="AH6" i="22"/>
  <c r="AG120" i="32" s="1"/>
  <c r="AG20" i="22"/>
  <c r="AF134" i="32" s="1"/>
  <c r="AG11" i="22"/>
  <c r="AF135" i="32" s="1"/>
  <c r="AG12" i="22"/>
  <c r="AF137" i="32" s="1"/>
  <c r="AG14" i="22"/>
  <c r="AF138" i="32" s="1"/>
  <c r="AG15" i="22"/>
  <c r="AG6" i="22"/>
  <c r="AF120" i="32" s="1"/>
  <c r="BC12" i="2"/>
  <c r="BB115" i="32" s="1"/>
  <c r="BB12" i="2"/>
  <c r="BA115" i="32" s="1"/>
  <c r="BA12" i="2"/>
  <c r="AZ115" i="32" s="1"/>
  <c r="AZ12" i="2"/>
  <c r="AY115" i="32" s="1"/>
  <c r="AY12" i="2"/>
  <c r="AX115" i="32" s="1"/>
  <c r="AX12" i="2"/>
  <c r="AW12" i="2"/>
  <c r="AV115" i="32" s="1"/>
  <c r="AV12" i="2"/>
  <c r="AU115" i="32" s="1"/>
  <c r="AU12" i="2"/>
  <c r="AT115" i="32" s="1"/>
  <c r="AT12" i="2"/>
  <c r="AS115" i="32" s="1"/>
  <c r="AS12" i="2"/>
  <c r="AR115" i="32" s="1"/>
  <c r="AR12" i="2"/>
  <c r="AQ115" i="32" s="1"/>
  <c r="AQ12" i="2"/>
  <c r="AP115" i="32" s="1"/>
  <c r="BC11" i="2"/>
  <c r="BB11" i="2"/>
  <c r="BA114" i="32" s="1"/>
  <c r="BA11" i="2"/>
  <c r="AZ114" i="32" s="1"/>
  <c r="AZ11" i="2"/>
  <c r="AY114" i="32" s="1"/>
  <c r="AY11" i="2"/>
  <c r="AY27" i="2" s="1"/>
  <c r="AX11" i="2"/>
  <c r="AW114" i="32" s="1"/>
  <c r="AW11" i="2"/>
  <c r="AV114" i="32" s="1"/>
  <c r="AV11" i="2"/>
  <c r="AU114" i="32" s="1"/>
  <c r="AU11" i="2"/>
  <c r="AT11" i="2"/>
  <c r="AS114" i="32" s="1"/>
  <c r="AS11" i="2"/>
  <c r="AR114" i="32" s="1"/>
  <c r="AR11" i="2"/>
  <c r="AQ114" i="32" s="1"/>
  <c r="AQ11" i="2"/>
  <c r="AP114" i="32" s="1"/>
  <c r="BC10" i="2"/>
  <c r="BB113" i="32" s="1"/>
  <c r="BB10" i="2"/>
  <c r="BA98" i="32" s="1"/>
  <c r="BA10" i="2"/>
  <c r="AZ10" i="2"/>
  <c r="AY113" i="32" s="1"/>
  <c r="AY10" i="2"/>
  <c r="AX113" i="32" s="1"/>
  <c r="AX10" i="2"/>
  <c r="AW113" i="32" s="1"/>
  <c r="AW10" i="2"/>
  <c r="AV113" i="32" s="1"/>
  <c r="AV10" i="2"/>
  <c r="AU113" i="32" s="1"/>
  <c r="BO113" i="32" s="1"/>
  <c r="AU10" i="2"/>
  <c r="AT10" i="2"/>
  <c r="AS98" i="32" s="1"/>
  <c r="AS10" i="2"/>
  <c r="AR113" i="32" s="1"/>
  <c r="AR10" i="2"/>
  <c r="AQ98" i="32" s="1"/>
  <c r="AQ10" i="2"/>
  <c r="AP113" i="32" s="1"/>
  <c r="BC9" i="2"/>
  <c r="BB112" i="32" s="1"/>
  <c r="BB9" i="2"/>
  <c r="BA112" i="32" s="1"/>
  <c r="BA9" i="2"/>
  <c r="AZ97" i="32" s="1"/>
  <c r="AZ9" i="2"/>
  <c r="AY9" i="2"/>
  <c r="AX97" i="32" s="1"/>
  <c r="AX9" i="2"/>
  <c r="AW112" i="32" s="1"/>
  <c r="AW9" i="2"/>
  <c r="AV97" i="32" s="1"/>
  <c r="AV9" i="2"/>
  <c r="AU112" i="32" s="1"/>
  <c r="AU9" i="2"/>
  <c r="AT112" i="32" s="1"/>
  <c r="AT9" i="2"/>
  <c r="AS112" i="32" s="1"/>
  <c r="AS9" i="2"/>
  <c r="AR9" i="2"/>
  <c r="AQ9" i="2"/>
  <c r="AP97" i="32" s="1"/>
  <c r="AN169" i="32"/>
  <c r="O6" i="22"/>
  <c r="N120" i="32" s="1"/>
  <c r="N6" i="22"/>
  <c r="M120" i="32" s="1"/>
  <c r="O20" i="22"/>
  <c r="N122" i="32" s="1"/>
  <c r="O11" i="22"/>
  <c r="N123" i="32" s="1"/>
  <c r="O12" i="22"/>
  <c r="N125" i="32" s="1"/>
  <c r="O14" i="22"/>
  <c r="N126" i="32" s="1"/>
  <c r="O15" i="22"/>
  <c r="N127" i="32" s="1"/>
  <c r="N20" i="22"/>
  <c r="M122" i="32" s="1"/>
  <c r="N11" i="22"/>
  <c r="M123" i="32" s="1"/>
  <c r="N12" i="22"/>
  <c r="M125" i="32" s="1"/>
  <c r="N14" i="22"/>
  <c r="M126" i="32" s="1"/>
  <c r="N15" i="22"/>
  <c r="M127" i="32" s="1"/>
  <c r="AP12" i="2"/>
  <c r="AP9" i="2"/>
  <c r="AO97" i="32" s="1"/>
  <c r="AP10" i="2"/>
  <c r="AO113" i="32" s="1"/>
  <c r="AP11" i="2"/>
  <c r="AO12" i="2"/>
  <c r="AN115" i="32" s="1"/>
  <c r="AO9" i="2"/>
  <c r="AO10" i="2"/>
  <c r="AN113" i="32" s="1"/>
  <c r="AO11" i="2"/>
  <c r="AN114" i="32" s="1"/>
  <c r="O12" i="2"/>
  <c r="N107" i="32" s="1"/>
  <c r="N105" i="32"/>
  <c r="O11" i="2"/>
  <c r="N106" i="32" s="1"/>
  <c r="N12" i="2"/>
  <c r="N28" i="2" s="1"/>
  <c r="N11" i="2"/>
  <c r="M106" i="32" s="1"/>
  <c r="AP7" i="2"/>
  <c r="AO89" i="32" s="1"/>
  <c r="AO7" i="2"/>
  <c r="AN89" i="32" s="1"/>
  <c r="AA184" i="32"/>
  <c r="Z184" i="32"/>
  <c r="T184" i="32"/>
  <c r="S184" i="32"/>
  <c r="R184" i="32"/>
  <c r="Q184" i="32"/>
  <c r="O184" i="32"/>
  <c r="BA185" i="32"/>
  <c r="AZ185" i="32"/>
  <c r="AY185" i="32"/>
  <c r="AX185" i="32"/>
  <c r="AW185" i="32"/>
  <c r="AV185" i="32"/>
  <c r="AS185" i="32"/>
  <c r="AR185" i="32"/>
  <c r="AQ185" i="32"/>
  <c r="AP185" i="32"/>
  <c r="AN185" i="32"/>
  <c r="AK185" i="32"/>
  <c r="AJ185" i="32"/>
  <c r="AI185" i="32"/>
  <c r="AH185" i="32"/>
  <c r="AF185" i="32"/>
  <c r="BB169" i="32"/>
  <c r="BA169" i="32"/>
  <c r="AZ169" i="32"/>
  <c r="AU169" i="32"/>
  <c r="AT169" i="32"/>
  <c r="AS169" i="32"/>
  <c r="AR169" i="32"/>
  <c r="AM169" i="32"/>
  <c r="AL169" i="32"/>
  <c r="AK169" i="32"/>
  <c r="AJ169" i="32"/>
  <c r="AG169" i="32"/>
  <c r="AD183" i="32"/>
  <c r="AE183" i="32" s="1"/>
  <c r="AF183" i="32" s="1"/>
  <c r="AG183" i="32" s="1"/>
  <c r="AH183" i="32" s="1"/>
  <c r="AI183" i="32" s="1"/>
  <c r="AJ183" i="32" s="1"/>
  <c r="AK183" i="32" s="1"/>
  <c r="AL183" i="32" s="1"/>
  <c r="AM183" i="32" s="1"/>
  <c r="AN183" i="32" s="1"/>
  <c r="AO183" i="32" s="1"/>
  <c r="AP183" i="32" s="1"/>
  <c r="AQ183" i="32" s="1"/>
  <c r="AR183" i="32" s="1"/>
  <c r="AS183" i="32" s="1"/>
  <c r="AT183" i="32" s="1"/>
  <c r="AU183" i="32" s="1"/>
  <c r="AV183" i="32" s="1"/>
  <c r="AW183" i="32" s="1"/>
  <c r="AX183" i="32" s="1"/>
  <c r="AY183" i="32" s="1"/>
  <c r="AZ183" i="32" s="1"/>
  <c r="BA183" i="32" s="1"/>
  <c r="BB183" i="32" s="1"/>
  <c r="C183" i="32"/>
  <c r="D183" i="32" s="1"/>
  <c r="E183" i="32" s="1"/>
  <c r="F183" i="32" s="1"/>
  <c r="G183" i="32" s="1"/>
  <c r="H183" i="32" s="1"/>
  <c r="I183" i="32" s="1"/>
  <c r="J183" i="32" s="1"/>
  <c r="K183" i="32" s="1"/>
  <c r="L183" i="32" s="1"/>
  <c r="M183" i="32" s="1"/>
  <c r="N183" i="32" s="1"/>
  <c r="O183" i="32" s="1"/>
  <c r="P183" i="32" s="1"/>
  <c r="Q183" i="32" s="1"/>
  <c r="R183" i="32" s="1"/>
  <c r="S183" i="32" s="1"/>
  <c r="T183" i="32" s="1"/>
  <c r="U183" i="32" s="1"/>
  <c r="V183" i="32" s="1"/>
  <c r="W183" i="32" s="1"/>
  <c r="X183" i="32" s="1"/>
  <c r="Y183" i="32" s="1"/>
  <c r="Z183" i="32" s="1"/>
  <c r="AA183" i="32" s="1"/>
  <c r="AD170" i="32"/>
  <c r="AE170" i="32" s="1"/>
  <c r="AF170" i="32" s="1"/>
  <c r="AG170" i="32" s="1"/>
  <c r="AH170" i="32" s="1"/>
  <c r="AI170" i="32" s="1"/>
  <c r="AJ170" i="32" s="1"/>
  <c r="AK170" i="32" s="1"/>
  <c r="AL170" i="32" s="1"/>
  <c r="AM170" i="32" s="1"/>
  <c r="AN170" i="32" s="1"/>
  <c r="AO170" i="32" s="1"/>
  <c r="AP170" i="32" s="1"/>
  <c r="AQ170" i="32" s="1"/>
  <c r="AR170" i="32" s="1"/>
  <c r="AS170" i="32" s="1"/>
  <c r="AT170" i="32" s="1"/>
  <c r="AU170" i="32" s="1"/>
  <c r="AV170" i="32" s="1"/>
  <c r="AW170" i="32" s="1"/>
  <c r="AX170" i="32" s="1"/>
  <c r="AY170" i="32" s="1"/>
  <c r="AZ170" i="32" s="1"/>
  <c r="BA170" i="32" s="1"/>
  <c r="BB170" i="32" s="1"/>
  <c r="C170" i="32"/>
  <c r="D170" i="32" s="1"/>
  <c r="E170" i="32" s="1"/>
  <c r="F170" i="32" s="1"/>
  <c r="G170" i="32" s="1"/>
  <c r="H170" i="32" s="1"/>
  <c r="I170" i="32" s="1"/>
  <c r="J170" i="32" s="1"/>
  <c r="K170" i="32" s="1"/>
  <c r="L170" i="32" s="1"/>
  <c r="M170" i="32" s="1"/>
  <c r="N170" i="32" s="1"/>
  <c r="O170" i="32" s="1"/>
  <c r="P170" i="32" s="1"/>
  <c r="Q170" i="32" s="1"/>
  <c r="R170" i="32" s="1"/>
  <c r="S170" i="32" s="1"/>
  <c r="T170" i="32" s="1"/>
  <c r="U170" i="32" s="1"/>
  <c r="V170" i="32" s="1"/>
  <c r="W170" i="32" s="1"/>
  <c r="X170" i="32" s="1"/>
  <c r="Y170" i="32" s="1"/>
  <c r="Z170" i="32" s="1"/>
  <c r="AA170" i="32" s="1"/>
  <c r="AD145" i="32"/>
  <c r="AE145" i="32" s="1"/>
  <c r="AF145" i="32" s="1"/>
  <c r="AG145" i="32" s="1"/>
  <c r="AH145" i="32" s="1"/>
  <c r="AI145" i="32" s="1"/>
  <c r="AJ145" i="32" s="1"/>
  <c r="AK145" i="32" s="1"/>
  <c r="AL145" i="32" s="1"/>
  <c r="AM145" i="32" s="1"/>
  <c r="AN145" i="32" s="1"/>
  <c r="AO145" i="32" s="1"/>
  <c r="AP145" i="32" s="1"/>
  <c r="AQ145" i="32" s="1"/>
  <c r="AR145" i="32" s="1"/>
  <c r="AS145" i="32" s="1"/>
  <c r="AT145" i="32" s="1"/>
  <c r="AU145" i="32" s="1"/>
  <c r="AV145" i="32" s="1"/>
  <c r="AW145" i="32" s="1"/>
  <c r="AX145" i="32" s="1"/>
  <c r="AY145" i="32" s="1"/>
  <c r="AZ145" i="32" s="1"/>
  <c r="BA145" i="32" s="1"/>
  <c r="BB145" i="32" s="1"/>
  <c r="C145" i="32"/>
  <c r="D145" i="32" s="1"/>
  <c r="E145" i="32" s="1"/>
  <c r="F145" i="32" s="1"/>
  <c r="G145" i="32" s="1"/>
  <c r="H145" i="32" s="1"/>
  <c r="I145" i="32" s="1"/>
  <c r="J145" i="32" s="1"/>
  <c r="K145" i="32" s="1"/>
  <c r="L145" i="32" s="1"/>
  <c r="M145" i="32" s="1"/>
  <c r="N145" i="32" s="1"/>
  <c r="O145" i="32" s="1"/>
  <c r="P145" i="32" s="1"/>
  <c r="Q145" i="32" s="1"/>
  <c r="R145" i="32" s="1"/>
  <c r="S145" i="32" s="1"/>
  <c r="T145" i="32" s="1"/>
  <c r="U145" i="32" s="1"/>
  <c r="V145" i="32" s="1"/>
  <c r="W145" i="32" s="1"/>
  <c r="X145" i="32" s="1"/>
  <c r="Y145" i="32" s="1"/>
  <c r="Z145" i="32" s="1"/>
  <c r="AA145" i="32" s="1"/>
  <c r="AD103" i="32"/>
  <c r="AE103" i="32" s="1"/>
  <c r="AF103" i="32" s="1"/>
  <c r="AG103" i="32" s="1"/>
  <c r="AH103" i="32" s="1"/>
  <c r="AI103" i="32" s="1"/>
  <c r="AJ103" i="32" s="1"/>
  <c r="AK103" i="32" s="1"/>
  <c r="AL103" i="32" s="1"/>
  <c r="AM103" i="32" s="1"/>
  <c r="AN103" i="32" s="1"/>
  <c r="AO103" i="32" s="1"/>
  <c r="AP103" i="32" s="1"/>
  <c r="AQ103" i="32" s="1"/>
  <c r="AR103" i="32" s="1"/>
  <c r="AS103" i="32" s="1"/>
  <c r="AT103" i="32" s="1"/>
  <c r="AU103" i="32" s="1"/>
  <c r="AV103" i="32" s="1"/>
  <c r="AW103" i="32" s="1"/>
  <c r="AX103" i="32" s="1"/>
  <c r="AY103" i="32" s="1"/>
  <c r="AZ103" i="32" s="1"/>
  <c r="BA103" i="32" s="1"/>
  <c r="BB103" i="32" s="1"/>
  <c r="C103" i="32"/>
  <c r="D103" i="32" s="1"/>
  <c r="E103" i="32" s="1"/>
  <c r="F103" i="32" s="1"/>
  <c r="G103" i="32" s="1"/>
  <c r="H103" i="32" s="1"/>
  <c r="I103" i="32" s="1"/>
  <c r="J103" i="32" s="1"/>
  <c r="K103" i="32" s="1"/>
  <c r="L103" i="32" s="1"/>
  <c r="M103" i="32" s="1"/>
  <c r="N103" i="32" s="1"/>
  <c r="O103" i="32" s="1"/>
  <c r="P103" i="32" s="1"/>
  <c r="Q103" i="32" s="1"/>
  <c r="R103" i="32" s="1"/>
  <c r="S103" i="32" s="1"/>
  <c r="T103" i="32" s="1"/>
  <c r="U103" i="32" s="1"/>
  <c r="V103" i="32" s="1"/>
  <c r="W103" i="32" s="1"/>
  <c r="X103" i="32" s="1"/>
  <c r="Y103" i="32" s="1"/>
  <c r="Z103" i="32" s="1"/>
  <c r="AA103" i="32" s="1"/>
  <c r="AD121" i="32"/>
  <c r="AE121" i="32" s="1"/>
  <c r="AF121" i="32" s="1"/>
  <c r="AG121" i="32" s="1"/>
  <c r="AH121" i="32" s="1"/>
  <c r="AI121" i="32" s="1"/>
  <c r="AJ121" i="32" s="1"/>
  <c r="AK121" i="32" s="1"/>
  <c r="AL121" i="32" s="1"/>
  <c r="AM121" i="32" s="1"/>
  <c r="AN121" i="32" s="1"/>
  <c r="AO121" i="32" s="1"/>
  <c r="AP121" i="32" s="1"/>
  <c r="AQ121" i="32" s="1"/>
  <c r="AR121" i="32" s="1"/>
  <c r="AS121" i="32" s="1"/>
  <c r="AT121" i="32" s="1"/>
  <c r="AU121" i="32" s="1"/>
  <c r="AV121" i="32" s="1"/>
  <c r="AW121" i="32" s="1"/>
  <c r="AX121" i="32" s="1"/>
  <c r="AY121" i="32" s="1"/>
  <c r="AZ121" i="32" s="1"/>
  <c r="BA121" i="32" s="1"/>
  <c r="BB121" i="32" s="1"/>
  <c r="C121" i="32"/>
  <c r="D121" i="32" s="1"/>
  <c r="E121" i="32" s="1"/>
  <c r="F121" i="32" s="1"/>
  <c r="G121" i="32" s="1"/>
  <c r="H121" i="32" s="1"/>
  <c r="I121" i="32" s="1"/>
  <c r="J121" i="32" s="1"/>
  <c r="K121" i="32" s="1"/>
  <c r="L121" i="32" s="1"/>
  <c r="M121" i="32" s="1"/>
  <c r="N121" i="32" s="1"/>
  <c r="O121" i="32" s="1"/>
  <c r="P121" i="32" s="1"/>
  <c r="Q121" i="32" s="1"/>
  <c r="R121" i="32" s="1"/>
  <c r="S121" i="32" s="1"/>
  <c r="T121" i="32" s="1"/>
  <c r="U121" i="32" s="1"/>
  <c r="V121" i="32" s="1"/>
  <c r="W121" i="32" s="1"/>
  <c r="X121" i="32" s="1"/>
  <c r="Y121" i="32" s="1"/>
  <c r="Z121" i="32" s="1"/>
  <c r="AA121" i="32" s="1"/>
  <c r="AD90" i="32"/>
  <c r="AE90" i="32" s="1"/>
  <c r="AF90" i="32" s="1"/>
  <c r="AG90" i="32" s="1"/>
  <c r="AH90" i="32" s="1"/>
  <c r="AI90" i="32" s="1"/>
  <c r="AJ90" i="32" s="1"/>
  <c r="AK90" i="32" s="1"/>
  <c r="AL90" i="32" s="1"/>
  <c r="AM90" i="32" s="1"/>
  <c r="AN90" i="32" s="1"/>
  <c r="AO90" i="32" s="1"/>
  <c r="AP90" i="32" s="1"/>
  <c r="AQ90" i="32" s="1"/>
  <c r="AR90" i="32" s="1"/>
  <c r="AS90" i="32" s="1"/>
  <c r="AT90" i="32" s="1"/>
  <c r="AU90" i="32" s="1"/>
  <c r="AV90" i="32" s="1"/>
  <c r="AW90" i="32" s="1"/>
  <c r="AX90" i="32" s="1"/>
  <c r="AY90" i="32" s="1"/>
  <c r="AZ90" i="32" s="1"/>
  <c r="BA90" i="32" s="1"/>
  <c r="BB90" i="32" s="1"/>
  <c r="C90" i="32"/>
  <c r="D90" i="32" s="1"/>
  <c r="E90" i="32" s="1"/>
  <c r="F90" i="32" s="1"/>
  <c r="G90" i="32" s="1"/>
  <c r="H90" i="32" s="1"/>
  <c r="I90" i="32" s="1"/>
  <c r="J90" i="32" s="1"/>
  <c r="K90" i="32" s="1"/>
  <c r="L90" i="32" s="1"/>
  <c r="M90" i="32" s="1"/>
  <c r="N90" i="32" s="1"/>
  <c r="O90" i="32" s="1"/>
  <c r="P90" i="32" s="1"/>
  <c r="Q90" i="32" s="1"/>
  <c r="R90" i="32" s="1"/>
  <c r="S90" i="32" s="1"/>
  <c r="T90" i="32" s="1"/>
  <c r="U90" i="32" s="1"/>
  <c r="V90" i="32" s="1"/>
  <c r="W90" i="32" s="1"/>
  <c r="X90" i="32" s="1"/>
  <c r="Y90" i="32" s="1"/>
  <c r="Z90" i="32" s="1"/>
  <c r="AA90" i="32" s="1"/>
  <c r="AN9" i="2"/>
  <c r="AM112" i="32" s="1"/>
  <c r="AN10" i="2"/>
  <c r="AN11" i="2"/>
  <c r="AM114" i="32" s="1"/>
  <c r="AN12" i="2"/>
  <c r="AN28" i="2" s="1"/>
  <c r="AM9" i="2"/>
  <c r="AL112" i="32" s="1"/>
  <c r="AM10" i="2"/>
  <c r="AL98" i="32" s="1"/>
  <c r="AM11" i="2"/>
  <c r="AM27" i="2" s="1"/>
  <c r="AM12" i="2"/>
  <c r="AM28" i="2" s="1"/>
  <c r="AL9" i="2"/>
  <c r="AK112" i="32" s="1"/>
  <c r="AL10" i="2"/>
  <c r="AK98" i="32" s="1"/>
  <c r="AL11" i="2"/>
  <c r="AK114" i="32" s="1"/>
  <c r="AL12" i="2"/>
  <c r="AK115" i="32" s="1"/>
  <c r="AK9" i="2"/>
  <c r="AJ97" i="32" s="1"/>
  <c r="AK10" i="2"/>
  <c r="AJ113" i="32" s="1"/>
  <c r="AK11" i="2"/>
  <c r="AK27" i="2" s="1"/>
  <c r="AK12" i="2"/>
  <c r="AK28" i="2" s="1"/>
  <c r="AJ9" i="2"/>
  <c r="AI97" i="32" s="1"/>
  <c r="AJ10" i="2"/>
  <c r="AI98" i="32" s="1"/>
  <c r="AJ11" i="2"/>
  <c r="AI114" i="32" s="1"/>
  <c r="AJ12" i="2"/>
  <c r="AJ28" i="2" s="1"/>
  <c r="AI9" i="2"/>
  <c r="AH97" i="32" s="1"/>
  <c r="AI10" i="2"/>
  <c r="AH113" i="32" s="1"/>
  <c r="AI11" i="2"/>
  <c r="AI27" i="2" s="1"/>
  <c r="AI12" i="2"/>
  <c r="AI28" i="2" s="1"/>
  <c r="AH9" i="2"/>
  <c r="AG112" i="32" s="1"/>
  <c r="AH10" i="2"/>
  <c r="AG113" i="32" s="1"/>
  <c r="AH11" i="2"/>
  <c r="AG114" i="32" s="1"/>
  <c r="AH12" i="2"/>
  <c r="AG115" i="32" s="1"/>
  <c r="AG9" i="2"/>
  <c r="AF112" i="32" s="1"/>
  <c r="AG10" i="2"/>
  <c r="AG11" i="2"/>
  <c r="AF114" i="32" s="1"/>
  <c r="AG12" i="2"/>
  <c r="AG28" i="2" s="1"/>
  <c r="AF9" i="2"/>
  <c r="AE112" i="32" s="1"/>
  <c r="AF10" i="2"/>
  <c r="AE98" i="32" s="1"/>
  <c r="AF11" i="2"/>
  <c r="AF27" i="2" s="1"/>
  <c r="AF12" i="2"/>
  <c r="AE115" i="32" s="1"/>
  <c r="AE9" i="2"/>
  <c r="AD97" i="32" s="1"/>
  <c r="AE10" i="2"/>
  <c r="AD113" i="32" s="1"/>
  <c r="AE11" i="2"/>
  <c r="AD114" i="32" s="1"/>
  <c r="AE12" i="2"/>
  <c r="AE28" i="2" s="1"/>
  <c r="AD79" i="32"/>
  <c r="AE79" i="32" s="1"/>
  <c r="AF79" i="32" s="1"/>
  <c r="AG79" i="32" s="1"/>
  <c r="AH79" i="32" s="1"/>
  <c r="AI79" i="32" s="1"/>
  <c r="AJ79" i="32" s="1"/>
  <c r="AK79" i="32" s="1"/>
  <c r="AL79" i="32" s="1"/>
  <c r="AM79" i="32" s="1"/>
  <c r="AN79" i="32" s="1"/>
  <c r="AO79" i="32" s="1"/>
  <c r="AP79" i="32" s="1"/>
  <c r="AQ79" i="32" s="1"/>
  <c r="AR79" i="32" s="1"/>
  <c r="AS79" i="32" s="1"/>
  <c r="AT79" i="32" s="1"/>
  <c r="AU79" i="32" s="1"/>
  <c r="AV79" i="32" s="1"/>
  <c r="AW79" i="32" s="1"/>
  <c r="AX79" i="32" s="1"/>
  <c r="AY79" i="32" s="1"/>
  <c r="AZ79" i="32" s="1"/>
  <c r="BA79" i="32" s="1"/>
  <c r="BB79" i="32" s="1"/>
  <c r="U80" i="32"/>
  <c r="M6" i="22"/>
  <c r="L80" i="32" s="1"/>
  <c r="L6" i="22"/>
  <c r="K80" i="32" s="1"/>
  <c r="K6" i="22"/>
  <c r="J80" i="32" s="1"/>
  <c r="J6" i="22"/>
  <c r="I80" i="32" s="1"/>
  <c r="I6" i="22"/>
  <c r="H80" i="32" s="1"/>
  <c r="H6" i="22"/>
  <c r="G120" i="32" s="1"/>
  <c r="G6" i="22"/>
  <c r="F6" i="22"/>
  <c r="E80" i="32" s="1"/>
  <c r="E6" i="22"/>
  <c r="D80" i="32" s="1"/>
  <c r="C79" i="32"/>
  <c r="D79" i="32" s="1"/>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79" i="32" s="1"/>
  <c r="AA79" i="32" s="1"/>
  <c r="BC15" i="2"/>
  <c r="BC17" i="2"/>
  <c r="BC18" i="2"/>
  <c r="BC19" i="2"/>
  <c r="BC20" i="2"/>
  <c r="BB15" i="2"/>
  <c r="BB23" i="2" s="1"/>
  <c r="BB17" i="2"/>
  <c r="BB18" i="2"/>
  <c r="BB19" i="2"/>
  <c r="BB20" i="2"/>
  <c r="BA15" i="2"/>
  <c r="BA23" i="2" s="1"/>
  <c r="BA17" i="2"/>
  <c r="BA18" i="2"/>
  <c r="BA19" i="2"/>
  <c r="BA20" i="2"/>
  <c r="AZ15" i="2"/>
  <c r="AZ23" i="2" s="1"/>
  <c r="AZ17" i="2"/>
  <c r="AZ18" i="2"/>
  <c r="AZ19" i="2"/>
  <c r="AZ20" i="2"/>
  <c r="AY15" i="2"/>
  <c r="AY23" i="2" s="1"/>
  <c r="AY17" i="2"/>
  <c r="AY18" i="2"/>
  <c r="AY19" i="2"/>
  <c r="AY20" i="2"/>
  <c r="AX15" i="2"/>
  <c r="AX23" i="2" s="1"/>
  <c r="AX17" i="2"/>
  <c r="AX18" i="2"/>
  <c r="AX19" i="2"/>
  <c r="AX20" i="2"/>
  <c r="AW15" i="2"/>
  <c r="AW23" i="2" s="1"/>
  <c r="AW17" i="2"/>
  <c r="AW18" i="2"/>
  <c r="AW19" i="2"/>
  <c r="AW20" i="2"/>
  <c r="AV15" i="2"/>
  <c r="AV17" i="2"/>
  <c r="AV18" i="2"/>
  <c r="AV19" i="2"/>
  <c r="AV20" i="2"/>
  <c r="AU15" i="2"/>
  <c r="AU23" i="2" s="1"/>
  <c r="AU17" i="2"/>
  <c r="AU18" i="2"/>
  <c r="AU19" i="2"/>
  <c r="AU20" i="2"/>
  <c r="AT15" i="2"/>
  <c r="AT23" i="2" s="1"/>
  <c r="AT17" i="2"/>
  <c r="AT18" i="2"/>
  <c r="AT19" i="2"/>
  <c r="AT20" i="2"/>
  <c r="AS15" i="2"/>
  <c r="AS23" i="2" s="1"/>
  <c r="AS17" i="2"/>
  <c r="AS18" i="2"/>
  <c r="AS19" i="2"/>
  <c r="AS20" i="2"/>
  <c r="AR15" i="2"/>
  <c r="AR17" i="2"/>
  <c r="AR18" i="2"/>
  <c r="AR19" i="2"/>
  <c r="AR20" i="2"/>
  <c r="AQ15" i="2"/>
  <c r="AQ23" i="2" s="1"/>
  <c r="AQ17" i="2"/>
  <c r="AQ18" i="2"/>
  <c r="AQ19" i="2"/>
  <c r="AQ20" i="2"/>
  <c r="AP15" i="2"/>
  <c r="AP23" i="2" s="1"/>
  <c r="AP17" i="2"/>
  <c r="AP18" i="2"/>
  <c r="AP19" i="2"/>
  <c r="AP20" i="2"/>
  <c r="AO15" i="2"/>
  <c r="AO23" i="2" s="1"/>
  <c r="AO17" i="2"/>
  <c r="AO18" i="2"/>
  <c r="AO19" i="2"/>
  <c r="AO20" i="2"/>
  <c r="AN15" i="2"/>
  <c r="AN23" i="2" s="1"/>
  <c r="AN17" i="2"/>
  <c r="AN18" i="2"/>
  <c r="AN19" i="2"/>
  <c r="AN20" i="2"/>
  <c r="AM15" i="2"/>
  <c r="AM23" i="2" s="1"/>
  <c r="AM17" i="2"/>
  <c r="AM18" i="2"/>
  <c r="AM19" i="2"/>
  <c r="AM20" i="2"/>
  <c r="AL15" i="2"/>
  <c r="AL23" i="2" s="1"/>
  <c r="AL17" i="2"/>
  <c r="AL18" i="2"/>
  <c r="AL19" i="2"/>
  <c r="AL20" i="2"/>
  <c r="AK15" i="2"/>
  <c r="AK23" i="2" s="1"/>
  <c r="AK17" i="2"/>
  <c r="AK18" i="2"/>
  <c r="AK19" i="2"/>
  <c r="AK20" i="2"/>
  <c r="AJ15" i="2"/>
  <c r="AJ23" i="2" s="1"/>
  <c r="AJ17" i="2"/>
  <c r="AJ18" i="2"/>
  <c r="AJ19" i="2"/>
  <c r="AJ20" i="2"/>
  <c r="AI15" i="2"/>
  <c r="AI23" i="2" s="1"/>
  <c r="AI17" i="2"/>
  <c r="AI18" i="2"/>
  <c r="AI19" i="2"/>
  <c r="AI20" i="2"/>
  <c r="AH15" i="2"/>
  <c r="AH23" i="2" s="1"/>
  <c r="AH17" i="2"/>
  <c r="AH18" i="2"/>
  <c r="AH19" i="2"/>
  <c r="AH20" i="2"/>
  <c r="AG15" i="2"/>
  <c r="AG23" i="2" s="1"/>
  <c r="AG17" i="2"/>
  <c r="AG18" i="2"/>
  <c r="AG19" i="2"/>
  <c r="AG20" i="2"/>
  <c r="AF15" i="2"/>
  <c r="AF17" i="2"/>
  <c r="AF18" i="2"/>
  <c r="AF19" i="2"/>
  <c r="AF20" i="2"/>
  <c r="AN7" i="2"/>
  <c r="AM89" i="32" s="1"/>
  <c r="AM7" i="2"/>
  <c r="AL89" i="32" s="1"/>
  <c r="AL7" i="2"/>
  <c r="AK89" i="32" s="1"/>
  <c r="AK7" i="2"/>
  <c r="AJ89" i="32" s="1"/>
  <c r="AJ7" i="2"/>
  <c r="AI7" i="2"/>
  <c r="AH7" i="2"/>
  <c r="AG89" i="32" s="1"/>
  <c r="AG7" i="2"/>
  <c r="AF89" i="32" s="1"/>
  <c r="AF7" i="2"/>
  <c r="AE89" i="32" s="1"/>
  <c r="AD14" i="2"/>
  <c r="AK5" i="2"/>
  <c r="AL5" i="2" s="1"/>
  <c r="AM5" i="2" s="1"/>
  <c r="AN5" i="2" s="1"/>
  <c r="AO5" i="2" s="1"/>
  <c r="AP5" i="2" s="1"/>
  <c r="AQ5" i="2" s="1"/>
  <c r="AR5" i="2" s="1"/>
  <c r="AS5" i="2" s="1"/>
  <c r="AT5" i="2" s="1"/>
  <c r="AU5" i="2" s="1"/>
  <c r="AV5" i="2" s="1"/>
  <c r="AW5" i="2" s="1"/>
  <c r="AX5" i="2" s="1"/>
  <c r="AY5" i="2" s="1"/>
  <c r="AZ5" i="2" s="1"/>
  <c r="BA5" i="2" s="1"/>
  <c r="BB5" i="2" s="1"/>
  <c r="BC5" i="2" s="1"/>
  <c r="AE20" i="2"/>
  <c r="AE19" i="2"/>
  <c r="AE18" i="2"/>
  <c r="AE17" i="2"/>
  <c r="AE15" i="2"/>
  <c r="AE23" i="2" s="1"/>
  <c r="AE7" i="2"/>
  <c r="AD89" i="32" s="1"/>
  <c r="AD20" i="2"/>
  <c r="AD19" i="2"/>
  <c r="AD18" i="2"/>
  <c r="AD17" i="2"/>
  <c r="AD15" i="2"/>
  <c r="AD23" i="2" s="1"/>
  <c r="AD12" i="2"/>
  <c r="AC115" i="32" s="1"/>
  <c r="AD11" i="2"/>
  <c r="AC114" i="32" s="1"/>
  <c r="AD10" i="2"/>
  <c r="AC98" i="32" s="1"/>
  <c r="AD9" i="2"/>
  <c r="AC97" i="32" s="1"/>
  <c r="AD7" i="2"/>
  <c r="AC89" i="32" s="1"/>
  <c r="AB15" i="2"/>
  <c r="AB17" i="2"/>
  <c r="AB18" i="2"/>
  <c r="AB19" i="2"/>
  <c r="AB20" i="2"/>
  <c r="AA15" i="2"/>
  <c r="AA17" i="2"/>
  <c r="AA18" i="2"/>
  <c r="AA19" i="2"/>
  <c r="AA20" i="2"/>
  <c r="Z15" i="2"/>
  <c r="Z17" i="2"/>
  <c r="Z18" i="2"/>
  <c r="Z19" i="2"/>
  <c r="Z20" i="2"/>
  <c r="Y15" i="2"/>
  <c r="Y17" i="2"/>
  <c r="Y18" i="2"/>
  <c r="Y19" i="2"/>
  <c r="Y20" i="2"/>
  <c r="X15" i="2"/>
  <c r="X17" i="2"/>
  <c r="X18" i="2"/>
  <c r="X19" i="2"/>
  <c r="X20" i="2"/>
  <c r="W15" i="2"/>
  <c r="W17" i="2"/>
  <c r="W18" i="2"/>
  <c r="W19" i="2"/>
  <c r="W20" i="2"/>
  <c r="V15" i="2"/>
  <c r="V17" i="2"/>
  <c r="V18" i="2"/>
  <c r="V19" i="2"/>
  <c r="V20" i="2"/>
  <c r="U15" i="2"/>
  <c r="U17" i="2"/>
  <c r="U18" i="2"/>
  <c r="U19" i="2"/>
  <c r="U20" i="2"/>
  <c r="T15" i="2"/>
  <c r="T17" i="2"/>
  <c r="T18" i="2"/>
  <c r="T19" i="2"/>
  <c r="T20" i="2"/>
  <c r="S15" i="2"/>
  <c r="S17" i="2"/>
  <c r="S18" i="2"/>
  <c r="S19" i="2"/>
  <c r="S20" i="2"/>
  <c r="R15" i="2"/>
  <c r="R17" i="2"/>
  <c r="R18" i="2"/>
  <c r="R19" i="2"/>
  <c r="R20" i="2"/>
  <c r="Q15" i="2"/>
  <c r="Q17" i="2"/>
  <c r="Q18" i="2"/>
  <c r="Q19" i="2"/>
  <c r="Q20" i="2"/>
  <c r="P15" i="2"/>
  <c r="P17" i="2"/>
  <c r="P18" i="2"/>
  <c r="P19" i="2"/>
  <c r="P20" i="2"/>
  <c r="O15" i="2"/>
  <c r="O23" i="2" s="1"/>
  <c r="O17" i="2"/>
  <c r="O18" i="2"/>
  <c r="O26" i="2" s="1"/>
  <c r="O19" i="2"/>
  <c r="O20" i="2"/>
  <c r="N15" i="2"/>
  <c r="N23" i="2" s="1"/>
  <c r="N17" i="2"/>
  <c r="N18" i="2"/>
  <c r="N19" i="2"/>
  <c r="N20" i="2"/>
  <c r="M15" i="2"/>
  <c r="M23" i="2" s="1"/>
  <c r="M17" i="2"/>
  <c r="M18" i="2"/>
  <c r="M19" i="2"/>
  <c r="M20" i="2"/>
  <c r="L15" i="2"/>
  <c r="L23" i="2" s="1"/>
  <c r="L17" i="2"/>
  <c r="L18" i="2"/>
  <c r="L19" i="2"/>
  <c r="L20" i="2"/>
  <c r="K15" i="2"/>
  <c r="K23" i="2" s="1"/>
  <c r="K17" i="2"/>
  <c r="K18" i="2"/>
  <c r="K19" i="2"/>
  <c r="K20" i="2"/>
  <c r="J15" i="2"/>
  <c r="J23" i="2" s="1"/>
  <c r="J17" i="2"/>
  <c r="J18" i="2"/>
  <c r="J19" i="2"/>
  <c r="J20" i="2"/>
  <c r="I15" i="2"/>
  <c r="I23" i="2" s="1"/>
  <c r="I17" i="2"/>
  <c r="I18" i="2"/>
  <c r="I19" i="2"/>
  <c r="I20" i="2"/>
  <c r="H15" i="2"/>
  <c r="H23" i="2" s="1"/>
  <c r="H17" i="2"/>
  <c r="H18" i="2"/>
  <c r="H19" i="2"/>
  <c r="H20" i="2"/>
  <c r="G15" i="2"/>
  <c r="G23" i="2" s="1"/>
  <c r="G17" i="2"/>
  <c r="G18" i="2"/>
  <c r="G19" i="2"/>
  <c r="G20" i="2"/>
  <c r="F15" i="2"/>
  <c r="F23" i="2" s="1"/>
  <c r="F17" i="2"/>
  <c r="F18" i="2"/>
  <c r="F19" i="2"/>
  <c r="F20" i="2"/>
  <c r="E15" i="2"/>
  <c r="E23" i="2" s="1"/>
  <c r="E17" i="2"/>
  <c r="E18" i="2"/>
  <c r="E19" i="2"/>
  <c r="E20" i="2"/>
  <c r="M9" i="2"/>
  <c r="M10" i="2"/>
  <c r="L92" i="32" s="1"/>
  <c r="M11" i="2"/>
  <c r="L106" i="32" s="1"/>
  <c r="M12" i="2"/>
  <c r="L7" i="2"/>
  <c r="K89" i="32" s="1"/>
  <c r="L9" i="2"/>
  <c r="K91" i="32" s="1"/>
  <c r="L10" i="2"/>
  <c r="K105" i="32" s="1"/>
  <c r="L11" i="2"/>
  <c r="K106" i="32" s="1"/>
  <c r="L12" i="2"/>
  <c r="K107" i="32" s="1"/>
  <c r="K7" i="2"/>
  <c r="K9" i="2"/>
  <c r="J104" i="32" s="1"/>
  <c r="K10" i="2"/>
  <c r="J92" i="32" s="1"/>
  <c r="K11" i="2"/>
  <c r="J106" i="32" s="1"/>
  <c r="K12" i="2"/>
  <c r="K28" i="2" s="1"/>
  <c r="J7" i="2"/>
  <c r="I89" i="32" s="1"/>
  <c r="J9" i="2"/>
  <c r="J10" i="2"/>
  <c r="I92" i="32" s="1"/>
  <c r="J11" i="2"/>
  <c r="I106" i="32" s="1"/>
  <c r="J12" i="2"/>
  <c r="I107" i="32" s="1"/>
  <c r="I7" i="2"/>
  <c r="H89" i="32" s="1"/>
  <c r="I9" i="2"/>
  <c r="H104" i="32" s="1"/>
  <c r="I10" i="2"/>
  <c r="H105" i="32" s="1"/>
  <c r="I11" i="2"/>
  <c r="I27" i="2" s="1"/>
  <c r="I12" i="2"/>
  <c r="I28" i="2" s="1"/>
  <c r="H7" i="2"/>
  <c r="G89" i="32" s="1"/>
  <c r="H9" i="2"/>
  <c r="G104" i="32" s="1"/>
  <c r="H10" i="2"/>
  <c r="G92" i="32" s="1"/>
  <c r="H11" i="2"/>
  <c r="G106" i="32" s="1"/>
  <c r="H12" i="2"/>
  <c r="G107" i="32" s="1"/>
  <c r="G7" i="2"/>
  <c r="F89" i="32" s="1"/>
  <c r="G9" i="2"/>
  <c r="F91" i="32" s="1"/>
  <c r="G10" i="2"/>
  <c r="F105" i="32" s="1"/>
  <c r="G11" i="2"/>
  <c r="F106" i="32" s="1"/>
  <c r="G12" i="2"/>
  <c r="F107" i="32" s="1"/>
  <c r="F7" i="2"/>
  <c r="E89" i="32" s="1"/>
  <c r="F9" i="2"/>
  <c r="E91" i="32" s="1"/>
  <c r="F10" i="2"/>
  <c r="E92" i="32" s="1"/>
  <c r="F11" i="2"/>
  <c r="E106" i="32" s="1"/>
  <c r="F12" i="2"/>
  <c r="E107" i="32" s="1"/>
  <c r="E7" i="2"/>
  <c r="D89" i="32" s="1"/>
  <c r="E9" i="2"/>
  <c r="D91" i="32" s="1"/>
  <c r="E10" i="2"/>
  <c r="D105" i="32" s="1"/>
  <c r="E11" i="2"/>
  <c r="E27" i="2" s="1"/>
  <c r="E12" i="2"/>
  <c r="E28" i="2" s="1"/>
  <c r="D20" i="2"/>
  <c r="D19" i="2"/>
  <c r="D18" i="2"/>
  <c r="D17" i="2"/>
  <c r="D15" i="2"/>
  <c r="D23" i="2" s="1"/>
  <c r="D12" i="2"/>
  <c r="C107" i="32" s="1"/>
  <c r="D11" i="2"/>
  <c r="D27" i="2" s="1"/>
  <c r="D10" i="2"/>
  <c r="C92" i="32" s="1"/>
  <c r="D9" i="2"/>
  <c r="C91" i="32" s="1"/>
  <c r="D7" i="2"/>
  <c r="C89" i="32" s="1"/>
  <c r="C20" i="2"/>
  <c r="C19" i="2"/>
  <c r="C18" i="2"/>
  <c r="C17" i="2"/>
  <c r="C15" i="2"/>
  <c r="C23" i="2" s="1"/>
  <c r="C12" i="2"/>
  <c r="B107" i="32" s="1"/>
  <c r="C11" i="2"/>
  <c r="B106" i="32" s="1"/>
  <c r="C10" i="2"/>
  <c r="B105" i="32" s="1"/>
  <c r="C9" i="2"/>
  <c r="B91" i="32" s="1"/>
  <c r="C7" i="2"/>
  <c r="J5" i="2"/>
  <c r="K5" i="2" s="1"/>
  <c r="L5" i="2" s="1"/>
  <c r="M5" i="2" s="1"/>
  <c r="N5" i="2" s="1"/>
  <c r="O5" i="2" s="1"/>
  <c r="P5" i="2" s="1"/>
  <c r="Q5" i="2" s="1"/>
  <c r="R5" i="2" s="1"/>
  <c r="S5" i="2" s="1"/>
  <c r="T5" i="2" s="1"/>
  <c r="U5" i="2" s="1"/>
  <c r="V5" i="2" s="1"/>
  <c r="W5" i="2" s="1"/>
  <c r="X5" i="2" s="1"/>
  <c r="Y5" i="2" s="1"/>
  <c r="Z5" i="2" s="1"/>
  <c r="AA5" i="2" s="1"/>
  <c r="AB5" i="2" s="1"/>
  <c r="AB7" i="22"/>
  <c r="AB8" i="22"/>
  <c r="AB9" i="22"/>
  <c r="AB10" i="22"/>
  <c r="AB22" i="22"/>
  <c r="AB23" i="22"/>
  <c r="AA124" i="32" s="1"/>
  <c r="AB24" i="22"/>
  <c r="AA7" i="22"/>
  <c r="AA8" i="22"/>
  <c r="AA9" i="22"/>
  <c r="AA10" i="22"/>
  <c r="AA22" i="22"/>
  <c r="AA23" i="22"/>
  <c r="Z124" i="32" s="1"/>
  <c r="AA24" i="22"/>
  <c r="Z7" i="22"/>
  <c r="Z8" i="22"/>
  <c r="Z9" i="22"/>
  <c r="Z10" i="22"/>
  <c r="Z22" i="22"/>
  <c r="Z23" i="22"/>
  <c r="Y124" i="32" s="1"/>
  <c r="Z24" i="22"/>
  <c r="Y7" i="22"/>
  <c r="Y8" i="22"/>
  <c r="Y9" i="22"/>
  <c r="Y10" i="22"/>
  <c r="Y22" i="22"/>
  <c r="Y23" i="22"/>
  <c r="X124" i="32" s="1"/>
  <c r="Y24" i="22"/>
  <c r="X7" i="22"/>
  <c r="X8" i="22"/>
  <c r="X9" i="22"/>
  <c r="X10" i="22"/>
  <c r="X22" i="22"/>
  <c r="X23" i="22"/>
  <c r="W124" i="32" s="1"/>
  <c r="BR124" i="32" s="1"/>
  <c r="X24" i="22"/>
  <c r="W7" i="22"/>
  <c r="W8" i="22"/>
  <c r="W9" i="22"/>
  <c r="W10" i="22"/>
  <c r="W22" i="22"/>
  <c r="W23" i="22"/>
  <c r="V124" i="32" s="1"/>
  <c r="BQ124" i="32" s="1"/>
  <c r="W24" i="22"/>
  <c r="V7" i="22"/>
  <c r="V8" i="22"/>
  <c r="V9" i="22"/>
  <c r="V10" i="22"/>
  <c r="V22" i="22"/>
  <c r="V23" i="22"/>
  <c r="U124" i="32" s="1"/>
  <c r="BP124" i="32" s="1"/>
  <c r="V24" i="22"/>
  <c r="U7" i="22"/>
  <c r="U8" i="22"/>
  <c r="U9" i="22"/>
  <c r="U10" i="22"/>
  <c r="U22" i="22"/>
  <c r="U23" i="22"/>
  <c r="T124" i="32" s="1"/>
  <c r="U24" i="22"/>
  <c r="T7" i="22"/>
  <c r="T8" i="22"/>
  <c r="T9" i="22"/>
  <c r="T10" i="22"/>
  <c r="T22" i="22"/>
  <c r="T23" i="22"/>
  <c r="S124" i="32" s="1"/>
  <c r="BN124" i="32" s="1"/>
  <c r="T24" i="22"/>
  <c r="S7" i="22"/>
  <c r="S8" i="22"/>
  <c r="S9" i="22"/>
  <c r="S22" i="22"/>
  <c r="S23" i="22"/>
  <c r="R124" i="32" s="1"/>
  <c r="S24" i="22"/>
  <c r="R7" i="22"/>
  <c r="R8" i="22"/>
  <c r="R9" i="22"/>
  <c r="R10" i="22"/>
  <c r="R22" i="22"/>
  <c r="R23" i="22"/>
  <c r="Q124" i="32" s="1"/>
  <c r="R24" i="22"/>
  <c r="Q7" i="22"/>
  <c r="Q8" i="22"/>
  <c r="Q9" i="22"/>
  <c r="Q10" i="22"/>
  <c r="Q22" i="22"/>
  <c r="Q23" i="22"/>
  <c r="P124" i="32" s="1"/>
  <c r="Q24" i="22"/>
  <c r="P7" i="22"/>
  <c r="P8" i="22"/>
  <c r="P9" i="22"/>
  <c r="P10" i="22"/>
  <c r="P22" i="22"/>
  <c r="P23" i="22"/>
  <c r="O124" i="32" s="1"/>
  <c r="P24" i="22"/>
  <c r="O7" i="22"/>
  <c r="O8" i="22"/>
  <c r="O9" i="22"/>
  <c r="O10" i="22"/>
  <c r="O22" i="22"/>
  <c r="O23" i="22"/>
  <c r="N124" i="32" s="1"/>
  <c r="O24" i="22"/>
  <c r="N7" i="22"/>
  <c r="N8" i="22"/>
  <c r="N9" i="22"/>
  <c r="N10" i="22"/>
  <c r="N22" i="22"/>
  <c r="N23" i="22"/>
  <c r="M124" i="32" s="1"/>
  <c r="N24" i="22"/>
  <c r="M7" i="22"/>
  <c r="M8" i="22"/>
  <c r="M9" i="22"/>
  <c r="M10" i="22"/>
  <c r="M20" i="22"/>
  <c r="L122" i="32" s="1"/>
  <c r="M22" i="22"/>
  <c r="M23" i="22"/>
  <c r="L124" i="32" s="1"/>
  <c r="M24" i="22"/>
  <c r="L7" i="22"/>
  <c r="L8" i="22"/>
  <c r="L9" i="22"/>
  <c r="L10" i="22"/>
  <c r="L20" i="22"/>
  <c r="K122" i="32" s="1"/>
  <c r="L22" i="22"/>
  <c r="L23" i="22"/>
  <c r="K124" i="32" s="1"/>
  <c r="L24" i="22"/>
  <c r="K7" i="22"/>
  <c r="K8" i="22"/>
  <c r="K9" i="22"/>
  <c r="K10" i="22"/>
  <c r="K20" i="22"/>
  <c r="J122" i="32" s="1"/>
  <c r="K22" i="22"/>
  <c r="K23" i="22"/>
  <c r="J124" i="32" s="1"/>
  <c r="K24" i="22"/>
  <c r="J7" i="22"/>
  <c r="J8" i="22"/>
  <c r="J9" i="22"/>
  <c r="J10" i="22"/>
  <c r="J20" i="22"/>
  <c r="I122" i="32" s="1"/>
  <c r="J22" i="22"/>
  <c r="J23" i="22"/>
  <c r="I124" i="32" s="1"/>
  <c r="J24" i="22"/>
  <c r="I7" i="22"/>
  <c r="I8" i="22"/>
  <c r="I9" i="22"/>
  <c r="I10" i="22"/>
  <c r="I20" i="22"/>
  <c r="H122" i="32" s="1"/>
  <c r="I22" i="22"/>
  <c r="I23" i="22"/>
  <c r="H124" i="32" s="1"/>
  <c r="I24" i="22"/>
  <c r="H7" i="22"/>
  <c r="H8" i="22"/>
  <c r="H9" i="22"/>
  <c r="H10" i="22"/>
  <c r="H20" i="22"/>
  <c r="G122" i="32" s="1"/>
  <c r="H22" i="22"/>
  <c r="H23" i="22"/>
  <c r="G124" i="32" s="1"/>
  <c r="H24" i="22"/>
  <c r="G7" i="22"/>
  <c r="G8" i="22"/>
  <c r="G9" i="22"/>
  <c r="G10" i="22"/>
  <c r="G20" i="22"/>
  <c r="F122" i="32" s="1"/>
  <c r="G22" i="22"/>
  <c r="G23" i="22"/>
  <c r="F124" i="32" s="1"/>
  <c r="G24" i="22"/>
  <c r="F7" i="22"/>
  <c r="F8" i="22"/>
  <c r="F9" i="22"/>
  <c r="F10" i="22"/>
  <c r="F20" i="22"/>
  <c r="E122" i="32" s="1"/>
  <c r="F22" i="22"/>
  <c r="F23" i="22"/>
  <c r="E124" i="32" s="1"/>
  <c r="F24" i="22"/>
  <c r="E7" i="22"/>
  <c r="E8" i="22"/>
  <c r="E9" i="22"/>
  <c r="E10" i="22"/>
  <c r="E20" i="22"/>
  <c r="D122" i="32" s="1"/>
  <c r="E22" i="22"/>
  <c r="E23" i="22"/>
  <c r="D124" i="32" s="1"/>
  <c r="E24" i="22"/>
  <c r="D6" i="22"/>
  <c r="C80" i="32" s="1"/>
  <c r="D7" i="22"/>
  <c r="D8" i="22"/>
  <c r="D9" i="22"/>
  <c r="D10" i="22"/>
  <c r="D20" i="22"/>
  <c r="C122" i="32" s="1"/>
  <c r="D22" i="22"/>
  <c r="D23" i="22"/>
  <c r="C124" i="32" s="1"/>
  <c r="D24" i="22"/>
  <c r="AB13" i="22"/>
  <c r="AB17" i="22"/>
  <c r="AB18" i="22"/>
  <c r="AA13" i="22"/>
  <c r="AA17" i="22"/>
  <c r="AA18" i="22"/>
  <c r="Z13" i="22"/>
  <c r="Z17" i="22"/>
  <c r="Z18" i="22"/>
  <c r="Y13" i="22"/>
  <c r="Y17" i="22"/>
  <c r="Y18" i="22"/>
  <c r="X13" i="22"/>
  <c r="X17" i="22"/>
  <c r="X18" i="22"/>
  <c r="W13" i="22"/>
  <c r="W17" i="22"/>
  <c r="W18" i="22"/>
  <c r="V13" i="22"/>
  <c r="V17" i="22"/>
  <c r="V18" i="22"/>
  <c r="U13" i="22"/>
  <c r="U17" i="22"/>
  <c r="U18" i="22"/>
  <c r="T13" i="22"/>
  <c r="T17" i="22"/>
  <c r="T18" i="22"/>
  <c r="S13" i="22"/>
  <c r="S17" i="22"/>
  <c r="S18" i="22"/>
  <c r="R13" i="22"/>
  <c r="R17" i="22"/>
  <c r="R18" i="22"/>
  <c r="Q13" i="22"/>
  <c r="Q17" i="22"/>
  <c r="Q18" i="22"/>
  <c r="P13" i="22"/>
  <c r="P17" i="22"/>
  <c r="P18" i="22"/>
  <c r="O13" i="22"/>
  <c r="O17" i="22"/>
  <c r="O18" i="22"/>
  <c r="N13" i="22"/>
  <c r="N17" i="22"/>
  <c r="N18" i="22"/>
  <c r="M11" i="22"/>
  <c r="L123" i="32" s="1"/>
  <c r="M12" i="22"/>
  <c r="L125" i="32" s="1"/>
  <c r="M13" i="22"/>
  <c r="M14" i="22"/>
  <c r="L126" i="32" s="1"/>
  <c r="M15" i="22"/>
  <c r="L127" i="32" s="1"/>
  <c r="M17" i="22"/>
  <c r="M18" i="22"/>
  <c r="L11" i="22"/>
  <c r="K123" i="32" s="1"/>
  <c r="L12" i="22"/>
  <c r="K125" i="32" s="1"/>
  <c r="L13" i="22"/>
  <c r="L14" i="22"/>
  <c r="K126" i="32" s="1"/>
  <c r="L15" i="22"/>
  <c r="K127" i="32" s="1"/>
  <c r="L17" i="22"/>
  <c r="L18" i="22"/>
  <c r="K11" i="22"/>
  <c r="J123" i="32" s="1"/>
  <c r="K12" i="22"/>
  <c r="J125" i="32" s="1"/>
  <c r="K13" i="22"/>
  <c r="K14" i="22"/>
  <c r="J126" i="32" s="1"/>
  <c r="K15" i="22"/>
  <c r="J127" i="32" s="1"/>
  <c r="K17" i="22"/>
  <c r="K18" i="22"/>
  <c r="J11" i="22"/>
  <c r="I123" i="32" s="1"/>
  <c r="J12" i="22"/>
  <c r="I125" i="32" s="1"/>
  <c r="J13" i="22"/>
  <c r="J14" i="22"/>
  <c r="I126" i="32" s="1"/>
  <c r="J15" i="22"/>
  <c r="I127" i="32" s="1"/>
  <c r="J17" i="22"/>
  <c r="J18" i="22"/>
  <c r="I11" i="22"/>
  <c r="H123" i="32" s="1"/>
  <c r="I12" i="22"/>
  <c r="H125" i="32" s="1"/>
  <c r="I13" i="22"/>
  <c r="I14" i="22"/>
  <c r="H126" i="32" s="1"/>
  <c r="I15" i="22"/>
  <c r="H127" i="32" s="1"/>
  <c r="I17" i="22"/>
  <c r="I18" i="22"/>
  <c r="H11" i="22"/>
  <c r="G123" i="32" s="1"/>
  <c r="H12" i="22"/>
  <c r="G125" i="32" s="1"/>
  <c r="H13" i="22"/>
  <c r="H14" i="22"/>
  <c r="G126" i="32" s="1"/>
  <c r="H15" i="22"/>
  <c r="G127" i="32" s="1"/>
  <c r="H17" i="22"/>
  <c r="H18" i="22"/>
  <c r="G11" i="22"/>
  <c r="F123" i="32" s="1"/>
  <c r="G12" i="22"/>
  <c r="F125" i="32" s="1"/>
  <c r="G13" i="22"/>
  <c r="G14" i="22"/>
  <c r="F126" i="32" s="1"/>
  <c r="G15" i="22"/>
  <c r="F127" i="32" s="1"/>
  <c r="G17" i="22"/>
  <c r="G18" i="22"/>
  <c r="F11" i="22"/>
  <c r="F12" i="22"/>
  <c r="E125" i="32" s="1"/>
  <c r="F13" i="22"/>
  <c r="F14" i="22"/>
  <c r="E126" i="32" s="1"/>
  <c r="F15" i="22"/>
  <c r="E127" i="32" s="1"/>
  <c r="F17" i="22"/>
  <c r="F18" i="22"/>
  <c r="E11" i="22"/>
  <c r="E12" i="22"/>
  <c r="D125" i="32" s="1"/>
  <c r="E13" i="22"/>
  <c r="E14" i="22"/>
  <c r="D126" i="32" s="1"/>
  <c r="E15" i="22"/>
  <c r="D127" i="32" s="1"/>
  <c r="E17" i="22"/>
  <c r="E18" i="22"/>
  <c r="D11" i="22"/>
  <c r="C123" i="32" s="1"/>
  <c r="D12" i="22"/>
  <c r="C125" i="32" s="1"/>
  <c r="D13" i="22"/>
  <c r="D14" i="22"/>
  <c r="C126" i="32" s="1"/>
  <c r="D15" i="22"/>
  <c r="C127" i="32" s="1"/>
  <c r="D17" i="22"/>
  <c r="D18" i="22"/>
  <c r="C24" i="22"/>
  <c r="C23" i="22"/>
  <c r="B124" i="32" s="1"/>
  <c r="C22" i="22"/>
  <c r="C20" i="22"/>
  <c r="B122" i="32" s="1"/>
  <c r="C18" i="22"/>
  <c r="C17" i="22"/>
  <c r="C15" i="22"/>
  <c r="B127" i="32" s="1"/>
  <c r="C14" i="22"/>
  <c r="B126" i="32" s="1"/>
  <c r="C13" i="22"/>
  <c r="C12" i="22"/>
  <c r="B125" i="32" s="1"/>
  <c r="C11" i="22"/>
  <c r="B123" i="32" s="1"/>
  <c r="C10" i="22"/>
  <c r="C9" i="22"/>
  <c r="C8" i="22"/>
  <c r="C7" i="22"/>
  <c r="C6" i="22"/>
  <c r="B80" i="32" s="1"/>
  <c r="BC7" i="22"/>
  <c r="BC8" i="22"/>
  <c r="BC9" i="22"/>
  <c r="BC10" i="22"/>
  <c r="BC22" i="22"/>
  <c r="BC23" i="22"/>
  <c r="BB136" i="32" s="1"/>
  <c r="BC24" i="22"/>
  <c r="BB7" i="22"/>
  <c r="BB8" i="22"/>
  <c r="BB9" i="22"/>
  <c r="BB10" i="22"/>
  <c r="BB22" i="22"/>
  <c r="BB23" i="22"/>
  <c r="BA136" i="32" s="1"/>
  <c r="BB24" i="22"/>
  <c r="BA7" i="22"/>
  <c r="BA8" i="22"/>
  <c r="BA9" i="22"/>
  <c r="BA10" i="22"/>
  <c r="BA22" i="22"/>
  <c r="BA23" i="22"/>
  <c r="AZ136" i="32" s="1"/>
  <c r="BA24" i="22"/>
  <c r="AZ7" i="22"/>
  <c r="AZ8" i="22"/>
  <c r="AZ9" i="22"/>
  <c r="AZ10" i="22"/>
  <c r="AZ22" i="22"/>
  <c r="AZ23" i="22"/>
  <c r="AY136" i="32" s="1"/>
  <c r="BS136" i="32" s="1"/>
  <c r="AZ24" i="22"/>
  <c r="AY7" i="22"/>
  <c r="AY8" i="22"/>
  <c r="AY9" i="22"/>
  <c r="AY10" i="22"/>
  <c r="AY22" i="22"/>
  <c r="AY23" i="22"/>
  <c r="AX136" i="32" s="1"/>
  <c r="BR136" i="32" s="1"/>
  <c r="AY24" i="22"/>
  <c r="AX7" i="22"/>
  <c r="AX8" i="22"/>
  <c r="AX9" i="22"/>
  <c r="AX10" i="22"/>
  <c r="AX22" i="22"/>
  <c r="AX23" i="22"/>
  <c r="AW136" i="32" s="1"/>
  <c r="AX24" i="22"/>
  <c r="AW7" i="22"/>
  <c r="AW8" i="22"/>
  <c r="AW9" i="22"/>
  <c r="AW10" i="22"/>
  <c r="AW22" i="22"/>
  <c r="AW23" i="22"/>
  <c r="AV136" i="32" s="1"/>
  <c r="BP136" i="32" s="1"/>
  <c r="AW24" i="22"/>
  <c r="AV7" i="22"/>
  <c r="AV8" i="22"/>
  <c r="AV9" i="22"/>
  <c r="AV10" i="22"/>
  <c r="AV22" i="22"/>
  <c r="AV23" i="22"/>
  <c r="AU136" i="32" s="1"/>
  <c r="BO136" i="32" s="1"/>
  <c r="AV24" i="22"/>
  <c r="AU7" i="22"/>
  <c r="AU8" i="22"/>
  <c r="AU9" i="22"/>
  <c r="AU10" i="22"/>
  <c r="AU22" i="22"/>
  <c r="AU23" i="22"/>
  <c r="AT136" i="32" s="1"/>
  <c r="BN136" i="32" s="1"/>
  <c r="AU24" i="22"/>
  <c r="AT7" i="22"/>
  <c r="AT8" i="22"/>
  <c r="AT9" i="22"/>
  <c r="AT10" i="22"/>
  <c r="AT22" i="22"/>
  <c r="AT23" i="22"/>
  <c r="AS136" i="32" s="1"/>
  <c r="AT24" i="22"/>
  <c r="AS7" i="22"/>
  <c r="AS8" i="22"/>
  <c r="AS9" i="22"/>
  <c r="AS10" i="22"/>
  <c r="AS22" i="22"/>
  <c r="AS23" i="22"/>
  <c r="AR136" i="32" s="1"/>
  <c r="AS24" i="22"/>
  <c r="AR7" i="22"/>
  <c r="AR8" i="22"/>
  <c r="AR9" i="22"/>
  <c r="AR10" i="22"/>
  <c r="AR22" i="22"/>
  <c r="AR23" i="22"/>
  <c r="AQ136" i="32" s="1"/>
  <c r="AR24" i="22"/>
  <c r="AQ7" i="22"/>
  <c r="AQ8" i="22"/>
  <c r="AQ9" i="22"/>
  <c r="AQ10" i="22"/>
  <c r="AQ22" i="22"/>
  <c r="AQ23" i="22"/>
  <c r="AP136" i="32" s="1"/>
  <c r="AQ24" i="22"/>
  <c r="AP7" i="22"/>
  <c r="AP8" i="22"/>
  <c r="AP9" i="22"/>
  <c r="AP10" i="22"/>
  <c r="AP22" i="22"/>
  <c r="AP23" i="22"/>
  <c r="AO136" i="32" s="1"/>
  <c r="AP24" i="22"/>
  <c r="AO7" i="22"/>
  <c r="AO8" i="22"/>
  <c r="AO9" i="22"/>
  <c r="AO10" i="22"/>
  <c r="AO22" i="22"/>
  <c r="AO23" i="22"/>
  <c r="AN136" i="32" s="1"/>
  <c r="AO24" i="22"/>
  <c r="AN7" i="22"/>
  <c r="AN8" i="22"/>
  <c r="AN9" i="22"/>
  <c r="AN10" i="22"/>
  <c r="AN22" i="22"/>
  <c r="AN23" i="22"/>
  <c r="AM136" i="32" s="1"/>
  <c r="AN24" i="22"/>
  <c r="AM7" i="22"/>
  <c r="AM8" i="22"/>
  <c r="AM9" i="22"/>
  <c r="AM10" i="22"/>
  <c r="AM22" i="22"/>
  <c r="AM23" i="22"/>
  <c r="AL136" i="32" s="1"/>
  <c r="AM24" i="22"/>
  <c r="AL7" i="22"/>
  <c r="AL8" i="22"/>
  <c r="AL9" i="22"/>
  <c r="AL10" i="22"/>
  <c r="AL22" i="22"/>
  <c r="AL23" i="22"/>
  <c r="AK136" i="32" s="1"/>
  <c r="AL24" i="22"/>
  <c r="AK7" i="22"/>
  <c r="AK8" i="22"/>
  <c r="AK9" i="22"/>
  <c r="AK10" i="22"/>
  <c r="AK22" i="22"/>
  <c r="AK23" i="22"/>
  <c r="AJ136" i="32" s="1"/>
  <c r="AK24" i="22"/>
  <c r="AJ7" i="22"/>
  <c r="AJ8" i="22"/>
  <c r="AJ9" i="22"/>
  <c r="AJ10" i="22"/>
  <c r="AJ22" i="22"/>
  <c r="AJ23" i="22"/>
  <c r="AI136" i="32" s="1"/>
  <c r="AJ24" i="22"/>
  <c r="AI7" i="22"/>
  <c r="AI8" i="22"/>
  <c r="AI9" i="22"/>
  <c r="AI10" i="22"/>
  <c r="AI22" i="22"/>
  <c r="AI23" i="22"/>
  <c r="AH136" i="32" s="1"/>
  <c r="AI24" i="22"/>
  <c r="AH7" i="22"/>
  <c r="AH8" i="22"/>
  <c r="AH9" i="22"/>
  <c r="AH10" i="22"/>
  <c r="AH22" i="22"/>
  <c r="AH23" i="22"/>
  <c r="AG136" i="32" s="1"/>
  <c r="AH24" i="22"/>
  <c r="AG7" i="22"/>
  <c r="AG8" i="22"/>
  <c r="AG9" i="22"/>
  <c r="AG10" i="22"/>
  <c r="AG22" i="22"/>
  <c r="AG23" i="22"/>
  <c r="AF136" i="32" s="1"/>
  <c r="AG24" i="22"/>
  <c r="AF6" i="22"/>
  <c r="AE120" i="32" s="1"/>
  <c r="AF7" i="22"/>
  <c r="AF8" i="22"/>
  <c r="AF9" i="22"/>
  <c r="AF10" i="22"/>
  <c r="AF20" i="22"/>
  <c r="AE134" i="32" s="1"/>
  <c r="AF22" i="22"/>
  <c r="AF23" i="22"/>
  <c r="AE136" i="32" s="1"/>
  <c r="AF24" i="22"/>
  <c r="BC13" i="22"/>
  <c r="BC17" i="22"/>
  <c r="BC18" i="22"/>
  <c r="BB13" i="22"/>
  <c r="BB17" i="22"/>
  <c r="BB18" i="22"/>
  <c r="BA13" i="22"/>
  <c r="BA17" i="22"/>
  <c r="BA18" i="22"/>
  <c r="AZ13" i="22"/>
  <c r="AZ17" i="22"/>
  <c r="AZ18" i="22"/>
  <c r="AY13" i="22"/>
  <c r="AY17" i="22"/>
  <c r="AY18" i="22"/>
  <c r="AX13" i="22"/>
  <c r="AX17" i="22"/>
  <c r="AX18" i="22"/>
  <c r="AW13" i="22"/>
  <c r="AW17" i="22"/>
  <c r="AW18" i="22"/>
  <c r="AV13" i="22"/>
  <c r="AV17" i="22"/>
  <c r="AV18" i="22"/>
  <c r="AU13" i="22"/>
  <c r="AU17" i="22"/>
  <c r="AU18" i="22"/>
  <c r="AT13" i="22"/>
  <c r="AT17" i="22"/>
  <c r="AT18" i="22"/>
  <c r="AS13" i="22"/>
  <c r="AS17" i="22"/>
  <c r="AS18" i="22"/>
  <c r="AR13" i="22"/>
  <c r="AR17" i="22"/>
  <c r="AR18" i="22"/>
  <c r="AQ13" i="22"/>
  <c r="AQ17" i="22"/>
  <c r="AQ18" i="22"/>
  <c r="AP13" i="22"/>
  <c r="AP17" i="22"/>
  <c r="AP18" i="22"/>
  <c r="AO13" i="22"/>
  <c r="AO17" i="22"/>
  <c r="AO18" i="22"/>
  <c r="AN13" i="22"/>
  <c r="AN17" i="22"/>
  <c r="AN18" i="22"/>
  <c r="AM13" i="22"/>
  <c r="AM17" i="22"/>
  <c r="AM18" i="22"/>
  <c r="AL13" i="22"/>
  <c r="AL17" i="22"/>
  <c r="AL18" i="22"/>
  <c r="AK13" i="22"/>
  <c r="AK17" i="22"/>
  <c r="AK18" i="22"/>
  <c r="AJ13" i="22"/>
  <c r="AJ17" i="22"/>
  <c r="AJ18" i="22"/>
  <c r="AI13" i="22"/>
  <c r="AI17" i="22"/>
  <c r="AI18" i="22"/>
  <c r="AH13" i="22"/>
  <c r="AH17" i="22"/>
  <c r="AH18" i="22"/>
  <c r="AG13" i="22"/>
  <c r="AG17" i="22"/>
  <c r="AG18" i="22"/>
  <c r="AF11" i="22"/>
  <c r="AE135" i="32" s="1"/>
  <c r="AF12" i="22"/>
  <c r="AE137" i="32" s="1"/>
  <c r="AF13" i="22"/>
  <c r="AF14" i="22"/>
  <c r="AE138" i="32" s="1"/>
  <c r="AF15" i="22"/>
  <c r="AE139" i="32" s="1"/>
  <c r="AF17" i="22"/>
  <c r="AF18" i="22"/>
  <c r="AE24" i="22"/>
  <c r="AE23" i="22"/>
  <c r="AD136" i="32" s="1"/>
  <c r="AE22" i="22"/>
  <c r="AE20" i="22"/>
  <c r="AD134" i="32" s="1"/>
  <c r="AE18" i="22"/>
  <c r="AE17" i="22"/>
  <c r="AE15" i="22"/>
  <c r="AD139" i="32" s="1"/>
  <c r="AE14" i="22"/>
  <c r="AD138" i="32" s="1"/>
  <c r="AE13" i="22"/>
  <c r="AE12" i="22"/>
  <c r="AD137" i="32" s="1"/>
  <c r="AE11" i="22"/>
  <c r="AD135" i="32" s="1"/>
  <c r="AE10" i="22"/>
  <c r="AE9" i="22"/>
  <c r="AE8" i="22"/>
  <c r="AE7" i="22"/>
  <c r="AE6" i="22"/>
  <c r="AD120" i="32" s="1"/>
  <c r="AD24" i="22"/>
  <c r="AD23" i="22"/>
  <c r="AC136" i="32" s="1"/>
  <c r="AD22" i="22"/>
  <c r="AD20" i="22"/>
  <c r="AC134" i="32" s="1"/>
  <c r="AD18" i="22"/>
  <c r="AD17" i="22"/>
  <c r="AD15" i="22"/>
  <c r="AC139" i="32" s="1"/>
  <c r="AD14" i="22"/>
  <c r="AC138" i="32" s="1"/>
  <c r="AD13" i="22"/>
  <c r="AD12" i="22"/>
  <c r="AD11" i="22"/>
  <c r="AC135" i="32" s="1"/>
  <c r="AD10" i="22"/>
  <c r="AD9" i="22"/>
  <c r="AD8" i="22"/>
  <c r="AD7" i="22"/>
  <c r="AD6" i="22"/>
  <c r="AC120" i="32" s="1"/>
  <c r="AL5" i="22"/>
  <c r="AM5" i="22" s="1"/>
  <c r="AN5" i="22" s="1"/>
  <c r="AO5" i="22" s="1"/>
  <c r="AP5" i="22" s="1"/>
  <c r="AQ5" i="22" s="1"/>
  <c r="AR5" i="22" s="1"/>
  <c r="AS5" i="22" s="1"/>
  <c r="AT5" i="22" s="1"/>
  <c r="AU5" i="22" s="1"/>
  <c r="AV5" i="22" s="1"/>
  <c r="AW5" i="22" s="1"/>
  <c r="AX5" i="22" s="1"/>
  <c r="AY5" i="22" s="1"/>
  <c r="AZ5" i="22" s="1"/>
  <c r="BA5" i="22" s="1"/>
  <c r="BB5" i="22" s="1"/>
  <c r="BC5" i="22" s="1"/>
  <c r="K5" i="22"/>
  <c r="L5" i="22" s="1"/>
  <c r="M5" i="22" s="1"/>
  <c r="N5" i="22" s="1"/>
  <c r="O5" i="22" s="1"/>
  <c r="P5" i="22" s="1"/>
  <c r="Q5" i="22" s="1"/>
  <c r="R5" i="22" s="1"/>
  <c r="S5" i="22" s="1"/>
  <c r="T5" i="22" s="1"/>
  <c r="U5" i="22" s="1"/>
  <c r="V5" i="22" s="1"/>
  <c r="W5" i="22" s="1"/>
  <c r="X5" i="22" s="1"/>
  <c r="Y5" i="22" s="1"/>
  <c r="Z5" i="22" s="1"/>
  <c r="AA5" i="22" s="1"/>
  <c r="AB5" i="22" s="1"/>
  <c r="BC7" i="37"/>
  <c r="BC8" i="37"/>
  <c r="BC9" i="37"/>
  <c r="BC10" i="37"/>
  <c r="BC22" i="37"/>
  <c r="BB161" i="32" s="1"/>
  <c r="BB7" i="37"/>
  <c r="BB8" i="37"/>
  <c r="BB9" i="37"/>
  <c r="BB10" i="37"/>
  <c r="BB22" i="37"/>
  <c r="BA161" i="32" s="1"/>
  <c r="BA7" i="37"/>
  <c r="BA8" i="37"/>
  <c r="BA9" i="37"/>
  <c r="BA10" i="37"/>
  <c r="BA22" i="37"/>
  <c r="AZ161" i="32" s="1"/>
  <c r="AZ7" i="37"/>
  <c r="AZ8" i="37"/>
  <c r="AZ9" i="37"/>
  <c r="AZ10" i="37"/>
  <c r="AZ22" i="37"/>
  <c r="AY161" i="32" s="1"/>
  <c r="BS161" i="32" s="1"/>
  <c r="AY7" i="37"/>
  <c r="AY8" i="37"/>
  <c r="AY9" i="37"/>
  <c r="AY10" i="37"/>
  <c r="AY22" i="37"/>
  <c r="AX161" i="32" s="1"/>
  <c r="AX7" i="37"/>
  <c r="AX8" i="37"/>
  <c r="AX9" i="37"/>
  <c r="AX10" i="37"/>
  <c r="AX22" i="37"/>
  <c r="AW161" i="32" s="1"/>
  <c r="BQ161" i="32" s="1"/>
  <c r="AW7" i="37"/>
  <c r="AW8" i="37"/>
  <c r="AW9" i="37"/>
  <c r="AW10" i="37"/>
  <c r="AW22" i="37"/>
  <c r="AV161" i="32" s="1"/>
  <c r="BP161" i="32" s="1"/>
  <c r="AV7" i="37"/>
  <c r="AV8" i="37"/>
  <c r="AV9" i="37"/>
  <c r="AV10" i="37"/>
  <c r="AV22" i="37"/>
  <c r="AU161" i="32" s="1"/>
  <c r="BO161" i="32" s="1"/>
  <c r="AU7" i="37"/>
  <c r="AU8" i="37"/>
  <c r="AU9" i="37"/>
  <c r="AU10" i="37"/>
  <c r="AU22" i="37"/>
  <c r="AT161" i="32" s="1"/>
  <c r="AT7" i="37"/>
  <c r="AT8" i="37"/>
  <c r="AT9" i="37"/>
  <c r="AT10" i="37"/>
  <c r="AT22" i="37"/>
  <c r="AS161" i="32" s="1"/>
  <c r="BM161" i="32" s="1"/>
  <c r="AS7" i="37"/>
  <c r="AS8" i="37"/>
  <c r="AS9" i="37"/>
  <c r="AS10" i="37"/>
  <c r="AS22" i="37"/>
  <c r="AR161" i="32" s="1"/>
  <c r="BL161" i="32" s="1"/>
  <c r="AR7" i="37"/>
  <c r="AR8" i="37"/>
  <c r="AR9" i="37"/>
  <c r="AR10" i="37"/>
  <c r="AR22" i="37"/>
  <c r="AQ161" i="32" s="1"/>
  <c r="BK161" i="32" s="1"/>
  <c r="AQ7" i="37"/>
  <c r="AQ8" i="37"/>
  <c r="AQ9" i="37"/>
  <c r="AQ10" i="37"/>
  <c r="AQ22" i="37"/>
  <c r="AP161" i="32" s="1"/>
  <c r="AP7" i="37"/>
  <c r="AP8" i="37"/>
  <c r="AP9" i="37"/>
  <c r="AP10" i="37"/>
  <c r="AP22" i="37"/>
  <c r="AO161" i="32" s="1"/>
  <c r="AO7" i="37"/>
  <c r="AO8" i="37"/>
  <c r="AO9" i="37"/>
  <c r="AO10" i="37"/>
  <c r="AO22" i="37"/>
  <c r="AN161" i="32" s="1"/>
  <c r="AN7" i="37"/>
  <c r="AN8" i="37"/>
  <c r="AN9" i="37"/>
  <c r="AN10" i="37"/>
  <c r="AN22" i="37"/>
  <c r="AM161" i="32" s="1"/>
  <c r="AM7" i="37"/>
  <c r="AM8" i="37"/>
  <c r="AM9" i="37"/>
  <c r="AM10" i="37"/>
  <c r="AM22" i="37"/>
  <c r="AL161" i="32" s="1"/>
  <c r="AL7" i="37"/>
  <c r="AL8" i="37"/>
  <c r="AL9" i="37"/>
  <c r="AL10" i="37"/>
  <c r="AL22" i="37"/>
  <c r="AK161" i="32" s="1"/>
  <c r="AK7" i="37"/>
  <c r="AK8" i="37"/>
  <c r="AK9" i="37"/>
  <c r="AK10" i="37"/>
  <c r="AK22" i="37"/>
  <c r="AJ161" i="32" s="1"/>
  <c r="AJ7" i="37"/>
  <c r="AJ8" i="37"/>
  <c r="AJ9" i="37"/>
  <c r="AJ10" i="37"/>
  <c r="AJ22" i="37"/>
  <c r="AI161" i="32" s="1"/>
  <c r="AI7" i="37"/>
  <c r="AI8" i="37"/>
  <c r="AI9" i="37"/>
  <c r="AI10" i="37"/>
  <c r="AI22" i="37"/>
  <c r="AH161" i="32" s="1"/>
  <c r="AH7" i="37"/>
  <c r="AH8" i="37"/>
  <c r="AH9" i="37"/>
  <c r="AH10" i="37"/>
  <c r="AH22" i="37"/>
  <c r="AG161" i="32" s="1"/>
  <c r="AG7" i="37"/>
  <c r="AG8" i="37"/>
  <c r="AG9" i="37"/>
  <c r="AG10" i="37"/>
  <c r="AG22" i="37"/>
  <c r="AF161" i="32" s="1"/>
  <c r="AF6" i="37"/>
  <c r="AE144" i="32" s="1"/>
  <c r="AF7" i="37"/>
  <c r="AF8" i="37"/>
  <c r="AF9" i="37"/>
  <c r="AF10" i="37"/>
  <c r="AF20" i="37"/>
  <c r="AE159" i="32" s="1"/>
  <c r="AF22" i="37"/>
  <c r="AE161" i="32" s="1"/>
  <c r="AE6" i="37"/>
  <c r="AD144" i="32" s="1"/>
  <c r="AE7" i="37"/>
  <c r="AE8" i="37"/>
  <c r="AE9" i="37"/>
  <c r="AE10" i="37"/>
  <c r="AE20" i="37"/>
  <c r="AD159" i="32" s="1"/>
  <c r="AE22" i="37"/>
  <c r="AD161" i="32" s="1"/>
  <c r="BC13" i="37"/>
  <c r="BC17" i="37"/>
  <c r="BC18" i="37"/>
  <c r="BB13" i="37"/>
  <c r="BB17" i="37"/>
  <c r="BB18" i="37"/>
  <c r="BA13" i="37"/>
  <c r="BA17" i="37"/>
  <c r="BA18" i="37"/>
  <c r="AZ13" i="37"/>
  <c r="AZ17" i="37"/>
  <c r="AZ18" i="37"/>
  <c r="AY13" i="37"/>
  <c r="AY17" i="37"/>
  <c r="AY18" i="37"/>
  <c r="AX13" i="37"/>
  <c r="AX17" i="37"/>
  <c r="AX18" i="37"/>
  <c r="AW13" i="37"/>
  <c r="AW17" i="37"/>
  <c r="AW18" i="37"/>
  <c r="AV13" i="37"/>
  <c r="AV17" i="37"/>
  <c r="AV18" i="37"/>
  <c r="AU13" i="37"/>
  <c r="AU17" i="37"/>
  <c r="AU18" i="37"/>
  <c r="AT13" i="37"/>
  <c r="AT17" i="37"/>
  <c r="AT18" i="37"/>
  <c r="AS13" i="37"/>
  <c r="AS17" i="37"/>
  <c r="AS18" i="37"/>
  <c r="AR13" i="37"/>
  <c r="AR17" i="37"/>
  <c r="AR18" i="37"/>
  <c r="AQ13" i="37"/>
  <c r="AQ17" i="37"/>
  <c r="AQ18" i="37"/>
  <c r="AP13" i="37"/>
  <c r="AP17" i="37"/>
  <c r="AP18" i="37"/>
  <c r="AO13" i="37"/>
  <c r="AO17" i="37"/>
  <c r="AO18" i="37"/>
  <c r="AN13" i="37"/>
  <c r="AN17" i="37"/>
  <c r="AN18" i="37"/>
  <c r="AM13" i="37"/>
  <c r="AM17" i="37"/>
  <c r="AM18" i="37"/>
  <c r="AL13" i="37"/>
  <c r="AL17" i="37"/>
  <c r="AL18" i="37"/>
  <c r="AK13" i="37"/>
  <c r="AK17" i="37"/>
  <c r="AK18" i="37"/>
  <c r="AJ13" i="37"/>
  <c r="AJ17" i="37"/>
  <c r="AJ18" i="37"/>
  <c r="AI13" i="37"/>
  <c r="AI17" i="37"/>
  <c r="AI18" i="37"/>
  <c r="AH13" i="37"/>
  <c r="AH17" i="37"/>
  <c r="AH18" i="37"/>
  <c r="AG13" i="37"/>
  <c r="AG17" i="37"/>
  <c r="AG18" i="37"/>
  <c r="AF11" i="37"/>
  <c r="AE160" i="32" s="1"/>
  <c r="AF12" i="37"/>
  <c r="AE162" i="32" s="1"/>
  <c r="AF13" i="37"/>
  <c r="AF14" i="37"/>
  <c r="AE163" i="32" s="1"/>
  <c r="AF15" i="37"/>
  <c r="AE164" i="32" s="1"/>
  <c r="AF17" i="37"/>
  <c r="AF18" i="37"/>
  <c r="AE11" i="37"/>
  <c r="AD160" i="32" s="1"/>
  <c r="AE12" i="37"/>
  <c r="AD162" i="32" s="1"/>
  <c r="AE13" i="37"/>
  <c r="AE14" i="37"/>
  <c r="AD163" i="32" s="1"/>
  <c r="AE15" i="37"/>
  <c r="AD164" i="32" s="1"/>
  <c r="AE17" i="37"/>
  <c r="AE18" i="37"/>
  <c r="AD11" i="37"/>
  <c r="AC160" i="32" s="1"/>
  <c r="AD22" i="37"/>
  <c r="AC161" i="32" s="1"/>
  <c r="AD20" i="37"/>
  <c r="AC159" i="32" s="1"/>
  <c r="AD18" i="37"/>
  <c r="AD17" i="37"/>
  <c r="AD15" i="37"/>
  <c r="AD14" i="37"/>
  <c r="AC163" i="32" s="1"/>
  <c r="AD13" i="37"/>
  <c r="AD12" i="37"/>
  <c r="AC162" i="32" s="1"/>
  <c r="AD10" i="37"/>
  <c r="AD9" i="37"/>
  <c r="AD8" i="37"/>
  <c r="AD7" i="37"/>
  <c r="AD6" i="37"/>
  <c r="AC144" i="32" s="1"/>
  <c r="AL5" i="36"/>
  <c r="AL28" i="37"/>
  <c r="AM28" i="37" s="1"/>
  <c r="AN28" i="37" s="1"/>
  <c r="AO28" i="37" s="1"/>
  <c r="AP28" i="37" s="1"/>
  <c r="AQ28" i="37" s="1"/>
  <c r="AR28" i="37" s="1"/>
  <c r="AS28" i="37" s="1"/>
  <c r="AT28" i="37" s="1"/>
  <c r="AU28" i="37" s="1"/>
  <c r="AV28" i="37" s="1"/>
  <c r="AW28" i="37" s="1"/>
  <c r="AX28" i="37" s="1"/>
  <c r="AY28" i="37" s="1"/>
  <c r="AZ28" i="37" s="1"/>
  <c r="BA28" i="37" s="1"/>
  <c r="BB28" i="37" s="1"/>
  <c r="BC28" i="37" s="1"/>
  <c r="AL5" i="37"/>
  <c r="AM5" i="37" s="1"/>
  <c r="AN5" i="37" s="1"/>
  <c r="AO5" i="37" s="1"/>
  <c r="AP5" i="37" s="1"/>
  <c r="AQ5" i="37" s="1"/>
  <c r="AR5" i="37" s="1"/>
  <c r="AS5" i="37" s="1"/>
  <c r="AT5" i="37" s="1"/>
  <c r="AU5" i="37" s="1"/>
  <c r="AV5" i="37" s="1"/>
  <c r="AW5" i="37" s="1"/>
  <c r="AX5" i="37" s="1"/>
  <c r="AY5" i="37" s="1"/>
  <c r="AZ5" i="37" s="1"/>
  <c r="BA5" i="37" s="1"/>
  <c r="BB5" i="37" s="1"/>
  <c r="BC5" i="37" s="1"/>
  <c r="K28" i="37"/>
  <c r="L28" i="37" s="1"/>
  <c r="M28" i="37" s="1"/>
  <c r="N28" i="37" s="1"/>
  <c r="O28" i="37" s="1"/>
  <c r="P28" i="37" s="1"/>
  <c r="Q28" i="37" s="1"/>
  <c r="R28" i="37" s="1"/>
  <c r="S28" i="37" s="1"/>
  <c r="T28" i="37" s="1"/>
  <c r="U28" i="37" s="1"/>
  <c r="V28" i="37" s="1"/>
  <c r="W28" i="37" s="1"/>
  <c r="X28" i="37" s="1"/>
  <c r="Y28" i="37" s="1"/>
  <c r="Z28" i="37" s="1"/>
  <c r="AA28" i="37" s="1"/>
  <c r="AB28" i="37" s="1"/>
  <c r="K5" i="37"/>
  <c r="L5" i="37" s="1"/>
  <c r="M5" i="37" s="1"/>
  <c r="N5" i="37" s="1"/>
  <c r="O5" i="37" s="1"/>
  <c r="P5" i="37" s="1"/>
  <c r="Q5" i="37" s="1"/>
  <c r="R5" i="37" s="1"/>
  <c r="S5" i="37" s="1"/>
  <c r="T5" i="37" s="1"/>
  <c r="U5" i="37" s="1"/>
  <c r="V5" i="37" s="1"/>
  <c r="W5" i="37" s="1"/>
  <c r="X5" i="37" s="1"/>
  <c r="Y5" i="37" s="1"/>
  <c r="Z5" i="37" s="1"/>
  <c r="AA5" i="37" s="1"/>
  <c r="AB5" i="37" s="1"/>
  <c r="K5" i="36"/>
  <c r="L184" i="32"/>
  <c r="B158" i="28"/>
  <c r="AC185" i="32"/>
  <c r="K184" i="32"/>
  <c r="J184" i="32"/>
  <c r="I184" i="32"/>
  <c r="G184" i="32"/>
  <c r="D184" i="32"/>
  <c r="C184" i="32"/>
  <c r="B184" i="32"/>
  <c r="A92" i="32"/>
  <c r="A98" i="32" s="1"/>
  <c r="A91" i="32"/>
  <c r="A97" i="32" s="1"/>
  <c r="B28" i="28"/>
  <c r="A99" i="32"/>
  <c r="AD22" i="2"/>
  <c r="AF23" i="2"/>
  <c r="B25" i="2"/>
  <c r="B26" i="2"/>
  <c r="B27" i="2"/>
  <c r="B28" i="2"/>
  <c r="B29" i="2"/>
  <c r="B132" i="28"/>
  <c r="B106" i="28"/>
  <c r="B2" i="28"/>
  <c r="A178" i="32"/>
  <c r="AC169" i="32"/>
  <c r="A179" i="32"/>
  <c r="A165" i="32"/>
  <c r="A164" i="32"/>
  <c r="A163" i="32"/>
  <c r="A162" i="32"/>
  <c r="A160" i="32"/>
  <c r="A159" i="32"/>
  <c r="A127" i="32"/>
  <c r="A139" i="32" s="1"/>
  <c r="A123" i="32"/>
  <c r="A135" i="32" s="1"/>
  <c r="A115" i="32"/>
  <c r="A114" i="32"/>
  <c r="A113" i="32"/>
  <c r="AD6" i="2"/>
  <c r="B80" i="28"/>
  <c r="A140" i="32"/>
  <c r="A134" i="32"/>
  <c r="B54" i="28"/>
  <c r="A112" i="32"/>
  <c r="A84" i="32"/>
  <c r="BS127" i="32" l="1"/>
  <c r="BQ139" i="32"/>
  <c r="BP159" i="32"/>
  <c r="BR164" i="32"/>
  <c r="BS162" i="32"/>
  <c r="BP123" i="32"/>
  <c r="BS126" i="32"/>
  <c r="BP105" i="32"/>
  <c r="BS106" i="32"/>
  <c r="BS178" i="32"/>
  <c r="BS92" i="32"/>
  <c r="BS104" i="32"/>
  <c r="BO124" i="32"/>
  <c r="BQ138" i="32"/>
  <c r="BR163" i="32"/>
  <c r="BS160" i="32"/>
  <c r="BS125" i="32"/>
  <c r="BQ105" i="32"/>
  <c r="BR178" i="32"/>
  <c r="BS177" i="32"/>
  <c r="BP139" i="32"/>
  <c r="BR134" i="32"/>
  <c r="BQ164" i="32"/>
  <c r="BR162" i="32"/>
  <c r="BS159" i="32"/>
  <c r="BS123" i="32"/>
  <c r="BR105" i="32"/>
  <c r="BP107" i="32"/>
  <c r="BR177" i="32"/>
  <c r="BF161" i="32"/>
  <c r="BR161" i="32"/>
  <c r="BQ136" i="32"/>
  <c r="BP138" i="32"/>
  <c r="BQ135" i="32"/>
  <c r="BQ163" i="32"/>
  <c r="BR160" i="32"/>
  <c r="BQ127" i="32"/>
  <c r="BS122" i="32"/>
  <c r="BP104" i="32"/>
  <c r="BP92" i="32"/>
  <c r="BS105" i="32"/>
  <c r="BQ107" i="32"/>
  <c r="BP178" i="32"/>
  <c r="BQ177" i="32"/>
  <c r="BQ134" i="32"/>
  <c r="BP164" i="32"/>
  <c r="BQ162" i="32"/>
  <c r="BR159" i="32"/>
  <c r="BQ126" i="32"/>
  <c r="BR123" i="32"/>
  <c r="BQ104" i="32"/>
  <c r="BQ92" i="32"/>
  <c r="BR107" i="32"/>
  <c r="BP177" i="32"/>
  <c r="BS124" i="32"/>
  <c r="BP135" i="32"/>
  <c r="BP163" i="32"/>
  <c r="BQ160" i="32"/>
  <c r="BR92" i="32"/>
  <c r="BR104" i="32"/>
  <c r="BS107" i="32"/>
  <c r="AD112" i="32"/>
  <c r="BJ161" i="32"/>
  <c r="BO127" i="32"/>
  <c r="BM177" i="32"/>
  <c r="AH112" i="32"/>
  <c r="BK124" i="32"/>
  <c r="BL127" i="32"/>
  <c r="BL138" i="32"/>
  <c r="BK125" i="32"/>
  <c r="BL122" i="32"/>
  <c r="BL178" i="32"/>
  <c r="BL124" i="32"/>
  <c r="AL97" i="32"/>
  <c r="AL99" i="32" s="1"/>
  <c r="BL136" i="32"/>
  <c r="BK123" i="32"/>
  <c r="BL134" i="32"/>
  <c r="BN139" i="32"/>
  <c r="BL162" i="32"/>
  <c r="BM159" i="32"/>
  <c r="BO164" i="32"/>
  <c r="BL107" i="32"/>
  <c r="BM178" i="32"/>
  <c r="BN177" i="32"/>
  <c r="BK104" i="32"/>
  <c r="BK92" i="32"/>
  <c r="AL27" i="2"/>
  <c r="BH124" i="32"/>
  <c r="BM139" i="32"/>
  <c r="BO134" i="32"/>
  <c r="BL159" i="32"/>
  <c r="BN164" i="32"/>
  <c r="BO162" i="32"/>
  <c r="BL126" i="32"/>
  <c r="BO126" i="32"/>
  <c r="BL104" i="32"/>
  <c r="BL92" i="32"/>
  <c r="BK106" i="32"/>
  <c r="BK178" i="32"/>
  <c r="BL177" i="32"/>
  <c r="BN161" i="32"/>
  <c r="BM136" i="32"/>
  <c r="BI124" i="32"/>
  <c r="BO115" i="32"/>
  <c r="BM138" i="32"/>
  <c r="BE161" i="32"/>
  <c r="BI161" i="32"/>
  <c r="BN163" i="32"/>
  <c r="BO160" i="32"/>
  <c r="BK127" i="32"/>
  <c r="BL125" i="32"/>
  <c r="BN127" i="32"/>
  <c r="BO125" i="32"/>
  <c r="BL106" i="32"/>
  <c r="BO107" i="32"/>
  <c r="BK177" i="32"/>
  <c r="BO112" i="32"/>
  <c r="BL139" i="32"/>
  <c r="BN134" i="32"/>
  <c r="BM164" i="32"/>
  <c r="BN162" i="32"/>
  <c r="BO159" i="32"/>
  <c r="BJ124" i="32"/>
  <c r="BK126" i="32"/>
  <c r="BL123" i="32"/>
  <c r="BN126" i="32"/>
  <c r="BO123" i="32"/>
  <c r="BO92" i="32"/>
  <c r="BO104" i="32"/>
  <c r="BM135" i="32"/>
  <c r="BD161" i="32"/>
  <c r="BH161" i="32"/>
  <c r="BM163" i="32"/>
  <c r="BN160" i="32"/>
  <c r="BN125" i="32"/>
  <c r="BO122" i="32"/>
  <c r="BK105" i="32"/>
  <c r="BO114" i="32"/>
  <c r="BM134" i="32"/>
  <c r="BO139" i="32"/>
  <c r="BL164" i="32"/>
  <c r="BM162" i="32"/>
  <c r="BN159" i="32"/>
  <c r="BL105" i="32"/>
  <c r="BO106" i="32"/>
  <c r="BO178" i="32"/>
  <c r="BL135" i="32"/>
  <c r="BO138" i="32"/>
  <c r="BG161" i="32"/>
  <c r="BL163" i="32"/>
  <c r="BM160" i="32"/>
  <c r="BK122" i="32"/>
  <c r="BN122" i="32"/>
  <c r="BK107" i="32"/>
  <c r="BN178" i="32"/>
  <c r="BO177" i="32"/>
  <c r="BD164" i="32"/>
  <c r="AJ112" i="32"/>
  <c r="Q80" i="32"/>
  <c r="AA92" i="32"/>
  <c r="T80" i="32"/>
  <c r="X80" i="32"/>
  <c r="V11" i="36"/>
  <c r="N11" i="36"/>
  <c r="F11" i="36"/>
  <c r="U11" i="36"/>
  <c r="M11" i="36"/>
  <c r="E11" i="36"/>
  <c r="AB11" i="36"/>
  <c r="T11" i="36"/>
  <c r="L11" i="36"/>
  <c r="D11" i="36"/>
  <c r="AA11" i="36"/>
  <c r="S11" i="36"/>
  <c r="K11" i="36"/>
  <c r="C11" i="36"/>
  <c r="Z11" i="36"/>
  <c r="R11" i="36"/>
  <c r="J11" i="36"/>
  <c r="Y11" i="36"/>
  <c r="Q11" i="36"/>
  <c r="I11" i="36"/>
  <c r="X11" i="36"/>
  <c r="P11" i="36"/>
  <c r="H11" i="36"/>
  <c r="W11" i="36"/>
  <c r="O11" i="36"/>
  <c r="G11" i="36"/>
  <c r="L5" i="36"/>
  <c r="AF169" i="32"/>
  <c r="AF179" i="32" s="1"/>
  <c r="AE169" i="32"/>
  <c r="AD169" i="32"/>
  <c r="AM5" i="36"/>
  <c r="V10" i="36"/>
  <c r="N10" i="36"/>
  <c r="F10" i="36"/>
  <c r="U10" i="36"/>
  <c r="M10" i="36"/>
  <c r="E10" i="36"/>
  <c r="AB10" i="36"/>
  <c r="T10" i="36"/>
  <c r="L10" i="36"/>
  <c r="D10" i="36"/>
  <c r="AA10" i="36"/>
  <c r="S10" i="36"/>
  <c r="K10" i="36"/>
  <c r="C10" i="36"/>
  <c r="Z10" i="36"/>
  <c r="R10" i="36"/>
  <c r="J10" i="36"/>
  <c r="Y10" i="36"/>
  <c r="Q10" i="36"/>
  <c r="I10" i="36"/>
  <c r="X10" i="36"/>
  <c r="P10" i="36"/>
  <c r="P12" i="36" s="1"/>
  <c r="H10" i="36"/>
  <c r="W10" i="36"/>
  <c r="O10" i="36"/>
  <c r="G10" i="36"/>
  <c r="AB6" i="36"/>
  <c r="AA169" i="32" s="1"/>
  <c r="N27" i="2"/>
  <c r="AD177" i="32"/>
  <c r="AE177" i="32"/>
  <c r="AG177" i="32"/>
  <c r="AG179" i="32" s="1"/>
  <c r="AH177" i="32"/>
  <c r="BD178" i="32"/>
  <c r="AJ177" i="32"/>
  <c r="AJ179" i="32" s="1"/>
  <c r="BD179" i="32" s="1"/>
  <c r="O91" i="32"/>
  <c r="BJ91" i="32" s="1"/>
  <c r="X91" i="32"/>
  <c r="BS91" i="32" s="1"/>
  <c r="O25" i="2"/>
  <c r="AF97" i="32"/>
  <c r="AY28" i="2"/>
  <c r="C11" i="37"/>
  <c r="B147" i="32" s="1"/>
  <c r="J13" i="37"/>
  <c r="X18" i="37"/>
  <c r="E7" i="37"/>
  <c r="R10" i="37"/>
  <c r="AD98" i="32"/>
  <c r="AD99" i="32" s="1"/>
  <c r="AE26" i="2"/>
  <c r="BF160" i="32"/>
  <c r="AJ98" i="32"/>
  <c r="AJ99" i="32" s="1"/>
  <c r="AL113" i="32"/>
  <c r="P92" i="32"/>
  <c r="X92" i="32"/>
  <c r="AM25" i="2"/>
  <c r="I120" i="32"/>
  <c r="BD125" i="32" s="1"/>
  <c r="AO28" i="2"/>
  <c r="X7" i="37"/>
  <c r="O12" i="37"/>
  <c r="N149" i="32" s="1"/>
  <c r="BI149" i="32" s="1"/>
  <c r="L12" i="37"/>
  <c r="K149" i="32" s="1"/>
  <c r="I18" i="37"/>
  <c r="Y18" i="37"/>
  <c r="R8" i="37"/>
  <c r="I20" i="37"/>
  <c r="H146" i="32" s="1"/>
  <c r="BG178" i="32"/>
  <c r="J18" i="37"/>
  <c r="E9" i="37"/>
  <c r="T22" i="37"/>
  <c r="S148" i="32" s="1"/>
  <c r="K15" i="37"/>
  <c r="J151" i="32" s="1"/>
  <c r="P18" i="37"/>
  <c r="G22" i="37"/>
  <c r="F148" i="32" s="1"/>
  <c r="Y10" i="37"/>
  <c r="W20" i="37"/>
  <c r="V146" i="32" s="1"/>
  <c r="BQ146" i="32" s="1"/>
  <c r="P20" i="37"/>
  <c r="O146" i="32" s="1"/>
  <c r="BJ146" i="32" s="1"/>
  <c r="Z9" i="37"/>
  <c r="AE25" i="2"/>
  <c r="Y15" i="37"/>
  <c r="X151" i="32" s="1"/>
  <c r="BS151" i="32" s="1"/>
  <c r="K7" i="37"/>
  <c r="C15" i="37"/>
  <c r="B151" i="32" s="1"/>
  <c r="R18" i="37"/>
  <c r="L10" i="37"/>
  <c r="AG25" i="2"/>
  <c r="AQ27" i="2"/>
  <c r="Z12" i="37"/>
  <c r="Y149" i="32" s="1"/>
  <c r="Q18" i="37"/>
  <c r="C18" i="37"/>
  <c r="W17" i="37"/>
  <c r="M9" i="37"/>
  <c r="BC25" i="2"/>
  <c r="BG135" i="32"/>
  <c r="BG138" i="32"/>
  <c r="AT26" i="2"/>
  <c r="AH28" i="2"/>
  <c r="M80" i="32"/>
  <c r="AG26" i="2"/>
  <c r="D13" i="37"/>
  <c r="M20" i="37"/>
  <c r="L146" i="32" s="1"/>
  <c r="AA20" i="37"/>
  <c r="Z146" i="32" s="1"/>
  <c r="Z18" i="37"/>
  <c r="L13" i="37"/>
  <c r="S13" i="37"/>
  <c r="Z13" i="37"/>
  <c r="O22" i="37"/>
  <c r="N148" i="32" s="1"/>
  <c r="U8" i="37"/>
  <c r="AB22" i="37"/>
  <c r="AA148" i="32" s="1"/>
  <c r="D12" i="37"/>
  <c r="C149" i="32" s="1"/>
  <c r="R15" i="37"/>
  <c r="Q151" i="32" s="1"/>
  <c r="BL151" i="32" s="1"/>
  <c r="AF98" i="32"/>
  <c r="K13" i="37"/>
  <c r="G9" i="37"/>
  <c r="Z7" i="37"/>
  <c r="AH98" i="32"/>
  <c r="E17" i="37"/>
  <c r="H8" i="37"/>
  <c r="C6" i="37"/>
  <c r="B144" i="32" s="1"/>
  <c r="F17" i="37"/>
  <c r="M17" i="37"/>
  <c r="T13" i="37"/>
  <c r="AA13" i="37"/>
  <c r="I22" i="37"/>
  <c r="H148" i="32" s="1"/>
  <c r="O9" i="37"/>
  <c r="V22" i="37"/>
  <c r="U148" i="32" s="1"/>
  <c r="AB9" i="37"/>
  <c r="E20" i="37"/>
  <c r="D146" i="32" s="1"/>
  <c r="S20" i="37"/>
  <c r="R146" i="32" s="1"/>
  <c r="M7" i="37"/>
  <c r="AF113" i="32"/>
  <c r="G17" i="37"/>
  <c r="N17" i="37"/>
  <c r="AB13" i="37"/>
  <c r="J10" i="37"/>
  <c r="P8" i="37"/>
  <c r="W10" i="37"/>
  <c r="G15" i="37"/>
  <c r="F151" i="32" s="1"/>
  <c r="U15" i="37"/>
  <c r="T151" i="32" s="1"/>
  <c r="BO151" i="32" s="1"/>
  <c r="R13" i="37"/>
  <c r="T9" i="37"/>
  <c r="C8" i="37"/>
  <c r="U17" i="37"/>
  <c r="C12" i="37"/>
  <c r="B149" i="32" s="1"/>
  <c r="H18" i="37"/>
  <c r="O17" i="37"/>
  <c r="V17" i="37"/>
  <c r="D10" i="37"/>
  <c r="J8" i="37"/>
  <c r="Q22" i="37"/>
  <c r="P148" i="32" s="1"/>
  <c r="W8" i="37"/>
  <c r="H12" i="37"/>
  <c r="G149" i="32" s="1"/>
  <c r="V12" i="37"/>
  <c r="U149" i="32" s="1"/>
  <c r="BP149" i="32" s="1"/>
  <c r="N14" i="37"/>
  <c r="M150" i="32" s="1"/>
  <c r="BH150" i="32" s="1"/>
  <c r="O92" i="32"/>
  <c r="D104" i="32"/>
  <c r="AW27" i="2"/>
  <c r="AR28" i="2"/>
  <c r="AK25" i="2"/>
  <c r="K92" i="32"/>
  <c r="K93" i="32" s="1"/>
  <c r="AI25" i="2"/>
  <c r="F104" i="32"/>
  <c r="B104" i="32"/>
  <c r="F28" i="2"/>
  <c r="H106" i="32"/>
  <c r="AD115" i="32"/>
  <c r="AH115" i="32"/>
  <c r="AJ115" i="32"/>
  <c r="N80" i="32"/>
  <c r="AC113" i="32"/>
  <c r="BI123" i="32"/>
  <c r="BJ162" i="32"/>
  <c r="AG27" i="2"/>
  <c r="AJ114" i="32"/>
  <c r="BE164" i="32"/>
  <c r="AO26" i="2"/>
  <c r="AT27" i="2"/>
  <c r="C104" i="32"/>
  <c r="AH114" i="32"/>
  <c r="H28" i="2"/>
  <c r="AE27" i="2"/>
  <c r="H91" i="32"/>
  <c r="K27" i="2"/>
  <c r="E105" i="32"/>
  <c r="AL114" i="32"/>
  <c r="M25" i="2"/>
  <c r="E120" i="32"/>
  <c r="F26" i="2"/>
  <c r="G25" i="2"/>
  <c r="J120" i="32"/>
  <c r="P91" i="32"/>
  <c r="BK91" i="32" s="1"/>
  <c r="AD28" i="2"/>
  <c r="N26" i="2"/>
  <c r="AF26" i="2"/>
  <c r="AV26" i="2"/>
  <c r="AT28" i="2"/>
  <c r="BE135" i="32"/>
  <c r="BE138" i="32"/>
  <c r="BE134" i="32"/>
  <c r="BB28" i="2"/>
  <c r="AP25" i="2"/>
  <c r="D106" i="32"/>
  <c r="BA25" i="2"/>
  <c r="Y91" i="32"/>
  <c r="BE139" i="32"/>
  <c r="AE97" i="32"/>
  <c r="AE99" i="32" s="1"/>
  <c r="AH25" i="2"/>
  <c r="AK97" i="32"/>
  <c r="AK99" i="32" s="1"/>
  <c r="AW26" i="2"/>
  <c r="BC28" i="2"/>
  <c r="P80" i="32"/>
  <c r="N25" i="2"/>
  <c r="AR27" i="2"/>
  <c r="AZ27" i="2"/>
  <c r="S80" i="32"/>
  <c r="BB13" i="2"/>
  <c r="BB29" i="2" s="1"/>
  <c r="BB25" i="2"/>
  <c r="AU28" i="2"/>
  <c r="AT25" i="2"/>
  <c r="AA80" i="32"/>
  <c r="BI125" i="32"/>
  <c r="AD27" i="2"/>
  <c r="BI122" i="32"/>
  <c r="H25" i="2"/>
  <c r="BE177" i="32"/>
  <c r="BI127" i="32"/>
  <c r="BG136" i="32"/>
  <c r="BI126" i="32"/>
  <c r="Z80" i="32"/>
  <c r="D15" i="37"/>
  <c r="C151" i="32" s="1"/>
  <c r="E12" i="37"/>
  <c r="D149" i="32" s="1"/>
  <c r="F20" i="37"/>
  <c r="E146" i="32" s="1"/>
  <c r="H15" i="37"/>
  <c r="G151" i="32" s="1"/>
  <c r="I12" i="37"/>
  <c r="H149" i="32" s="1"/>
  <c r="J20" i="37"/>
  <c r="I146" i="32" s="1"/>
  <c r="L15" i="37"/>
  <c r="K151" i="32" s="1"/>
  <c r="M12" i="37"/>
  <c r="L149" i="32" s="1"/>
  <c r="Q20" i="37"/>
  <c r="P146" i="32" s="1"/>
  <c r="BK146" i="32" s="1"/>
  <c r="S14" i="37"/>
  <c r="R150" i="32" s="1"/>
  <c r="T20" i="37"/>
  <c r="S146" i="32" s="1"/>
  <c r="BN146" i="32" s="1"/>
  <c r="V15" i="37"/>
  <c r="U151" i="32" s="1"/>
  <c r="BP151" i="32" s="1"/>
  <c r="W12" i="37"/>
  <c r="V149" i="32" s="1"/>
  <c r="BQ149" i="32" s="1"/>
  <c r="X20" i="37"/>
  <c r="W146" i="32" s="1"/>
  <c r="BR146" i="32" s="1"/>
  <c r="Z15" i="37"/>
  <c r="Y151" i="32" s="1"/>
  <c r="AA12" i="37"/>
  <c r="Z149" i="32" s="1"/>
  <c r="AB20" i="37"/>
  <c r="AA146" i="32" s="1"/>
  <c r="O15" i="37"/>
  <c r="N151" i="32" s="1"/>
  <c r="BI151" i="32" s="1"/>
  <c r="P12" i="37"/>
  <c r="O149" i="32" s="1"/>
  <c r="BJ149" i="32" s="1"/>
  <c r="W92" i="32"/>
  <c r="AI112" i="32"/>
  <c r="F92" i="32"/>
  <c r="F93" i="32" s="1"/>
  <c r="AM97" i="32"/>
  <c r="C7" i="37"/>
  <c r="C17" i="37"/>
  <c r="E18" i="37"/>
  <c r="G13" i="37"/>
  <c r="J17" i="37"/>
  <c r="M18" i="37"/>
  <c r="O13" i="37"/>
  <c r="R17" i="37"/>
  <c r="U18" i="37"/>
  <c r="W13" i="37"/>
  <c r="Z17" i="37"/>
  <c r="D22" i="37"/>
  <c r="C148" i="32" s="1"/>
  <c r="E8" i="37"/>
  <c r="G10" i="37"/>
  <c r="H7" i="37"/>
  <c r="J9" i="37"/>
  <c r="L22" i="37"/>
  <c r="K148" i="32" s="1"/>
  <c r="M8" i="37"/>
  <c r="O10" i="37"/>
  <c r="P7" i="37"/>
  <c r="R9" i="37"/>
  <c r="T10" i="37"/>
  <c r="U7" i="37"/>
  <c r="W9" i="37"/>
  <c r="Y22" i="37"/>
  <c r="X148" i="32" s="1"/>
  <c r="Z8" i="37"/>
  <c r="AB10" i="37"/>
  <c r="AX27" i="2"/>
  <c r="AK26" i="2"/>
  <c r="AN25" i="2"/>
  <c r="D14" i="37"/>
  <c r="C150" i="32" s="1"/>
  <c r="E11" i="37"/>
  <c r="D147" i="32" s="1"/>
  <c r="G6" i="37"/>
  <c r="F144" i="32" s="1"/>
  <c r="H14" i="37"/>
  <c r="G150" i="32" s="1"/>
  <c r="I11" i="37"/>
  <c r="H147" i="32" s="1"/>
  <c r="K6" i="37"/>
  <c r="J144" i="32" s="1"/>
  <c r="L14" i="37"/>
  <c r="K150" i="32" s="1"/>
  <c r="M11" i="37"/>
  <c r="L147" i="32" s="1"/>
  <c r="R6" i="37"/>
  <c r="Q144" i="32" s="1"/>
  <c r="S12" i="37"/>
  <c r="R149" i="32" s="1"/>
  <c r="U6" i="37"/>
  <c r="T144" i="32" s="1"/>
  <c r="V14" i="37"/>
  <c r="U150" i="32" s="1"/>
  <c r="BP150" i="32" s="1"/>
  <c r="W11" i="37"/>
  <c r="V147" i="32" s="1"/>
  <c r="BQ147" i="32" s="1"/>
  <c r="Y6" i="37"/>
  <c r="X144" i="32" s="1"/>
  <c r="Z14" i="37"/>
  <c r="Y150" i="32" s="1"/>
  <c r="AA11" i="37"/>
  <c r="Z147" i="32" s="1"/>
  <c r="BH123" i="32"/>
  <c r="N15" i="37"/>
  <c r="M151" i="32" s="1"/>
  <c r="O14" i="37"/>
  <c r="N150" i="32" s="1"/>
  <c r="BI150" i="32" s="1"/>
  <c r="P11" i="37"/>
  <c r="O147" i="32" s="1"/>
  <c r="BJ147" i="32" s="1"/>
  <c r="BF136" i="32"/>
  <c r="AF25" i="2"/>
  <c r="K104" i="32"/>
  <c r="BF104" i="32" s="1"/>
  <c r="C9" i="37"/>
  <c r="C20" i="37"/>
  <c r="B146" i="32" s="1"/>
  <c r="E13" i="37"/>
  <c r="H17" i="37"/>
  <c r="K18" i="37"/>
  <c r="M13" i="37"/>
  <c r="P17" i="37"/>
  <c r="S18" i="37"/>
  <c r="U13" i="37"/>
  <c r="X17" i="37"/>
  <c r="AA18" i="37"/>
  <c r="D9" i="37"/>
  <c r="F22" i="37"/>
  <c r="E148" i="32" s="1"/>
  <c r="G8" i="37"/>
  <c r="I10" i="37"/>
  <c r="J7" i="37"/>
  <c r="L9" i="37"/>
  <c r="N22" i="37"/>
  <c r="M148" i="32" s="1"/>
  <c r="O8" i="37"/>
  <c r="Q10" i="37"/>
  <c r="R7" i="37"/>
  <c r="T8" i="37"/>
  <c r="V10" i="37"/>
  <c r="W7" i="37"/>
  <c r="Y9" i="37"/>
  <c r="AA22" i="37"/>
  <c r="Z148" i="32" s="1"/>
  <c r="AB8" i="37"/>
  <c r="AU25" i="2"/>
  <c r="D11" i="37"/>
  <c r="C147" i="32" s="1"/>
  <c r="F6" i="37"/>
  <c r="E144" i="32" s="1"/>
  <c r="G14" i="37"/>
  <c r="F150" i="32" s="1"/>
  <c r="H11" i="37"/>
  <c r="G147" i="32" s="1"/>
  <c r="J6" i="37"/>
  <c r="I144" i="32" s="1"/>
  <c r="K14" i="37"/>
  <c r="J150" i="32" s="1"/>
  <c r="L11" i="37"/>
  <c r="K147" i="32" s="1"/>
  <c r="Q6" i="37"/>
  <c r="P144" i="32" s="1"/>
  <c r="R14" i="37"/>
  <c r="Q150" i="32" s="1"/>
  <c r="BL150" i="32" s="1"/>
  <c r="T6" i="37"/>
  <c r="S144" i="32" s="1"/>
  <c r="U14" i="37"/>
  <c r="T150" i="32" s="1"/>
  <c r="BO150" i="32" s="1"/>
  <c r="V11" i="37"/>
  <c r="U147" i="32" s="1"/>
  <c r="BP147" i="32" s="1"/>
  <c r="X6" i="37"/>
  <c r="W144" i="32" s="1"/>
  <c r="Y14" i="37"/>
  <c r="X150" i="32" s="1"/>
  <c r="BS150" i="32" s="1"/>
  <c r="Z11" i="37"/>
  <c r="Y147" i="32" s="1"/>
  <c r="AB6" i="37"/>
  <c r="AA144" i="32" s="1"/>
  <c r="N12" i="37"/>
  <c r="M149" i="32" s="1"/>
  <c r="BH149" i="32" s="1"/>
  <c r="O11" i="37"/>
  <c r="N147" i="32" s="1"/>
  <c r="BI147" i="32" s="1"/>
  <c r="P6" i="37"/>
  <c r="O144" i="32" s="1"/>
  <c r="T91" i="32"/>
  <c r="BO91" i="32" s="1"/>
  <c r="C10" i="37"/>
  <c r="C22" i="37"/>
  <c r="B148" i="32" s="1"/>
  <c r="F18" i="37"/>
  <c r="H13" i="37"/>
  <c r="K17" i="37"/>
  <c r="N18" i="37"/>
  <c r="P13" i="37"/>
  <c r="S17" i="37"/>
  <c r="V18" i="37"/>
  <c r="X13" i="37"/>
  <c r="AA17" i="37"/>
  <c r="D8" i="37"/>
  <c r="F10" i="37"/>
  <c r="G7" i="37"/>
  <c r="I9" i="37"/>
  <c r="K22" i="37"/>
  <c r="J148" i="32" s="1"/>
  <c r="L8" i="37"/>
  <c r="N10" i="37"/>
  <c r="O7" i="37"/>
  <c r="Q9" i="37"/>
  <c r="S22" i="37"/>
  <c r="R148" i="32" s="1"/>
  <c r="T7" i="37"/>
  <c r="V9" i="37"/>
  <c r="X22" i="37"/>
  <c r="W148" i="32" s="1"/>
  <c r="BR148" i="32" s="1"/>
  <c r="Y8" i="37"/>
  <c r="AA10" i="37"/>
  <c r="AB7" i="37"/>
  <c r="AQ28" i="2"/>
  <c r="D20" i="37"/>
  <c r="C146" i="32" s="1"/>
  <c r="F15" i="37"/>
  <c r="E151" i="32" s="1"/>
  <c r="G12" i="37"/>
  <c r="F149" i="32" s="1"/>
  <c r="H20" i="37"/>
  <c r="G146" i="32" s="1"/>
  <c r="J15" i="37"/>
  <c r="I151" i="32" s="1"/>
  <c r="K12" i="37"/>
  <c r="J149" i="32" s="1"/>
  <c r="L20" i="37"/>
  <c r="K146" i="32" s="1"/>
  <c r="Q15" i="37"/>
  <c r="P151" i="32" s="1"/>
  <c r="BK151" i="32" s="1"/>
  <c r="R12" i="37"/>
  <c r="Q149" i="32" s="1"/>
  <c r="BL149" i="32" s="1"/>
  <c r="T15" i="37"/>
  <c r="S151" i="32" s="1"/>
  <c r="BN151" i="32" s="1"/>
  <c r="U12" i="37"/>
  <c r="T149" i="32" s="1"/>
  <c r="BO149" i="32" s="1"/>
  <c r="V20" i="37"/>
  <c r="U146" i="32" s="1"/>
  <c r="BP146" i="32" s="1"/>
  <c r="X15" i="37"/>
  <c r="W151" i="32" s="1"/>
  <c r="BR151" i="32" s="1"/>
  <c r="Y12" i="37"/>
  <c r="X149" i="32" s="1"/>
  <c r="BS149" i="32" s="1"/>
  <c r="Z20" i="37"/>
  <c r="Y146" i="32" s="1"/>
  <c r="AB15" i="37"/>
  <c r="AA151" i="32" s="1"/>
  <c r="N104" i="32"/>
  <c r="BI92" i="32" s="1"/>
  <c r="N11" i="37"/>
  <c r="M147" i="32" s="1"/>
  <c r="BH147" i="32" s="1"/>
  <c r="O20" i="37"/>
  <c r="N146" i="32" s="1"/>
  <c r="BI146" i="32" s="1"/>
  <c r="AJ25" i="2"/>
  <c r="E6" i="37"/>
  <c r="D144" i="32" s="1"/>
  <c r="F14" i="37"/>
  <c r="E150" i="32" s="1"/>
  <c r="G11" i="37"/>
  <c r="F147" i="32" s="1"/>
  <c r="I6" i="37"/>
  <c r="H144" i="32" s="1"/>
  <c r="J14" i="37"/>
  <c r="I150" i="32" s="1"/>
  <c r="K11" i="37"/>
  <c r="J147" i="32" s="1"/>
  <c r="M6" i="37"/>
  <c r="L144" i="32" s="1"/>
  <c r="Q14" i="37"/>
  <c r="P150" i="32" s="1"/>
  <c r="BK150" i="32" s="1"/>
  <c r="R11" i="37"/>
  <c r="Q147" i="32" s="1"/>
  <c r="BL147" i="32" s="1"/>
  <c r="T14" i="37"/>
  <c r="S150" i="32" s="1"/>
  <c r="BN150" i="32" s="1"/>
  <c r="U11" i="37"/>
  <c r="T147" i="32" s="1"/>
  <c r="BO147" i="32" s="1"/>
  <c r="W6" i="37"/>
  <c r="V144" i="32" s="1"/>
  <c r="X14" i="37"/>
  <c r="W150" i="32" s="1"/>
  <c r="BR150" i="32" s="1"/>
  <c r="Y11" i="37"/>
  <c r="X147" i="32" s="1"/>
  <c r="BS147" i="32" s="1"/>
  <c r="AA6" i="37"/>
  <c r="Z144" i="32" s="1"/>
  <c r="AB14" i="37"/>
  <c r="AA150" i="32" s="1"/>
  <c r="N20" i="37"/>
  <c r="M146" i="32" s="1"/>
  <c r="BH146" i="32" s="1"/>
  <c r="O6" i="37"/>
  <c r="N144" i="32" s="1"/>
  <c r="BI148" i="32" s="1"/>
  <c r="B92" i="32"/>
  <c r="AG97" i="32"/>
  <c r="F9" i="37"/>
  <c r="I8" i="37"/>
  <c r="N9" i="37"/>
  <c r="S9" i="37"/>
  <c r="Y7" i="37"/>
  <c r="C13" i="37"/>
  <c r="D18" i="37"/>
  <c r="F13" i="37"/>
  <c r="I17" i="37"/>
  <c r="L18" i="37"/>
  <c r="N13" i="37"/>
  <c r="Q17" i="37"/>
  <c r="T18" i="37"/>
  <c r="V13" i="37"/>
  <c r="Y17" i="37"/>
  <c r="AB18" i="37"/>
  <c r="E22" i="37"/>
  <c r="D148" i="32" s="1"/>
  <c r="F8" i="37"/>
  <c r="H10" i="37"/>
  <c r="I7" i="37"/>
  <c r="K9" i="37"/>
  <c r="M22" i="37"/>
  <c r="L148" i="32" s="1"/>
  <c r="N8" i="37"/>
  <c r="P10" i="37"/>
  <c r="Q7" i="37"/>
  <c r="S8" i="37"/>
  <c r="U10" i="37"/>
  <c r="V7" i="37"/>
  <c r="X9" i="37"/>
  <c r="Z22" i="37"/>
  <c r="Y148" i="32" s="1"/>
  <c r="AA8" i="37"/>
  <c r="E15" i="37"/>
  <c r="D151" i="32" s="1"/>
  <c r="F12" i="37"/>
  <c r="E149" i="32" s="1"/>
  <c r="G20" i="37"/>
  <c r="F146" i="32" s="1"/>
  <c r="I15" i="37"/>
  <c r="H151" i="32" s="1"/>
  <c r="J12" i="37"/>
  <c r="I149" i="32" s="1"/>
  <c r="K20" i="37"/>
  <c r="J146" i="32" s="1"/>
  <c r="M15" i="37"/>
  <c r="L151" i="32" s="1"/>
  <c r="Q12" i="37"/>
  <c r="P149" i="32" s="1"/>
  <c r="BK149" i="32" s="1"/>
  <c r="R20" i="37"/>
  <c r="Q146" i="32" s="1"/>
  <c r="BL146" i="32" s="1"/>
  <c r="T12" i="37"/>
  <c r="S149" i="32" s="1"/>
  <c r="BN149" i="32" s="1"/>
  <c r="U20" i="37"/>
  <c r="T146" i="32" s="1"/>
  <c r="BO146" i="32" s="1"/>
  <c r="W15" i="37"/>
  <c r="V151" i="32" s="1"/>
  <c r="BQ151" i="32" s="1"/>
  <c r="X12" i="37"/>
  <c r="W149" i="32" s="1"/>
  <c r="BR149" i="32" s="1"/>
  <c r="Y20" i="37"/>
  <c r="X146" i="32" s="1"/>
  <c r="BS146" i="32" s="1"/>
  <c r="AA15" i="37"/>
  <c r="Z151" i="32" s="1"/>
  <c r="AB12" i="37"/>
  <c r="AA149" i="32" s="1"/>
  <c r="BH127" i="32"/>
  <c r="N6" i="37"/>
  <c r="M144" i="32" s="1"/>
  <c r="P15" i="37"/>
  <c r="O151" i="32" s="1"/>
  <c r="BJ151" i="32" s="1"/>
  <c r="D7" i="37"/>
  <c r="H22" i="37"/>
  <c r="G148" i="32" s="1"/>
  <c r="K10" i="37"/>
  <c r="L7" i="37"/>
  <c r="P22" i="37"/>
  <c r="O148" i="32" s="1"/>
  <c r="Q8" i="37"/>
  <c r="U22" i="37"/>
  <c r="T148" i="32" s="1"/>
  <c r="BO148" i="32" s="1"/>
  <c r="V8" i="37"/>
  <c r="X10" i="37"/>
  <c r="AA9" i="37"/>
  <c r="L27" i="2"/>
  <c r="C14" i="37"/>
  <c r="B150" i="32" s="1"/>
  <c r="D17" i="37"/>
  <c r="G18" i="37"/>
  <c r="I13" i="37"/>
  <c r="L17" i="37"/>
  <c r="O18" i="37"/>
  <c r="Q13" i="37"/>
  <c r="T17" i="37"/>
  <c r="W18" i="37"/>
  <c r="Y13" i="37"/>
  <c r="AB17" i="37"/>
  <c r="E10" i="37"/>
  <c r="F7" i="37"/>
  <c r="H9" i="37"/>
  <c r="J22" i="37"/>
  <c r="I148" i="32" s="1"/>
  <c r="K8" i="37"/>
  <c r="M10" i="37"/>
  <c r="N7" i="37"/>
  <c r="P9" i="37"/>
  <c r="R22" i="37"/>
  <c r="Q148" i="32" s="1"/>
  <c r="S7" i="37"/>
  <c r="U9" i="37"/>
  <c r="W22" i="37"/>
  <c r="V148" i="32" s="1"/>
  <c r="BQ148" i="32" s="1"/>
  <c r="X8" i="37"/>
  <c r="Z10" i="37"/>
  <c r="AA7" i="37"/>
  <c r="C26" i="2"/>
  <c r="AD26" i="2"/>
  <c r="AI26" i="2"/>
  <c r="AL25" i="2"/>
  <c r="AV27" i="2"/>
  <c r="D6" i="37"/>
  <c r="C144" i="32" s="1"/>
  <c r="E14" i="37"/>
  <c r="D150" i="32" s="1"/>
  <c r="F11" i="37"/>
  <c r="E147" i="32" s="1"/>
  <c r="H6" i="37"/>
  <c r="G144" i="32" s="1"/>
  <c r="I14" i="37"/>
  <c r="H150" i="32" s="1"/>
  <c r="J11" i="37"/>
  <c r="I147" i="32" s="1"/>
  <c r="L6" i="37"/>
  <c r="K144" i="32" s="1"/>
  <c r="BF148" i="32" s="1"/>
  <c r="M14" i="37"/>
  <c r="L150" i="32" s="1"/>
  <c r="Q11" i="37"/>
  <c r="P147" i="32" s="1"/>
  <c r="BK147" i="32" s="1"/>
  <c r="S15" i="37"/>
  <c r="R151" i="32" s="1"/>
  <c r="T11" i="37"/>
  <c r="S147" i="32" s="1"/>
  <c r="BN147" i="32" s="1"/>
  <c r="V6" i="37"/>
  <c r="U144" i="32" s="1"/>
  <c r="W14" i="37"/>
  <c r="V150" i="32" s="1"/>
  <c r="BQ150" i="32" s="1"/>
  <c r="X11" i="37"/>
  <c r="W147" i="32" s="1"/>
  <c r="BR147" i="32" s="1"/>
  <c r="Z6" i="37"/>
  <c r="Y144" i="32" s="1"/>
  <c r="AA14" i="37"/>
  <c r="Z150" i="32" s="1"/>
  <c r="AB11" i="37"/>
  <c r="AA147" i="32" s="1"/>
  <c r="BH126" i="32"/>
  <c r="P14" i="37"/>
  <c r="O150" i="32" s="1"/>
  <c r="BJ150" i="32" s="1"/>
  <c r="Z92" i="32"/>
  <c r="AN98" i="32"/>
  <c r="BF178" i="32"/>
  <c r="C15" i="36"/>
  <c r="E16" i="36"/>
  <c r="D172" i="32" s="1"/>
  <c r="C9" i="36"/>
  <c r="C8" i="36"/>
  <c r="AF28" i="2"/>
  <c r="G27" i="2"/>
  <c r="I105" i="32"/>
  <c r="L91" i="32"/>
  <c r="L93" i="32" s="1"/>
  <c r="AD16" i="2"/>
  <c r="BA28" i="2"/>
  <c r="AJ13" i="2"/>
  <c r="AJ29" i="2" s="1"/>
  <c r="G7" i="36"/>
  <c r="C7" i="36"/>
  <c r="E9" i="36"/>
  <c r="I16" i="36"/>
  <c r="H172" i="32" s="1"/>
  <c r="L28" i="2"/>
  <c r="O27" i="2"/>
  <c r="D16" i="36"/>
  <c r="C172" i="32" s="1"/>
  <c r="F16" i="36"/>
  <c r="E172" i="32" s="1"/>
  <c r="J9" i="36"/>
  <c r="AL28" i="2"/>
  <c r="BF177" i="32"/>
  <c r="L104" i="32"/>
  <c r="BC26" i="2"/>
  <c r="C16" i="36"/>
  <c r="B172" i="32" s="1"/>
  <c r="D13" i="36"/>
  <c r="F13" i="36"/>
  <c r="J6" i="36"/>
  <c r="AI115" i="32"/>
  <c r="AS28" i="2"/>
  <c r="V92" i="32"/>
  <c r="AM115" i="32"/>
  <c r="L120" i="32"/>
  <c r="C13" i="36"/>
  <c r="D7" i="36"/>
  <c r="F7" i="36"/>
  <c r="D6" i="36"/>
  <c r="F6" i="36"/>
  <c r="G6" i="36"/>
  <c r="K6" i="36"/>
  <c r="J169" i="32" s="1"/>
  <c r="C6" i="36"/>
  <c r="E13" i="36"/>
  <c r="F9" i="36"/>
  <c r="L9" i="36"/>
  <c r="H9" i="36"/>
  <c r="M15" i="36"/>
  <c r="E7" i="36"/>
  <c r="G16" i="36"/>
  <c r="F172" i="32" s="1"/>
  <c r="I15" i="36"/>
  <c r="D9" i="36"/>
  <c r="E6" i="36"/>
  <c r="G13" i="36"/>
  <c r="I6" i="36"/>
  <c r="H16" i="36"/>
  <c r="G172" i="32" s="1"/>
  <c r="K16" i="36"/>
  <c r="J172" i="32" s="1"/>
  <c r="N16" i="36"/>
  <c r="M172" i="32" s="1"/>
  <c r="D15" i="36"/>
  <c r="E15" i="36"/>
  <c r="F15" i="36"/>
  <c r="G15" i="36"/>
  <c r="H15" i="36"/>
  <c r="I9" i="36"/>
  <c r="N6" i="36"/>
  <c r="M169" i="32" s="1"/>
  <c r="I8" i="36"/>
  <c r="K9" i="36"/>
  <c r="O9" i="36"/>
  <c r="G9" i="36"/>
  <c r="H8" i="36"/>
  <c r="J16" i="36"/>
  <c r="I172" i="32" s="1"/>
  <c r="L16" i="36"/>
  <c r="K172" i="32" s="1"/>
  <c r="D8" i="36"/>
  <c r="E8" i="36"/>
  <c r="F8" i="36"/>
  <c r="G8" i="36"/>
  <c r="H6" i="36"/>
  <c r="BE178" i="32"/>
  <c r="M16" i="36"/>
  <c r="L172" i="32" s="1"/>
  <c r="P9" i="36"/>
  <c r="AU98" i="32"/>
  <c r="BO98" i="32" s="1"/>
  <c r="J15" i="36"/>
  <c r="K15" i="36"/>
  <c r="L15" i="36"/>
  <c r="M13" i="36"/>
  <c r="O15" i="36"/>
  <c r="Q13" i="36"/>
  <c r="H13" i="36"/>
  <c r="I13" i="36"/>
  <c r="J13" i="36"/>
  <c r="K13" i="36"/>
  <c r="L13" i="36"/>
  <c r="O13" i="36"/>
  <c r="S16" i="36"/>
  <c r="R172" i="32" s="1"/>
  <c r="M7" i="36"/>
  <c r="T16" i="36"/>
  <c r="S172" i="32" s="1"/>
  <c r="AX179" i="32"/>
  <c r="BR179" i="32" s="1"/>
  <c r="BA179" i="32"/>
  <c r="J8" i="36"/>
  <c r="K8" i="36"/>
  <c r="L7" i="36"/>
  <c r="N15" i="36"/>
  <c r="P16" i="36"/>
  <c r="O172" i="32" s="1"/>
  <c r="H7" i="36"/>
  <c r="I7" i="36"/>
  <c r="J7" i="36"/>
  <c r="K7" i="36"/>
  <c r="L6" i="36"/>
  <c r="K169" i="32" s="1"/>
  <c r="N13" i="36"/>
  <c r="P13" i="36"/>
  <c r="BJ139" i="32"/>
  <c r="BG177" i="32"/>
  <c r="P8" i="36"/>
  <c r="U16" i="36"/>
  <c r="T172" i="32" s="1"/>
  <c r="AO98" i="32"/>
  <c r="AO99" i="32" s="1"/>
  <c r="M9" i="36"/>
  <c r="N9" i="36"/>
  <c r="O8" i="36"/>
  <c r="P6" i="36"/>
  <c r="O169" i="32" s="1"/>
  <c r="V13" i="36"/>
  <c r="L8" i="36"/>
  <c r="M8" i="36"/>
  <c r="N8" i="36"/>
  <c r="O6" i="36"/>
  <c r="N169" i="32" s="1"/>
  <c r="Q16" i="36"/>
  <c r="P172" i="32" s="1"/>
  <c r="W7" i="36"/>
  <c r="BI136" i="32"/>
  <c r="BJ134" i="32"/>
  <c r="M6" i="36"/>
  <c r="L169" i="32" s="1"/>
  <c r="O16" i="36"/>
  <c r="N172" i="32" s="1"/>
  <c r="P15" i="36"/>
  <c r="Q9" i="36"/>
  <c r="BA97" i="32"/>
  <c r="BA99" i="32" s="1"/>
  <c r="R16" i="36"/>
  <c r="Q172" i="32" s="1"/>
  <c r="AN26" i="2"/>
  <c r="W16" i="36"/>
  <c r="V172" i="32" s="1"/>
  <c r="X8" i="36"/>
  <c r="BG160" i="32"/>
  <c r="M16" i="37"/>
  <c r="R9" i="36"/>
  <c r="S9" i="36"/>
  <c r="T9" i="36"/>
  <c r="U9" i="36"/>
  <c r="W15" i="36"/>
  <c r="Y16" i="36"/>
  <c r="X172" i="32" s="1"/>
  <c r="BS172" i="32" s="1"/>
  <c r="BB179" i="32"/>
  <c r="Q8" i="36"/>
  <c r="R8" i="36"/>
  <c r="S8" i="36"/>
  <c r="T8" i="36"/>
  <c r="U7" i="36"/>
  <c r="W13" i="36"/>
  <c r="Y15" i="36"/>
  <c r="E25" i="2"/>
  <c r="BF135" i="32"/>
  <c r="N7" i="36"/>
  <c r="O7" i="36"/>
  <c r="P7" i="36"/>
  <c r="Q7" i="36"/>
  <c r="R7" i="36"/>
  <c r="S7" i="36"/>
  <c r="T7" i="36"/>
  <c r="U6" i="36"/>
  <c r="T169" i="32" s="1"/>
  <c r="Y6" i="36"/>
  <c r="X169" i="32" s="1"/>
  <c r="BD139" i="32"/>
  <c r="BE162" i="32"/>
  <c r="Q6" i="36"/>
  <c r="P169" i="32" s="1"/>
  <c r="R6" i="36"/>
  <c r="Q169" i="32" s="1"/>
  <c r="S6" i="36"/>
  <c r="R169" i="32" s="1"/>
  <c r="T6" i="36"/>
  <c r="S169" i="32" s="1"/>
  <c r="V15" i="36"/>
  <c r="W9" i="36"/>
  <c r="Z13" i="36"/>
  <c r="BD163" i="32"/>
  <c r="BE160" i="32"/>
  <c r="C25" i="2"/>
  <c r="BJ105" i="32"/>
  <c r="Q15" i="36"/>
  <c r="R15" i="36"/>
  <c r="S15" i="36"/>
  <c r="T15" i="36"/>
  <c r="U15" i="36"/>
  <c r="V9" i="36"/>
  <c r="X13" i="36"/>
  <c r="BG163" i="32"/>
  <c r="R13" i="36"/>
  <c r="S13" i="36"/>
  <c r="T13" i="36"/>
  <c r="U13" i="36"/>
  <c r="V8" i="36"/>
  <c r="X9" i="36"/>
  <c r="Z9" i="36"/>
  <c r="AA15" i="36"/>
  <c r="AA9" i="36"/>
  <c r="Y9" i="36"/>
  <c r="Y7" i="36"/>
  <c r="AA13" i="36"/>
  <c r="X7" i="36"/>
  <c r="Z15" i="36"/>
  <c r="AB15" i="36"/>
  <c r="AB13" i="36"/>
  <c r="W6" i="36"/>
  <c r="V169" i="32" s="1"/>
  <c r="Y13" i="36"/>
  <c r="Z8" i="36"/>
  <c r="V7" i="36"/>
  <c r="X15" i="36"/>
  <c r="Z7" i="36"/>
  <c r="E16" i="37"/>
  <c r="BD160" i="32"/>
  <c r="BJ177" i="32"/>
  <c r="AU179" i="32"/>
  <c r="BO179" i="32" s="1"/>
  <c r="BH177" i="32"/>
  <c r="AF115" i="32"/>
  <c r="C120" i="32"/>
  <c r="C128" i="32" s="1"/>
  <c r="J28" i="2"/>
  <c r="AJ27" i="2"/>
  <c r="AL115" i="32"/>
  <c r="M27" i="2"/>
  <c r="O28" i="2"/>
  <c r="AL19" i="37"/>
  <c r="BB19" i="37"/>
  <c r="P8" i="2"/>
  <c r="AI179" i="32"/>
  <c r="AL179" i="32"/>
  <c r="BF179" i="32" s="1"/>
  <c r="AG165" i="32"/>
  <c r="BD162" i="32"/>
  <c r="BE159" i="32"/>
  <c r="BG164" i="32"/>
  <c r="O8" i="2"/>
  <c r="AE114" i="32"/>
  <c r="O13" i="2"/>
  <c r="O29" i="2" s="1"/>
  <c r="AT8" i="2"/>
  <c r="AS84" i="32" s="1"/>
  <c r="AO8" i="2"/>
  <c r="AN84" i="32" s="1"/>
  <c r="AO179" i="32"/>
  <c r="BI179" i="32" s="1"/>
  <c r="G28" i="2"/>
  <c r="AH27" i="2"/>
  <c r="G91" i="32"/>
  <c r="G93" i="32" s="1"/>
  <c r="AN27" i="2"/>
  <c r="U8" i="2"/>
  <c r="P13" i="2"/>
  <c r="G26" i="2"/>
  <c r="J16" i="2"/>
  <c r="AS26" i="2"/>
  <c r="V80" i="32"/>
  <c r="AW8" i="2"/>
  <c r="BD135" i="32"/>
  <c r="BG139" i="32"/>
  <c r="T92" i="32"/>
  <c r="AL26" i="2"/>
  <c r="BD159" i="32"/>
  <c r="H120" i="32"/>
  <c r="H128" i="32" s="1"/>
  <c r="AE13" i="2"/>
  <c r="AE29" i="2" s="1"/>
  <c r="C27" i="2"/>
  <c r="E26" i="2"/>
  <c r="C16" i="2"/>
  <c r="D92" i="32"/>
  <c r="D93" i="32" s="1"/>
  <c r="D16" i="2"/>
  <c r="X8" i="2"/>
  <c r="U13" i="2"/>
  <c r="L26" i="2"/>
  <c r="AY26" i="2"/>
  <c r="AW28" i="2"/>
  <c r="AG13" i="2"/>
  <c r="AG29" i="2" s="1"/>
  <c r="AO13" i="2"/>
  <c r="AO29" i="2" s="1"/>
  <c r="W80" i="32"/>
  <c r="AG140" i="32"/>
  <c r="AV21" i="37"/>
  <c r="AV23" i="37" s="1"/>
  <c r="AY16" i="2"/>
  <c r="BD134" i="32"/>
  <c r="G105" i="32"/>
  <c r="C8" i="2"/>
  <c r="AI89" i="32"/>
  <c r="AI99" i="32" s="1"/>
  <c r="AO27" i="2"/>
  <c r="AB8" i="2"/>
  <c r="V13" i="2"/>
  <c r="AW25" i="2"/>
  <c r="AZ26" i="2"/>
  <c r="AW13" i="2"/>
  <c r="AW29" i="2" s="1"/>
  <c r="BB8" i="2"/>
  <c r="BG159" i="32"/>
  <c r="L105" i="32"/>
  <c r="AD21" i="22"/>
  <c r="AD25" i="22" s="1"/>
  <c r="Q8" i="2"/>
  <c r="AB13" i="2"/>
  <c r="AX25" i="2"/>
  <c r="BB26" i="2"/>
  <c r="BB27" i="2"/>
  <c r="AZ28" i="2"/>
  <c r="AY13" i="2"/>
  <c r="AR26" i="2"/>
  <c r="BB16" i="2"/>
  <c r="AS97" i="32"/>
  <c r="Q91" i="32"/>
  <c r="BL91" i="32" s="1"/>
  <c r="U92" i="32"/>
  <c r="U93" i="32" s="1"/>
  <c r="BP93" i="32" s="1"/>
  <c r="E104" i="32"/>
  <c r="D107" i="32"/>
  <c r="AI113" i="32"/>
  <c r="H27" i="2"/>
  <c r="AH26" i="2"/>
  <c r="K120" i="32"/>
  <c r="AK113" i="32"/>
  <c r="BE114" i="32" s="1"/>
  <c r="AO25" i="2"/>
  <c r="C19" i="22"/>
  <c r="Y8" i="2"/>
  <c r="F8" i="2"/>
  <c r="R13" i="2"/>
  <c r="K21" i="2"/>
  <c r="M26" i="2"/>
  <c r="BA27" i="2"/>
  <c r="AQ26" i="2"/>
  <c r="AH179" i="32"/>
  <c r="AV179" i="32"/>
  <c r="BP179" i="32" s="1"/>
  <c r="Q92" i="32"/>
  <c r="W91" i="32"/>
  <c r="BR91" i="32" s="1"/>
  <c r="D28" i="2"/>
  <c r="BF134" i="32"/>
  <c r="BF159" i="32"/>
  <c r="P19" i="22"/>
  <c r="Y21" i="22"/>
  <c r="Y25" i="22" s="1"/>
  <c r="G16" i="2"/>
  <c r="J26" i="2"/>
  <c r="AS27" i="2"/>
  <c r="AJ8" i="2"/>
  <c r="AI84" i="32" s="1"/>
  <c r="AQ179" i="32"/>
  <c r="BK179" i="32" s="1"/>
  <c r="AY179" i="32"/>
  <c r="BS179" i="32" s="1"/>
  <c r="AJ19" i="37"/>
  <c r="V19" i="22"/>
  <c r="R8" i="2"/>
  <c r="E93" i="32"/>
  <c r="H8" i="2"/>
  <c r="W13" i="2"/>
  <c r="AS13" i="2"/>
  <c r="AS29" i="2" s="1"/>
  <c r="AM113" i="32"/>
  <c r="AE113" i="32"/>
  <c r="BF138" i="32"/>
  <c r="BF164" i="32"/>
  <c r="AO19" i="37"/>
  <c r="AK21" i="22"/>
  <c r="AK25" i="22" s="1"/>
  <c r="N19" i="22"/>
  <c r="C13" i="2"/>
  <c r="C29" i="2" s="1"/>
  <c r="Y13" i="2"/>
  <c r="T21" i="2"/>
  <c r="V16" i="2"/>
  <c r="AD21" i="2"/>
  <c r="AE16" i="2"/>
  <c r="AZ179" i="32"/>
  <c r="BG162" i="32"/>
  <c r="AZ165" i="32"/>
  <c r="AR19" i="37"/>
  <c r="AU21" i="37"/>
  <c r="AU23" i="37" s="1"/>
  <c r="K26" i="2"/>
  <c r="BF139" i="32"/>
  <c r="J105" i="32"/>
  <c r="AG98" i="32"/>
  <c r="AM98" i="32"/>
  <c r="AJ21" i="22"/>
  <c r="AJ25" i="22" s="1"/>
  <c r="D21" i="22"/>
  <c r="D25" i="22" s="1"/>
  <c r="V8" i="2"/>
  <c r="AX26" i="2"/>
  <c r="BC16" i="2"/>
  <c r="AK13" i="2"/>
  <c r="AK29" i="2" s="1"/>
  <c r="V91" i="32"/>
  <c r="BQ91" i="32" s="1"/>
  <c r="BF163" i="32"/>
  <c r="AZ19" i="37"/>
  <c r="AJ26" i="2"/>
  <c r="AI21" i="22"/>
  <c r="AI25" i="22" s="1"/>
  <c r="W8" i="2"/>
  <c r="F25" i="2"/>
  <c r="O80" i="32"/>
  <c r="AO112" i="32"/>
  <c r="BG134" i="32"/>
  <c r="D120" i="32"/>
  <c r="AI19" i="37"/>
  <c r="AW21" i="37"/>
  <c r="AW23" i="37" s="1"/>
  <c r="AE21" i="22"/>
  <c r="AE25" i="22" s="1"/>
  <c r="L19" i="22"/>
  <c r="L21" i="22"/>
  <c r="L25" i="22" s="1"/>
  <c r="V21" i="2"/>
  <c r="AD8" i="2"/>
  <c r="AC84" i="32" s="1"/>
  <c r="AV28" i="2"/>
  <c r="Y80" i="32"/>
  <c r="BJ178" i="32"/>
  <c r="BD138" i="32"/>
  <c r="BE136" i="32"/>
  <c r="BJ138" i="32"/>
  <c r="BE163" i="32"/>
  <c r="BJ127" i="32"/>
  <c r="BJ126" i="32"/>
  <c r="BJ125" i="32"/>
  <c r="D21" i="2"/>
  <c r="J107" i="32"/>
  <c r="J91" i="32"/>
  <c r="AD25" i="2"/>
  <c r="AQ19" i="37"/>
  <c r="AM21" i="37"/>
  <c r="AM23" i="37" s="1"/>
  <c r="AD19" i="22"/>
  <c r="E19" i="22"/>
  <c r="E8" i="2"/>
  <c r="L8" i="2"/>
  <c r="R21" i="2"/>
  <c r="Z16" i="2"/>
  <c r="BJ122" i="32"/>
  <c r="AQ14" i="36"/>
  <c r="AQ17" i="36" s="1"/>
  <c r="AU14" i="36"/>
  <c r="AU17" i="36" s="1"/>
  <c r="AY14" i="36"/>
  <c r="AY17" i="36" s="1"/>
  <c r="BC14" i="36"/>
  <c r="BC17" i="36" s="1"/>
  <c r="D25" i="2"/>
  <c r="AC112" i="32"/>
  <c r="I26" i="2"/>
  <c r="AE21" i="2"/>
  <c r="AD13" i="2"/>
  <c r="AD29" i="2" s="1"/>
  <c r="F27" i="2"/>
  <c r="H26" i="2"/>
  <c r="L25" i="2"/>
  <c r="H92" i="32"/>
  <c r="AF19" i="37"/>
  <c r="BB21" i="37"/>
  <c r="BB23" i="37" s="1"/>
  <c r="BC21" i="37"/>
  <c r="BC23" i="37" s="1"/>
  <c r="D19" i="22"/>
  <c r="J25" i="2"/>
  <c r="N21" i="2"/>
  <c r="O21" i="2"/>
  <c r="W21" i="2"/>
  <c r="Y16" i="2"/>
  <c r="AY25" i="2"/>
  <c r="AG21" i="2"/>
  <c r="AO21" i="2"/>
  <c r="AE8" i="2"/>
  <c r="AD84" i="32" s="1"/>
  <c r="AM8" i="2"/>
  <c r="AL84" i="32" s="1"/>
  <c r="AV8" i="2"/>
  <c r="AU84" i="32" s="1"/>
  <c r="AK179" i="32"/>
  <c r="BE179" i="32" s="1"/>
  <c r="N93" i="32"/>
  <c r="AA91" i="32"/>
  <c r="AA93" i="32" s="1"/>
  <c r="AO14" i="36"/>
  <c r="AO17" i="36" s="1"/>
  <c r="AE165" i="32"/>
  <c r="B120" i="32"/>
  <c r="B128" i="32" s="1"/>
  <c r="K25" i="2"/>
  <c r="B89" i="32"/>
  <c r="C21" i="22"/>
  <c r="C25" i="22" s="1"/>
  <c r="AD19" i="37"/>
  <c r="AT19" i="37"/>
  <c r="AG21" i="37"/>
  <c r="AG23" i="37" s="1"/>
  <c r="AY19" i="37"/>
  <c r="BC21" i="22"/>
  <c r="BC25" i="22" s="1"/>
  <c r="X19" i="22"/>
  <c r="Z21" i="22"/>
  <c r="Z25" i="22" s="1"/>
  <c r="I16" i="2"/>
  <c r="AQ13" i="2"/>
  <c r="AQ29" i="2" s="1"/>
  <c r="AK16" i="2"/>
  <c r="AL16" i="2"/>
  <c r="AT179" i="32"/>
  <c r="BN179" i="32" s="1"/>
  <c r="BH125" i="32"/>
  <c r="Y92" i="32"/>
  <c r="AH14" i="36"/>
  <c r="AH17" i="36" s="1"/>
  <c r="AV19" i="37"/>
  <c r="AE19" i="37"/>
  <c r="BA19" i="37"/>
  <c r="AY21" i="22"/>
  <c r="AY25" i="22" s="1"/>
  <c r="AZ21" i="22"/>
  <c r="AZ25" i="22" s="1"/>
  <c r="AA19" i="22"/>
  <c r="K21" i="22"/>
  <c r="K25" i="22" s="1"/>
  <c r="L13" i="2"/>
  <c r="L29" i="2" s="1"/>
  <c r="Q16" i="2"/>
  <c r="AT13" i="2"/>
  <c r="AT29" i="2" s="1"/>
  <c r="AF16" i="2"/>
  <c r="AV16" i="2"/>
  <c r="AR179" i="32"/>
  <c r="BL179" i="32" s="1"/>
  <c r="M105" i="32"/>
  <c r="BH122" i="32"/>
  <c r="AV98" i="32"/>
  <c r="S16" i="2"/>
  <c r="AA16" i="2"/>
  <c r="G128" i="32"/>
  <c r="AK19" i="37"/>
  <c r="AM19" i="37"/>
  <c r="AN21" i="37"/>
  <c r="AN23" i="37" s="1"/>
  <c r="M19" i="22"/>
  <c r="N16" i="2"/>
  <c r="AV13" i="2"/>
  <c r="AV29" i="2" s="1"/>
  <c r="AP16" i="2"/>
  <c r="AR16" i="2"/>
  <c r="AN13" i="2"/>
  <c r="AN29" i="2" s="1"/>
  <c r="AY98" i="32"/>
  <c r="AK21" i="2"/>
  <c r="AM26" i="2"/>
  <c r="AS21" i="2"/>
  <c r="AQ8" i="2"/>
  <c r="AP84" i="32" s="1"/>
  <c r="AM179" i="32"/>
  <c r="BG179" i="32" s="1"/>
  <c r="BH151" i="32"/>
  <c r="BF162" i="32"/>
  <c r="BC19" i="37"/>
  <c r="F19" i="22"/>
  <c r="K19" i="22"/>
  <c r="E13" i="2"/>
  <c r="E29" i="2" s="1"/>
  <c r="H13" i="2"/>
  <c r="H29" i="2" s="1"/>
  <c r="G21" i="2"/>
  <c r="J21" i="2"/>
  <c r="BJ123" i="32"/>
  <c r="AB9" i="36"/>
  <c r="AB7" i="36"/>
  <c r="AA7" i="36"/>
  <c r="F80" i="32"/>
  <c r="G21" i="22"/>
  <c r="G25" i="22" s="1"/>
  <c r="BI160" i="32"/>
  <c r="AO140" i="32"/>
  <c r="BI140" i="32" s="1"/>
  <c r="AU19" i="37"/>
  <c r="AZ21" i="37"/>
  <c r="AZ23" i="37" s="1"/>
  <c r="BH162" i="32"/>
  <c r="BH136" i="32"/>
  <c r="BH135" i="32"/>
  <c r="BH164" i="32"/>
  <c r="BI159" i="32"/>
  <c r="AO165" i="32"/>
  <c r="BI165" i="32" s="1"/>
  <c r="Y106" i="32"/>
  <c r="Z8" i="2"/>
  <c r="C106" i="32"/>
  <c r="I91" i="32"/>
  <c r="I93" i="32" s="1"/>
  <c r="AS19" i="37"/>
  <c r="AL21" i="37"/>
  <c r="AL23" i="37" s="1"/>
  <c r="G19" i="22"/>
  <c r="H19" i="22"/>
  <c r="R21" i="22"/>
  <c r="R25" i="22" s="1"/>
  <c r="X21" i="22"/>
  <c r="X25" i="22" s="1"/>
  <c r="F16" i="2"/>
  <c r="F21" i="2"/>
  <c r="AO16" i="2"/>
  <c r="AT114" i="32"/>
  <c r="AU27" i="2"/>
  <c r="BB114" i="32"/>
  <c r="BC13" i="2"/>
  <c r="BC29" i="2" s="1"/>
  <c r="BC27" i="2"/>
  <c r="BC8" i="2"/>
  <c r="BJ104" i="32"/>
  <c r="BJ92" i="32"/>
  <c r="BJ107" i="32"/>
  <c r="BJ106" i="32"/>
  <c r="AO21" i="37"/>
  <c r="AO23" i="37" s="1"/>
  <c r="AS21" i="37"/>
  <c r="AS23" i="37" s="1"/>
  <c r="BB21" i="22"/>
  <c r="BB25" i="22" s="1"/>
  <c r="Q21" i="22"/>
  <c r="Q25" i="22" s="1"/>
  <c r="AR21" i="2"/>
  <c r="AR23" i="2"/>
  <c r="AQ112" i="32"/>
  <c r="AR13" i="2"/>
  <c r="AR29" i="2" s="1"/>
  <c r="AR25" i="2"/>
  <c r="AY112" i="32"/>
  <c r="BS112" i="32" s="1"/>
  <c r="AZ8" i="2"/>
  <c r="AZ13" i="2"/>
  <c r="AZ25" i="2"/>
  <c r="AT113" i="32"/>
  <c r="AU13" i="2"/>
  <c r="AU29" i="2" s="1"/>
  <c r="AU8" i="2"/>
  <c r="AT84" i="32" s="1"/>
  <c r="AZ113" i="32"/>
  <c r="BA8" i="2"/>
  <c r="BA26" i="2"/>
  <c r="AZ98" i="32"/>
  <c r="BH138" i="32"/>
  <c r="M91" i="32"/>
  <c r="M104" i="32"/>
  <c r="N8" i="2"/>
  <c r="P89" i="32"/>
  <c r="Q13" i="2"/>
  <c r="S123" i="32"/>
  <c r="T19" i="22"/>
  <c r="AE179" i="32"/>
  <c r="AP19" i="37"/>
  <c r="I104" i="32"/>
  <c r="AX19" i="37"/>
  <c r="AY21" i="37"/>
  <c r="AY23" i="37" s="1"/>
  <c r="AQ19" i="22"/>
  <c r="AS21" i="22"/>
  <c r="AS25" i="22" s="1"/>
  <c r="BA21" i="22"/>
  <c r="BA25" i="22" s="1"/>
  <c r="P21" i="22"/>
  <c r="P25" i="22" s="1"/>
  <c r="I13" i="2"/>
  <c r="I29" i="2" s="1"/>
  <c r="AP8" i="2"/>
  <c r="AO84" i="32" s="1"/>
  <c r="AV140" i="32"/>
  <c r="BP140" i="32" s="1"/>
  <c r="AM165" i="32"/>
  <c r="BG165" i="32" s="1"/>
  <c r="BI164" i="32"/>
  <c r="AW165" i="32"/>
  <c r="BQ165" i="32" s="1"/>
  <c r="Y89" i="32"/>
  <c r="Z13" i="2"/>
  <c r="T128" i="32"/>
  <c r="BO128" i="32" s="1"/>
  <c r="S105" i="32"/>
  <c r="S92" i="32"/>
  <c r="AG19" i="37"/>
  <c r="AD165" i="32"/>
  <c r="BI139" i="32"/>
  <c r="BH159" i="32"/>
  <c r="AC137" i="32"/>
  <c r="AC140" i="32" s="1"/>
  <c r="H107" i="32"/>
  <c r="C21" i="2"/>
  <c r="E123" i="32"/>
  <c r="F120" i="32"/>
  <c r="F128" i="32" s="1"/>
  <c r="AD21" i="37"/>
  <c r="AD23" i="37" s="1"/>
  <c r="AH19" i="37"/>
  <c r="AT21" i="37"/>
  <c r="AT23" i="37" s="1"/>
  <c r="I19" i="22"/>
  <c r="T8" i="2"/>
  <c r="BI135" i="32"/>
  <c r="BI163" i="32"/>
  <c r="S104" i="32"/>
  <c r="T13" i="2"/>
  <c r="S91" i="32"/>
  <c r="Z104" i="32"/>
  <c r="AA8" i="2"/>
  <c r="Z91" i="32"/>
  <c r="AA13" i="2"/>
  <c r="AO115" i="32"/>
  <c r="AP28" i="2"/>
  <c r="AP13" i="2"/>
  <c r="AP29" i="2" s="1"/>
  <c r="C93" i="32"/>
  <c r="AW21" i="2"/>
  <c r="AW16" i="2"/>
  <c r="AC164" i="32"/>
  <c r="AC165" i="32" s="1"/>
  <c r="I25" i="2"/>
  <c r="AN19" i="37"/>
  <c r="AR21" i="37"/>
  <c r="AR23" i="37" s="1"/>
  <c r="BA21" i="37"/>
  <c r="BA23" i="37" s="1"/>
  <c r="I21" i="22"/>
  <c r="I25" i="22" s="1"/>
  <c r="Z19" i="22"/>
  <c r="AA21" i="2"/>
  <c r="AQ120" i="32"/>
  <c r="AQ140" i="32" s="1"/>
  <c r="BK140" i="32" s="1"/>
  <c r="AR21" i="22"/>
  <c r="AR25" i="22" s="1"/>
  <c r="BI162" i="32"/>
  <c r="W89" i="32"/>
  <c r="X13" i="2"/>
  <c r="AE140" i="32"/>
  <c r="D123" i="32"/>
  <c r="AC179" i="32"/>
  <c r="AC99" i="32"/>
  <c r="AW19" i="37"/>
  <c r="AK21" i="37"/>
  <c r="AK23" i="37" s="1"/>
  <c r="R19" i="22"/>
  <c r="AA128" i="32"/>
  <c r="AB19" i="22"/>
  <c r="AZ89" i="32"/>
  <c r="BA13" i="2"/>
  <c r="BA29" i="2" s="1"/>
  <c r="AU19" i="22"/>
  <c r="BC19" i="22"/>
  <c r="AT21" i="22"/>
  <c r="AT25" i="22" s="1"/>
  <c r="AU21" i="22"/>
  <c r="AU25" i="22" s="1"/>
  <c r="Q19" i="22"/>
  <c r="F21" i="22"/>
  <c r="F25" i="22" s="1"/>
  <c r="J19" i="22"/>
  <c r="T21" i="22"/>
  <c r="T25" i="22" s="1"/>
  <c r="U21" i="22"/>
  <c r="U25" i="22" s="1"/>
  <c r="K16" i="2"/>
  <c r="U16" i="2"/>
  <c r="Z21" i="2"/>
  <c r="AS16" i="2"/>
  <c r="AF21" i="2"/>
  <c r="AI21" i="2"/>
  <c r="AZ21" i="2"/>
  <c r="BI138" i="32"/>
  <c r="BB140" i="32"/>
  <c r="AL165" i="32"/>
  <c r="BF165" i="32" s="1"/>
  <c r="AU165" i="32"/>
  <c r="BO165" i="32" s="1"/>
  <c r="AL14" i="36"/>
  <c r="AL17" i="36" s="1"/>
  <c r="AS14" i="36"/>
  <c r="AS17" i="36" s="1"/>
  <c r="AW14" i="36"/>
  <c r="AW17" i="36" s="1"/>
  <c r="BA14" i="36"/>
  <c r="BA17" i="36" s="1"/>
  <c r="AF21" i="22"/>
  <c r="AF25" i="22" s="1"/>
  <c r="O21" i="22"/>
  <c r="O25" i="22" s="1"/>
  <c r="E16" i="2"/>
  <c r="AJ16" i="2"/>
  <c r="AN16" i="2"/>
  <c r="AN8" i="2"/>
  <c r="BI177" i="32"/>
  <c r="AU140" i="32"/>
  <c r="BO140" i="32" s="1"/>
  <c r="BA140" i="32"/>
  <c r="AF165" i="32"/>
  <c r="AN165" i="32"/>
  <c r="BH165" i="32" s="1"/>
  <c r="AT165" i="32"/>
  <c r="BN165" i="32" s="1"/>
  <c r="Z128" i="32"/>
  <c r="AP14" i="36"/>
  <c r="AP17" i="36" s="1"/>
  <c r="AT14" i="36"/>
  <c r="AT17" i="36" s="1"/>
  <c r="AX14" i="36"/>
  <c r="AX17" i="36" s="1"/>
  <c r="BB14" i="36"/>
  <c r="BB17" i="36" s="1"/>
  <c r="AD140" i="32"/>
  <c r="AS19" i="22"/>
  <c r="BA19" i="22"/>
  <c r="AY19" i="22"/>
  <c r="AA21" i="22"/>
  <c r="AA25" i="22" s="1"/>
  <c r="R16" i="2"/>
  <c r="W16" i="2"/>
  <c r="AG16" i="2"/>
  <c r="AN21" i="2"/>
  <c r="AP27" i="2"/>
  <c r="AT21" i="2"/>
  <c r="BA16" i="2"/>
  <c r="BB21" i="2"/>
  <c r="AS179" i="32"/>
  <c r="BM179" i="32" s="1"/>
  <c r="AO114" i="32"/>
  <c r="AP179" i="32"/>
  <c r="BJ179" i="32" s="1"/>
  <c r="AW97" i="32"/>
  <c r="BQ97" i="32" s="1"/>
  <c r="AR14" i="36"/>
  <c r="AR17" i="36" s="1"/>
  <c r="AV14" i="36"/>
  <c r="AV17" i="36" s="1"/>
  <c r="AZ14" i="36"/>
  <c r="AZ17" i="36" s="1"/>
  <c r="AL13" i="2"/>
  <c r="AL29" i="2" s="1"/>
  <c r="AH21" i="2"/>
  <c r="BH178" i="32"/>
  <c r="AY8" i="2"/>
  <c r="BH134" i="32"/>
  <c r="AO19" i="22"/>
  <c r="Y19" i="22"/>
  <c r="K8" i="2"/>
  <c r="M13" i="2"/>
  <c r="M29" i="2" s="1"/>
  <c r="Q21" i="2"/>
  <c r="AV25" i="2"/>
  <c r="AP26" i="2"/>
  <c r="AM13" i="2"/>
  <c r="AM29" i="2" s="1"/>
  <c r="AG8" i="2"/>
  <c r="AI8" i="2"/>
  <c r="AH84" i="32" s="1"/>
  <c r="AN179" i="32"/>
  <c r="BH179" i="32" s="1"/>
  <c r="BJ135" i="32"/>
  <c r="AR140" i="32"/>
  <c r="BL140" i="32" s="1"/>
  <c r="AW140" i="32"/>
  <c r="BQ140" i="32" s="1"/>
  <c r="AE14" i="36"/>
  <c r="AE17" i="36" s="1"/>
  <c r="AL21" i="22"/>
  <c r="AL25" i="22" s="1"/>
  <c r="AB21" i="22"/>
  <c r="AB25" i="22" s="1"/>
  <c r="K13" i="2"/>
  <c r="K29" i="2" s="1"/>
  <c r="M16" i="2"/>
  <c r="AH13" i="2"/>
  <c r="AH29" i="2" s="1"/>
  <c r="AJ21" i="2"/>
  <c r="AP21" i="2"/>
  <c r="AU26" i="2"/>
  <c r="AZ16" i="2"/>
  <c r="AK8" i="2"/>
  <c r="BH139" i="32"/>
  <c r="BI134" i="32"/>
  <c r="U128" i="32"/>
  <c r="BP128" i="32" s="1"/>
  <c r="V128" i="32"/>
  <c r="BQ128" i="32" s="1"/>
  <c r="AG14" i="36"/>
  <c r="AG17" i="36" s="1"/>
  <c r="AI14" i="36"/>
  <c r="AI17" i="36" s="1"/>
  <c r="AM19" i="22"/>
  <c r="AW19" i="22"/>
  <c r="AM21" i="22"/>
  <c r="AM25" i="22" s="1"/>
  <c r="AW21" i="22"/>
  <c r="AW25" i="22" s="1"/>
  <c r="U19" i="22"/>
  <c r="G8" i="2"/>
  <c r="AI13" i="2"/>
  <c r="AI29" i="2" s="1"/>
  <c r="AT16" i="2"/>
  <c r="AW179" i="32"/>
  <c r="BQ179" i="32" s="1"/>
  <c r="BI178" i="32"/>
  <c r="AR98" i="32"/>
  <c r="AD14" i="36"/>
  <c r="AD17" i="36" s="1"/>
  <c r="AK14" i="36"/>
  <c r="AK17" i="36" s="1"/>
  <c r="AM14" i="36"/>
  <c r="AM17" i="36" s="1"/>
  <c r="AW115" i="32"/>
  <c r="BQ115" i="32" s="1"/>
  <c r="AX8" i="2"/>
  <c r="AX13" i="2"/>
  <c r="AX29" i="2" s="1"/>
  <c r="AX28" i="2"/>
  <c r="AJ137" i="32"/>
  <c r="BD136" i="32" s="1"/>
  <c r="AK19" i="22"/>
  <c r="C105" i="32"/>
  <c r="AE19" i="22"/>
  <c r="AH21" i="37"/>
  <c r="AH23" i="37" s="1"/>
  <c r="AF19" i="22"/>
  <c r="AN19" i="22"/>
  <c r="AV19" i="22"/>
  <c r="AP21" i="22"/>
  <c r="AP25" i="22" s="1"/>
  <c r="AV21" i="22"/>
  <c r="AV25" i="22" s="1"/>
  <c r="AM16" i="2"/>
  <c r="AV23" i="2"/>
  <c r="AV21" i="2"/>
  <c r="AY21" i="2"/>
  <c r="AR97" i="32"/>
  <c r="BL97" i="32" s="1"/>
  <c r="AR112" i="32"/>
  <c r="BL112" i="32" s="1"/>
  <c r="AS25" i="2"/>
  <c r="AS8" i="2"/>
  <c r="AF139" i="32"/>
  <c r="AF140" i="32" s="1"/>
  <c r="AG19" i="22"/>
  <c r="L107" i="32"/>
  <c r="AH19" i="22"/>
  <c r="AI19" i="22"/>
  <c r="AJ19" i="22"/>
  <c r="N21" i="22"/>
  <c r="N25" i="22" s="1"/>
  <c r="W19" i="22"/>
  <c r="G13" i="2"/>
  <c r="G29" i="2" s="1"/>
  <c r="J13" i="2"/>
  <c r="J29" i="2" s="1"/>
  <c r="M21" i="2"/>
  <c r="P16" i="2"/>
  <c r="AM21" i="2"/>
  <c r="AX16" i="2"/>
  <c r="J27" i="2"/>
  <c r="AH89" i="32"/>
  <c r="AJ21" i="37"/>
  <c r="AJ23" i="37" s="1"/>
  <c r="AQ21" i="37"/>
  <c r="AQ23" i="37" s="1"/>
  <c r="AX21" i="37"/>
  <c r="AX23" i="37" s="1"/>
  <c r="AL19" i="22"/>
  <c r="AT19" i="22"/>
  <c r="BB19" i="22"/>
  <c r="AO21" i="22"/>
  <c r="AO25" i="22" s="1"/>
  <c r="M21" i="22"/>
  <c r="M25" i="22" s="1"/>
  <c r="I8" i="2"/>
  <c r="O16" i="2"/>
  <c r="AB16" i="2"/>
  <c r="AU16" i="2"/>
  <c r="M28" i="2"/>
  <c r="AH21" i="22"/>
  <c r="AH25" i="22" s="1"/>
  <c r="AN21" i="22"/>
  <c r="AN25" i="22" s="1"/>
  <c r="AX19" i="22"/>
  <c r="AZ19" i="22"/>
  <c r="W21" i="22"/>
  <c r="W25" i="22" s="1"/>
  <c r="M8" i="2"/>
  <c r="F13" i="2"/>
  <c r="F29" i="2" s="1"/>
  <c r="I21" i="2"/>
  <c r="L21" i="2"/>
  <c r="Y21" i="2"/>
  <c r="AB21" i="2"/>
  <c r="AI16" i="2"/>
  <c r="AU21" i="2"/>
  <c r="AX21" i="2"/>
  <c r="C28" i="2"/>
  <c r="D8" i="2"/>
  <c r="J89" i="32"/>
  <c r="AF21" i="37"/>
  <c r="AF23" i="37" s="1"/>
  <c r="AL21" i="2"/>
  <c r="BC21" i="2"/>
  <c r="BC23" i="2"/>
  <c r="M107" i="32"/>
  <c r="N13" i="2"/>
  <c r="N29" i="2" s="1"/>
  <c r="D13" i="2"/>
  <c r="D29" i="2" s="1"/>
  <c r="D26" i="2"/>
  <c r="AI21" i="37"/>
  <c r="AI23" i="37" s="1"/>
  <c r="AP21" i="37"/>
  <c r="AP23" i="37" s="1"/>
  <c r="AG21" i="22"/>
  <c r="AG25" i="22" s="1"/>
  <c r="AQ21" i="22"/>
  <c r="AQ25" i="22" s="1"/>
  <c r="AX21" i="22"/>
  <c r="AX25" i="22" s="1"/>
  <c r="E21" i="22"/>
  <c r="E25" i="22" s="1"/>
  <c r="O19" i="22"/>
  <c r="V21" i="22"/>
  <c r="V25" i="22" s="1"/>
  <c r="E21" i="2"/>
  <c r="H16" i="2"/>
  <c r="U21" i="2"/>
  <c r="X16" i="2"/>
  <c r="AH16" i="2"/>
  <c r="AQ16" i="2"/>
  <c r="AQ25" i="2"/>
  <c r="AE21" i="37"/>
  <c r="AE23" i="37" s="1"/>
  <c r="AP19" i="22"/>
  <c r="AR19" i="22"/>
  <c r="J21" i="22"/>
  <c r="J25" i="22" s="1"/>
  <c r="S21" i="2"/>
  <c r="AQ21" i="2"/>
  <c r="G80" i="32"/>
  <c r="H21" i="22"/>
  <c r="H25" i="22" s="1"/>
  <c r="AF8" i="2"/>
  <c r="AF13" i="2"/>
  <c r="AF29" i="2" s="1"/>
  <c r="L16" i="2"/>
  <c r="T16" i="2"/>
  <c r="AH8" i="2"/>
  <c r="AX114" i="32"/>
  <c r="AQ113" i="32"/>
  <c r="BK113" i="32" s="1"/>
  <c r="AR8" i="2"/>
  <c r="J8" i="2"/>
  <c r="BA21" i="2"/>
  <c r="H21" i="2"/>
  <c r="P21" i="2"/>
  <c r="X21" i="2"/>
  <c r="AL8" i="2"/>
  <c r="AZ112" i="32"/>
  <c r="AH140" i="32"/>
  <c r="BJ164" i="32"/>
  <c r="AP140" i="32"/>
  <c r="BJ140" i="32" s="1"/>
  <c r="BJ163" i="32"/>
  <c r="BJ159" i="32"/>
  <c r="AI140" i="32"/>
  <c r="M128" i="32"/>
  <c r="BH128" i="32" s="1"/>
  <c r="AV112" i="32"/>
  <c r="BP112" i="32" s="1"/>
  <c r="AK140" i="32"/>
  <c r="BE140" i="32" s="1"/>
  <c r="AL140" i="32"/>
  <c r="BF140" i="32" s="1"/>
  <c r="AS140" i="32"/>
  <c r="BM140" i="32" s="1"/>
  <c r="AT140" i="32"/>
  <c r="BN140" i="32" s="1"/>
  <c r="BA165" i="32"/>
  <c r="AN112" i="32"/>
  <c r="BH114" i="32" s="1"/>
  <c r="AN97" i="32"/>
  <c r="AM140" i="32"/>
  <c r="BG140" i="32" s="1"/>
  <c r="BJ136" i="32"/>
  <c r="BJ160" i="32"/>
  <c r="N128" i="32"/>
  <c r="BI128" i="32" s="1"/>
  <c r="BH163" i="32"/>
  <c r="AQ97" i="32"/>
  <c r="AT98" i="32"/>
  <c r="AY97" i="32"/>
  <c r="BB98" i="32"/>
  <c r="AV165" i="32"/>
  <c r="BP165" i="32" s="1"/>
  <c r="BB165" i="32"/>
  <c r="O128" i="32"/>
  <c r="BJ128" i="32" s="1"/>
  <c r="P128" i="32"/>
  <c r="BK128" i="32" s="1"/>
  <c r="AT97" i="32"/>
  <c r="BN97" i="32" s="1"/>
  <c r="AW98" i="32"/>
  <c r="BB97" i="32"/>
  <c r="W128" i="32"/>
  <c r="BR128" i="32" s="1"/>
  <c r="X128" i="32"/>
  <c r="BS128" i="32" s="1"/>
  <c r="BH160" i="32"/>
  <c r="AP112" i="32"/>
  <c r="BJ114" i="32" s="1"/>
  <c r="AX112" i="32"/>
  <c r="BR112" i="32" s="1"/>
  <c r="AS113" i="32"/>
  <c r="BM113" i="32" s="1"/>
  <c r="BA113" i="32"/>
  <c r="AN140" i="32"/>
  <c r="BH140" i="32" s="1"/>
  <c r="AX140" i="32"/>
  <c r="BR140" i="32" s="1"/>
  <c r="AH165" i="32"/>
  <c r="AI165" i="32"/>
  <c r="AP165" i="32"/>
  <c r="BJ165" i="32" s="1"/>
  <c r="AQ165" i="32"/>
  <c r="BK165" i="32" s="1"/>
  <c r="Q128" i="32"/>
  <c r="BL128" i="32" s="1"/>
  <c r="AX165" i="32"/>
  <c r="BR165" i="32" s="1"/>
  <c r="AY165" i="32"/>
  <c r="BS165" i="32" s="1"/>
  <c r="Y128" i="32"/>
  <c r="AB16" i="37"/>
  <c r="T16" i="37"/>
  <c r="L16" i="37"/>
  <c r="D16" i="37"/>
  <c r="AA16" i="37"/>
  <c r="S16" i="37"/>
  <c r="K16" i="37"/>
  <c r="C16" i="37"/>
  <c r="Z16" i="37"/>
  <c r="R16" i="37"/>
  <c r="J16" i="37"/>
  <c r="Y16" i="37"/>
  <c r="Q16" i="37"/>
  <c r="I16" i="37"/>
  <c r="X16" i="37"/>
  <c r="P16" i="37"/>
  <c r="H16" i="37"/>
  <c r="W16" i="37"/>
  <c r="O16" i="37"/>
  <c r="G16" i="37"/>
  <c r="V16" i="37"/>
  <c r="N16" i="37"/>
  <c r="F16" i="37"/>
  <c r="AF14" i="36"/>
  <c r="AF17" i="36" s="1"/>
  <c r="AP98" i="32"/>
  <c r="AU97" i="32"/>
  <c r="BO97" i="32" s="1"/>
  <c r="AX98" i="32"/>
  <c r="AJ165" i="32"/>
  <c r="BD165" i="32" s="1"/>
  <c r="AK165" i="32"/>
  <c r="BE165" i="32" s="1"/>
  <c r="AJ14" i="36"/>
  <c r="AJ17" i="36" s="1"/>
  <c r="AY140" i="32"/>
  <c r="BS140" i="32" s="1"/>
  <c r="AZ140" i="32"/>
  <c r="AR165" i="32"/>
  <c r="BL165" i="32" s="1"/>
  <c r="AS165" i="32"/>
  <c r="BM165" i="32" s="1"/>
  <c r="AN14" i="36"/>
  <c r="AN17" i="36" s="1"/>
  <c r="V16" i="36"/>
  <c r="U172" i="32" s="1"/>
  <c r="V6" i="36"/>
  <c r="W8" i="36"/>
  <c r="Z16" i="36"/>
  <c r="Y172" i="32" s="1"/>
  <c r="Z6" i="36"/>
  <c r="AA8" i="36"/>
  <c r="AA16" i="36"/>
  <c r="Z172" i="32" s="1"/>
  <c r="AA6" i="36"/>
  <c r="AB8" i="36"/>
  <c r="U8" i="36"/>
  <c r="X16" i="36"/>
  <c r="W172" i="32" s="1"/>
  <c r="X6" i="36"/>
  <c r="Y8" i="36"/>
  <c r="AB16" i="36"/>
  <c r="AA172" i="32" s="1"/>
  <c r="BQ113" i="32" l="1"/>
  <c r="AX99" i="32"/>
  <c r="BR99" i="32" s="1"/>
  <c r="BR98" i="32"/>
  <c r="BN107" i="32"/>
  <c r="BR115" i="32"/>
  <c r="BP97" i="32"/>
  <c r="BR113" i="32"/>
  <c r="BP148" i="32"/>
  <c r="BQ112" i="32"/>
  <c r="BQ172" i="32"/>
  <c r="BS148" i="32"/>
  <c r="BS115" i="32"/>
  <c r="AV99" i="32"/>
  <c r="BP99" i="32" s="1"/>
  <c r="BP98" i="32"/>
  <c r="BP114" i="32"/>
  <c r="BS97" i="32"/>
  <c r="BR114" i="32"/>
  <c r="BR97" i="32"/>
  <c r="BQ114" i="32"/>
  <c r="BS114" i="32"/>
  <c r="BQ98" i="32"/>
  <c r="BN98" i="32"/>
  <c r="BP113" i="32"/>
  <c r="BN91" i="32"/>
  <c r="BS98" i="32"/>
  <c r="BS113" i="32"/>
  <c r="BP115" i="32"/>
  <c r="AZ29" i="2"/>
  <c r="AY29" i="2"/>
  <c r="BN113" i="32"/>
  <c r="BG148" i="32"/>
  <c r="BK163" i="32"/>
  <c r="BN112" i="32"/>
  <c r="AQ99" i="32"/>
  <c r="BK99" i="32" s="1"/>
  <c r="BK97" i="32"/>
  <c r="S128" i="32"/>
  <c r="BN128" i="32" s="1"/>
  <c r="BN123" i="32"/>
  <c r="AS99" i="32"/>
  <c r="BM99" i="32" s="1"/>
  <c r="BM97" i="32"/>
  <c r="BK139" i="32"/>
  <c r="BK162" i="32"/>
  <c r="BJ148" i="32"/>
  <c r="BN148" i="32"/>
  <c r="BK160" i="32"/>
  <c r="BL98" i="32"/>
  <c r="BN104" i="32"/>
  <c r="BN92" i="32"/>
  <c r="BL113" i="32"/>
  <c r="BK159" i="32"/>
  <c r="BK164" i="32"/>
  <c r="BK138" i="32"/>
  <c r="BK135" i="32"/>
  <c r="BK134" i="32"/>
  <c r="BN105" i="32"/>
  <c r="BK112" i="32"/>
  <c r="BN114" i="32"/>
  <c r="BN172" i="32"/>
  <c r="C12" i="36"/>
  <c r="E12" i="36"/>
  <c r="BK115" i="32"/>
  <c r="BN106" i="32"/>
  <c r="BM115" i="32"/>
  <c r="BN115" i="32"/>
  <c r="BM98" i="32"/>
  <c r="BK98" i="32"/>
  <c r="BM114" i="32"/>
  <c r="BK114" i="32"/>
  <c r="BL115" i="32"/>
  <c r="BL172" i="32"/>
  <c r="BM172" i="32"/>
  <c r="BK136" i="32"/>
  <c r="BL114" i="32"/>
  <c r="BM112" i="32"/>
  <c r="BK172" i="32"/>
  <c r="BD148" i="32"/>
  <c r="BO172" i="32"/>
  <c r="BE148" i="32"/>
  <c r="BL148" i="32"/>
  <c r="BH148" i="32"/>
  <c r="BK148" i="32"/>
  <c r="BG126" i="32"/>
  <c r="BG124" i="32"/>
  <c r="BF127" i="32"/>
  <c r="BF124" i="32"/>
  <c r="BE123" i="32"/>
  <c r="BE124" i="32"/>
  <c r="I128" i="32"/>
  <c r="BD128" i="32" s="1"/>
  <c r="BD124" i="32"/>
  <c r="BD177" i="32"/>
  <c r="H12" i="36"/>
  <c r="Z12" i="36"/>
  <c r="AB12" i="36"/>
  <c r="G12" i="36"/>
  <c r="Y12" i="36"/>
  <c r="D12" i="36"/>
  <c r="W12" i="36"/>
  <c r="N12" i="36"/>
  <c r="R12" i="36"/>
  <c r="T12" i="36"/>
  <c r="AD179" i="32"/>
  <c r="X12" i="36"/>
  <c r="K12" i="36"/>
  <c r="M12" i="36"/>
  <c r="Q12" i="36"/>
  <c r="AA12" i="36"/>
  <c r="F12" i="36"/>
  <c r="O12" i="36"/>
  <c r="J12" i="36"/>
  <c r="L12" i="36"/>
  <c r="V12" i="36"/>
  <c r="I12" i="36"/>
  <c r="S12" i="36"/>
  <c r="U12" i="36"/>
  <c r="BD146" i="32"/>
  <c r="F169" i="32"/>
  <c r="E169" i="32"/>
  <c r="H169" i="32"/>
  <c r="C169" i="32"/>
  <c r="I169" i="32"/>
  <c r="BD172" i="32" s="1"/>
  <c r="G169" i="32"/>
  <c r="D169" i="32"/>
  <c r="AN5" i="36"/>
  <c r="B169" i="32"/>
  <c r="M5" i="36"/>
  <c r="X93" i="32"/>
  <c r="BS93" i="32" s="1"/>
  <c r="O93" i="32"/>
  <c r="BJ93" i="32" s="1"/>
  <c r="W171" i="32"/>
  <c r="AA171" i="32"/>
  <c r="AA173" i="32" s="1"/>
  <c r="Y171" i="32"/>
  <c r="Z171" i="32"/>
  <c r="T171" i="32"/>
  <c r="S171" i="32"/>
  <c r="R171" i="32"/>
  <c r="Q171" i="32"/>
  <c r="P171" i="32"/>
  <c r="U171" i="32"/>
  <c r="X171" i="32"/>
  <c r="V171" i="32"/>
  <c r="O171" i="32"/>
  <c r="BJ171" i="32" s="1"/>
  <c r="M171" i="32"/>
  <c r="BH171" i="32" s="1"/>
  <c r="BI172" i="32"/>
  <c r="N171" i="32"/>
  <c r="BI171" i="32" s="1"/>
  <c r="K171" i="32"/>
  <c r="K173" i="32" s="1"/>
  <c r="BF173" i="32" s="1"/>
  <c r="BE172" i="32"/>
  <c r="J171" i="32"/>
  <c r="BE171" i="32" s="1"/>
  <c r="I171" i="32"/>
  <c r="G171" i="32"/>
  <c r="F171" i="32"/>
  <c r="E171" i="32"/>
  <c r="D171" i="32"/>
  <c r="C171" i="32"/>
  <c r="H171" i="32"/>
  <c r="L171" i="32"/>
  <c r="L173" i="32" s="1"/>
  <c r="BG173" i="32" s="1"/>
  <c r="B171" i="32"/>
  <c r="BG125" i="32"/>
  <c r="L128" i="32"/>
  <c r="BG128" i="32" s="1"/>
  <c r="AF99" i="32"/>
  <c r="BG122" i="32"/>
  <c r="B93" i="32"/>
  <c r="BG123" i="32"/>
  <c r="BE126" i="32"/>
  <c r="AM99" i="32"/>
  <c r="BG99" i="32" s="1"/>
  <c r="H93" i="32"/>
  <c r="BE127" i="32"/>
  <c r="BE147" i="32"/>
  <c r="BE122" i="32"/>
  <c r="BE149" i="32"/>
  <c r="BE150" i="32"/>
  <c r="BE125" i="32"/>
  <c r="BE146" i="32"/>
  <c r="BG149" i="32"/>
  <c r="BG146" i="32"/>
  <c r="BD114" i="32"/>
  <c r="BD123" i="32"/>
  <c r="BD151" i="32"/>
  <c r="BD149" i="32"/>
  <c r="BD122" i="32"/>
  <c r="BD126" i="32"/>
  <c r="BD127" i="32"/>
  <c r="BD150" i="32"/>
  <c r="K21" i="37"/>
  <c r="K23" i="37" s="1"/>
  <c r="BE151" i="32"/>
  <c r="AU99" i="32"/>
  <c r="BO99" i="32" s="1"/>
  <c r="T93" i="32"/>
  <c r="BO93" i="32" s="1"/>
  <c r="E24" i="2"/>
  <c r="BE98" i="32"/>
  <c r="BE113" i="32"/>
  <c r="BE115" i="32"/>
  <c r="BG127" i="32"/>
  <c r="AH99" i="32"/>
  <c r="Z93" i="32"/>
  <c r="P93" i="32"/>
  <c r="BK93" i="32" s="1"/>
  <c r="AG99" i="32"/>
  <c r="BD115" i="32"/>
  <c r="BD113" i="32"/>
  <c r="BD112" i="32"/>
  <c r="BD97" i="32"/>
  <c r="BD98" i="32"/>
  <c r="BD99" i="32"/>
  <c r="Q14" i="36"/>
  <c r="Q17" i="36" s="1"/>
  <c r="BF92" i="32"/>
  <c r="C24" i="2"/>
  <c r="BJ172" i="32"/>
  <c r="BG150" i="32"/>
  <c r="W21" i="37"/>
  <c r="W23" i="37" s="1"/>
  <c r="BF105" i="32"/>
  <c r="H24" i="2"/>
  <c r="BF106" i="32"/>
  <c r="BF93" i="32"/>
  <c r="BF107" i="32"/>
  <c r="E128" i="32"/>
  <c r="BF91" i="32"/>
  <c r="BE106" i="32"/>
  <c r="BE105" i="32"/>
  <c r="AA152" i="32"/>
  <c r="P152" i="32"/>
  <c r="BK152" i="32" s="1"/>
  <c r="U19" i="37"/>
  <c r="AZ99" i="32"/>
  <c r="Q21" i="37"/>
  <c r="Q23" i="37" s="1"/>
  <c r="G152" i="32"/>
  <c r="BE107" i="32"/>
  <c r="BI104" i="32"/>
  <c r="BI107" i="32"/>
  <c r="BI106" i="32"/>
  <c r="BI93" i="32"/>
  <c r="BI105" i="32"/>
  <c r="BI91" i="32"/>
  <c r="H19" i="37"/>
  <c r="U152" i="32"/>
  <c r="BP152" i="32" s="1"/>
  <c r="BG147" i="32"/>
  <c r="R19" i="37"/>
  <c r="W152" i="32"/>
  <c r="BR152" i="32" s="1"/>
  <c r="I152" i="32"/>
  <c r="BD152" i="32" s="1"/>
  <c r="V21" i="37"/>
  <c r="V23" i="37" s="1"/>
  <c r="F152" i="32"/>
  <c r="P21" i="37"/>
  <c r="P23" i="37" s="1"/>
  <c r="E21" i="37"/>
  <c r="E23" i="37" s="1"/>
  <c r="Y21" i="37"/>
  <c r="Y23" i="37" s="1"/>
  <c r="BG104" i="32"/>
  <c r="AT24" i="2"/>
  <c r="BD105" i="32"/>
  <c r="J21" i="37"/>
  <c r="J23" i="37" s="1"/>
  <c r="V93" i="32"/>
  <c r="BQ93" i="32" s="1"/>
  <c r="Q19" i="37"/>
  <c r="D21" i="37"/>
  <c r="D23" i="37" s="1"/>
  <c r="X21" i="37"/>
  <c r="X23" i="37" s="1"/>
  <c r="G19" i="37"/>
  <c r="M21" i="37"/>
  <c r="M23" i="37" s="1"/>
  <c r="BF114" i="32"/>
  <c r="AP24" i="2"/>
  <c r="C14" i="36"/>
  <c r="C17" i="36" s="1"/>
  <c r="I21" i="37"/>
  <c r="I23" i="37" s="1"/>
  <c r="H14" i="36"/>
  <c r="H17" i="36" s="1"/>
  <c r="BF113" i="32"/>
  <c r="K128" i="32"/>
  <c r="BF128" i="32" s="1"/>
  <c r="BI97" i="32"/>
  <c r="BG98" i="32"/>
  <c r="G21" i="37"/>
  <c r="G23" i="37" s="1"/>
  <c r="S152" i="32"/>
  <c r="BN152" i="32" s="1"/>
  <c r="V152" i="32"/>
  <c r="BQ152" i="32" s="1"/>
  <c r="H152" i="32"/>
  <c r="AB21" i="37"/>
  <c r="AB23" i="37" s="1"/>
  <c r="BF146" i="32"/>
  <c r="Y93" i="32"/>
  <c r="C19" i="37"/>
  <c r="BF97" i="32"/>
  <c r="BF98" i="32"/>
  <c r="O19" i="37"/>
  <c r="J19" i="37"/>
  <c r="L19" i="37"/>
  <c r="M152" i="32"/>
  <c r="BH152" i="32" s="1"/>
  <c r="O152" i="32"/>
  <c r="BJ152" i="32" s="1"/>
  <c r="BD147" i="32"/>
  <c r="BG97" i="32"/>
  <c r="T152" i="32"/>
  <c r="BO152" i="32" s="1"/>
  <c r="Z19" i="37"/>
  <c r="AB19" i="37"/>
  <c r="N152" i="32"/>
  <c r="BI152" i="32" s="1"/>
  <c r="J93" i="32"/>
  <c r="BE93" i="32" s="1"/>
  <c r="P19" i="37"/>
  <c r="O24" i="2"/>
  <c r="D152" i="32"/>
  <c r="N19" i="37"/>
  <c r="T21" i="37"/>
  <c r="T23" i="37" s="1"/>
  <c r="I19" i="37"/>
  <c r="F21" i="37"/>
  <c r="F23" i="37" s="1"/>
  <c r="Z21" i="37"/>
  <c r="Z23" i="37" s="1"/>
  <c r="P14" i="36"/>
  <c r="P17" i="36" s="1"/>
  <c r="BG115" i="32"/>
  <c r="L21" i="37"/>
  <c r="L23" i="37" s="1"/>
  <c r="Z152" i="32"/>
  <c r="L152" i="32"/>
  <c r="BG152" i="32" s="1"/>
  <c r="E152" i="32"/>
  <c r="X152" i="32"/>
  <c r="BS152" i="32" s="1"/>
  <c r="AA21" i="37"/>
  <c r="AA23" i="37" s="1"/>
  <c r="N21" i="37"/>
  <c r="N23" i="37" s="1"/>
  <c r="Q152" i="32"/>
  <c r="BL152" i="32" s="1"/>
  <c r="C152" i="32"/>
  <c r="U21" i="37"/>
  <c r="U23" i="37" s="1"/>
  <c r="H21" i="37"/>
  <c r="H23" i="37" s="1"/>
  <c r="Y152" i="32"/>
  <c r="K152" i="32"/>
  <c r="BF152" i="32" s="1"/>
  <c r="F19" i="37"/>
  <c r="X19" i="37"/>
  <c r="K19" i="37"/>
  <c r="BE104" i="32"/>
  <c r="BG112" i="32"/>
  <c r="BE92" i="32"/>
  <c r="BG114" i="32"/>
  <c r="BF151" i="32"/>
  <c r="V19" i="37"/>
  <c r="AA19" i="37"/>
  <c r="BH172" i="32"/>
  <c r="BF112" i="32"/>
  <c r="BG151" i="32"/>
  <c r="C21" i="37"/>
  <c r="C23" i="37" s="1"/>
  <c r="BG113" i="32"/>
  <c r="E19" i="37"/>
  <c r="O21" i="37"/>
  <c r="O23" i="37" s="1"/>
  <c r="Y19" i="37"/>
  <c r="D19" i="37"/>
  <c r="J152" i="32"/>
  <c r="BE152" i="32" s="1"/>
  <c r="BF115" i="32"/>
  <c r="AO24" i="2"/>
  <c r="B152" i="32"/>
  <c r="N14" i="36"/>
  <c r="N17" i="36" s="1"/>
  <c r="M24" i="2"/>
  <c r="N24" i="2"/>
  <c r="R21" i="37"/>
  <c r="R23" i="37" s="1"/>
  <c r="W19" i="37"/>
  <c r="T19" i="37"/>
  <c r="I14" i="36"/>
  <c r="I17" i="36" s="1"/>
  <c r="G24" i="2"/>
  <c r="F24" i="2"/>
  <c r="BF99" i="32"/>
  <c r="D14" i="36"/>
  <c r="D17" i="36" s="1"/>
  <c r="M19" i="37"/>
  <c r="AV24" i="2"/>
  <c r="S14" i="36"/>
  <c r="S17" i="36" s="1"/>
  <c r="M14" i="36"/>
  <c r="M17" i="36" s="1"/>
  <c r="L14" i="36"/>
  <c r="L17" i="36" s="1"/>
  <c r="K14" i="36"/>
  <c r="K17" i="36" s="1"/>
  <c r="E14" i="36"/>
  <c r="E17" i="36" s="1"/>
  <c r="F14" i="36"/>
  <c r="F17" i="36" s="1"/>
  <c r="G14" i="36"/>
  <c r="G17" i="36" s="1"/>
  <c r="S93" i="32"/>
  <c r="BN93" i="32" s="1"/>
  <c r="Q93" i="32"/>
  <c r="BL93" i="32" s="1"/>
  <c r="AI24" i="2"/>
  <c r="T14" i="36"/>
  <c r="T17" i="36" s="1"/>
  <c r="AY99" i="32"/>
  <c r="BS99" i="32" s="1"/>
  <c r="J14" i="36"/>
  <c r="J17" i="36" s="1"/>
  <c r="J24" i="2"/>
  <c r="W93" i="32"/>
  <c r="BR93" i="32" s="1"/>
  <c r="BB99" i="32"/>
  <c r="O14" i="36"/>
  <c r="O17" i="36" s="1"/>
  <c r="R14" i="36"/>
  <c r="R17" i="36" s="1"/>
  <c r="I24" i="2"/>
  <c r="W14" i="36"/>
  <c r="W17" i="36" s="1"/>
  <c r="U14" i="36"/>
  <c r="U17" i="36" s="1"/>
  <c r="Y14" i="36"/>
  <c r="Y17" i="36" s="1"/>
  <c r="L24" i="2"/>
  <c r="BG106" i="32"/>
  <c r="BE97" i="32"/>
  <c r="BE112" i="32"/>
  <c r="BA84" i="32"/>
  <c r="BB24" i="2"/>
  <c r="D24" i="2"/>
  <c r="BD104" i="32"/>
  <c r="BD106" i="32"/>
  <c r="BI98" i="32"/>
  <c r="BE99" i="32"/>
  <c r="AD24" i="2"/>
  <c r="BD92" i="32"/>
  <c r="BG91" i="32"/>
  <c r="BF126" i="32"/>
  <c r="J128" i="32"/>
  <c r="BE128" i="32" s="1"/>
  <c r="AV84" i="32"/>
  <c r="AW24" i="2"/>
  <c r="AU24" i="2"/>
  <c r="BD93" i="32"/>
  <c r="BI112" i="32"/>
  <c r="AJ24" i="2"/>
  <c r="BI99" i="32"/>
  <c r="BI113" i="32"/>
  <c r="BE91" i="32"/>
  <c r="D128" i="32"/>
  <c r="BD107" i="32"/>
  <c r="BF147" i="32"/>
  <c r="BF150" i="32"/>
  <c r="BF149" i="32"/>
  <c r="BF125" i="32"/>
  <c r="AM24" i="2"/>
  <c r="AJ140" i="32"/>
  <c r="BD140" i="32" s="1"/>
  <c r="AQ24" i="2"/>
  <c r="AR99" i="32"/>
  <c r="BL99" i="32" s="1"/>
  <c r="BI114" i="32"/>
  <c r="BF122" i="32"/>
  <c r="BF123" i="32"/>
  <c r="BH97" i="32"/>
  <c r="K24" i="2"/>
  <c r="BH104" i="32"/>
  <c r="BH91" i="32"/>
  <c r="AE24" i="2"/>
  <c r="M93" i="32"/>
  <c r="BH93" i="32" s="1"/>
  <c r="BB84" i="32"/>
  <c r="BC24" i="2"/>
  <c r="AN24" i="2"/>
  <c r="AM84" i="32"/>
  <c r="BG172" i="32"/>
  <c r="AW99" i="32"/>
  <c r="BQ99" i="32" s="1"/>
  <c r="AJ84" i="32"/>
  <c r="AK24" i="2"/>
  <c r="BI115" i="32"/>
  <c r="AY84" i="32"/>
  <c r="AZ24" i="2"/>
  <c r="BH115" i="32"/>
  <c r="AN99" i="32"/>
  <c r="BH99" i="32" s="1"/>
  <c r="AF84" i="32"/>
  <c r="AG24" i="2"/>
  <c r="AZ84" i="32"/>
  <c r="BA24" i="2"/>
  <c r="BD91" i="32"/>
  <c r="BH106" i="32"/>
  <c r="AX84" i="32"/>
  <c r="AY24" i="2"/>
  <c r="AB14" i="36"/>
  <c r="AB17" i="36" s="1"/>
  <c r="AG84" i="32"/>
  <c r="AH24" i="2"/>
  <c r="AR84" i="32"/>
  <c r="AS24" i="2"/>
  <c r="AA14" i="36"/>
  <c r="AA17" i="36" s="1"/>
  <c r="Z169" i="32"/>
  <c r="V14" i="36"/>
  <c r="V17" i="36" s="1"/>
  <c r="U169" i="32"/>
  <c r="BP172" i="32" s="1"/>
  <c r="BJ98" i="32"/>
  <c r="AP99" i="32"/>
  <c r="BJ99" i="32" s="1"/>
  <c r="BJ115" i="32"/>
  <c r="BJ112" i="32"/>
  <c r="BJ97" i="32"/>
  <c r="BJ113" i="32"/>
  <c r="AQ84" i="32"/>
  <c r="AR24" i="2"/>
  <c r="W169" i="32"/>
  <c r="BR172" i="32" s="1"/>
  <c r="X14" i="36"/>
  <c r="X17" i="36" s="1"/>
  <c r="AK84" i="32"/>
  <c r="AL24" i="2"/>
  <c r="BG107" i="32"/>
  <c r="BG93" i="32"/>
  <c r="AX24" i="2"/>
  <c r="AW84" i="32"/>
  <c r="BG92" i="32"/>
  <c r="Z14" i="36"/>
  <c r="Z17" i="36" s="1"/>
  <c r="Y169" i="32"/>
  <c r="BH112" i="32"/>
  <c r="BH98" i="32"/>
  <c r="BH113" i="32"/>
  <c r="BH107" i="32"/>
  <c r="BH92" i="32"/>
  <c r="BH105" i="32"/>
  <c r="AT99" i="32"/>
  <c r="BN99" i="32" s="1"/>
  <c r="AE84" i="32"/>
  <c r="AF24" i="2"/>
  <c r="BG105" i="32"/>
  <c r="V173" i="32" l="1"/>
  <c r="BQ173" i="32" s="1"/>
  <c r="BQ171" i="32"/>
  <c r="X173" i="32"/>
  <c r="BS173" i="32" s="1"/>
  <c r="BS171" i="32"/>
  <c r="BP171" i="32"/>
  <c r="BR171" i="32"/>
  <c r="R173" i="32"/>
  <c r="BM173" i="32" s="1"/>
  <c r="BM171" i="32"/>
  <c r="S173" i="32"/>
  <c r="BN173" i="32" s="1"/>
  <c r="BN171" i="32"/>
  <c r="T173" i="32"/>
  <c r="BO173" i="32" s="1"/>
  <c r="BO171" i="32"/>
  <c r="P173" i="32"/>
  <c r="BK173" i="32" s="1"/>
  <c r="BK171" i="32"/>
  <c r="Q173" i="32"/>
  <c r="BL173" i="32" s="1"/>
  <c r="BL171" i="32"/>
  <c r="BD171" i="32"/>
  <c r="I173" i="32"/>
  <c r="BD173" i="32" s="1"/>
  <c r="U173" i="32"/>
  <c r="BP173" i="32" s="1"/>
  <c r="BG171" i="32"/>
  <c r="Y173" i="32"/>
  <c r="BF171" i="32"/>
  <c r="W173" i="32"/>
  <c r="BR173" i="32" s="1"/>
  <c r="E173" i="32"/>
  <c r="M173" i="32"/>
  <c r="BH173" i="32" s="1"/>
  <c r="B173" i="32"/>
  <c r="J173" i="32"/>
  <c r="BE173" i="32" s="1"/>
  <c r="O173" i="32"/>
  <c r="BJ173" i="32" s="1"/>
  <c r="F173" i="32"/>
  <c r="H173" i="32"/>
  <c r="D173" i="32"/>
  <c r="G173" i="32"/>
  <c r="N173" i="32"/>
  <c r="BI173" i="32" s="1"/>
  <c r="C173" i="32"/>
  <c r="AO5" i="36"/>
  <c r="N5" i="36"/>
  <c r="BF172" i="32"/>
  <c r="Z173" i="32"/>
  <c r="S11" i="37"/>
  <c r="R147" i="32" s="1"/>
  <c r="S10" i="37"/>
  <c r="O5" i="36" l="1"/>
  <c r="AP5" i="36"/>
  <c r="S19" i="37"/>
  <c r="S6" i="37"/>
  <c r="S9" i="2"/>
  <c r="S11" i="22"/>
  <c r="R123" i="32" s="1"/>
  <c r="AQ5" i="36" l="1"/>
  <c r="P5" i="36"/>
  <c r="S8" i="2"/>
  <c r="R91" i="32"/>
  <c r="R104" i="32"/>
  <c r="S21" i="37"/>
  <c r="S23" i="37" s="1"/>
  <c r="R144" i="32"/>
  <c r="S7" i="2"/>
  <c r="S10" i="22"/>
  <c r="S19" i="22" s="1"/>
  <c r="S6" i="22"/>
  <c r="BM91" i="32" l="1"/>
  <c r="BM104" i="32"/>
  <c r="BM92" i="32"/>
  <c r="BM107" i="32"/>
  <c r="BM105" i="32"/>
  <c r="BM106" i="32"/>
  <c r="R152" i="32"/>
  <c r="BM152" i="32" s="1"/>
  <c r="BM148" i="32"/>
  <c r="Q5" i="36"/>
  <c r="AR5" i="36"/>
  <c r="R89" i="32"/>
  <c r="R93" i="32" s="1"/>
  <c r="BM93" i="32" s="1"/>
  <c r="S13" i="2"/>
  <c r="R120" i="32"/>
  <c r="R80" i="32"/>
  <c r="S21" i="22"/>
  <c r="S25" i="22" s="1"/>
  <c r="R128" i="32" l="1"/>
  <c r="BM128" i="32" s="1"/>
  <c r="BM124" i="32"/>
  <c r="BM125" i="32"/>
  <c r="BM122" i="32"/>
  <c r="BM126" i="32"/>
  <c r="BM127" i="32"/>
  <c r="BM146" i="32"/>
  <c r="BM150" i="32"/>
  <c r="BM149" i="32"/>
  <c r="BM151" i="32"/>
  <c r="BM147" i="32"/>
  <c r="BM123" i="32"/>
  <c r="AS5" i="36"/>
  <c r="R5" i="36"/>
  <c r="S5" i="36" l="1"/>
  <c r="AT5" i="36"/>
  <c r="AU5" i="36" l="1"/>
  <c r="T5" i="36"/>
  <c r="U5" i="36" l="1"/>
  <c r="AV5" i="36"/>
  <c r="AW5" i="36" l="1"/>
  <c r="V5" i="36"/>
  <c r="W5" i="36" l="1"/>
  <c r="AX5" i="36"/>
  <c r="AY5" i="36" l="1"/>
  <c r="X5" i="36"/>
  <c r="Y5" i="36" l="1"/>
  <c r="AZ5" i="36"/>
  <c r="BA5" i="36" l="1"/>
  <c r="Z5" i="36"/>
  <c r="AA5" i="36" l="1"/>
  <c r="BB5" i="36"/>
  <c r="BC5" i="36" l="1"/>
  <c r="AB5" i="36"/>
  <c r="X29" i="37"/>
  <c r="W184" i="32" s="1"/>
  <c r="Y29" i="37" l="1"/>
  <c r="X184" i="32" s="1"/>
  <c r="Z29" i="37"/>
  <c r="Y184" i="32" s="1"/>
  <c r="W29" i="37"/>
  <c r="V184" i="32" s="1"/>
  <c r="V29" i="37" l="1"/>
  <c r="U184" i="32" s="1"/>
  <c r="AP29" i="37" l="1"/>
  <c r="AO185" i="32" s="1"/>
  <c r="O29" i="37"/>
  <c r="N184" i="32" s="1"/>
</calcChain>
</file>

<file path=xl/sharedStrings.xml><?xml version="1.0" encoding="utf-8"?>
<sst xmlns="http://schemas.openxmlformats.org/spreadsheetml/2006/main" count="167" uniqueCount="85">
  <si>
    <t>Logs</t>
  </si>
  <si>
    <t>Sawn wood</t>
  </si>
  <si>
    <t>Veneer</t>
  </si>
  <si>
    <t>Plywood</t>
  </si>
  <si>
    <t>(million cubic metres)</t>
  </si>
  <si>
    <t>Import value</t>
  </si>
  <si>
    <r>
      <t>Estimated</t>
    </r>
    <r>
      <rPr>
        <b/>
        <sz val="12"/>
        <rFont val="Arial"/>
        <family val="2"/>
      </rPr>
      <t xml:space="preserve"> roundwood equivalent volume</t>
    </r>
  </si>
  <si>
    <t xml:space="preserve">Logs </t>
  </si>
  <si>
    <t xml:space="preserve">Sawn wood </t>
  </si>
  <si>
    <t xml:space="preserve">Veneer </t>
  </si>
  <si>
    <t xml:space="preserve">Plywood </t>
  </si>
  <si>
    <t xml:space="preserve">Other wood </t>
  </si>
  <si>
    <t xml:space="preserve"> Total</t>
  </si>
  <si>
    <t xml:space="preserve">Others </t>
  </si>
  <si>
    <t xml:space="preserve">Australia </t>
  </si>
  <si>
    <t xml:space="preserve">Thailand </t>
  </si>
  <si>
    <t>Others</t>
  </si>
  <si>
    <t xml:space="preserve">South Korea </t>
  </si>
  <si>
    <t xml:space="preserve">Japan </t>
  </si>
  <si>
    <t xml:space="preserve">China </t>
  </si>
  <si>
    <t xml:space="preserve"> Product group</t>
  </si>
  <si>
    <t>Other Timber Sector</t>
  </si>
  <si>
    <t xml:space="preserve">VPA core products </t>
  </si>
  <si>
    <t>Product groups</t>
  </si>
  <si>
    <t>Presenting the data to more than two significant figures or to more than two decimal places would not be warranted.</t>
  </si>
  <si>
    <t>RWE volume for the main products groups traded has been estimated by multiplying</t>
  </si>
  <si>
    <t>The product groups specified correspond with the commodity codes designated in the UN's Harmonised System:</t>
  </si>
  <si>
    <t>4403 (logs),  4407 (sawn wood),  4408 (veneer),  4412 (plywood) which together are described herein as VPA core products;</t>
  </si>
  <si>
    <t>940161, 940169, 940330, 940340, 940350, 940360 (wooden furniture)</t>
  </si>
  <si>
    <t>440121, 440122, 440130 (wood chips and residues),  4701, 4702, 4703, 4704, 4705 (wood-based pulp),  48 (paper)</t>
  </si>
  <si>
    <t>(US$ million, cif, nominal)</t>
  </si>
  <si>
    <t>Imported by all countries</t>
  </si>
  <si>
    <t>VPA core</t>
  </si>
  <si>
    <t xml:space="preserve">Philippines </t>
  </si>
  <si>
    <t xml:space="preserve">India </t>
  </si>
  <si>
    <t xml:space="preserve">Vietnam </t>
  </si>
  <si>
    <t>EU-27</t>
  </si>
  <si>
    <t>It does so in total (by product group) and for selected product groups (by country and region), including on charts - and using importing country data as a proxy for export statistics</t>
  </si>
  <si>
    <t xml:space="preserve"> East Asia: </t>
  </si>
  <si>
    <t xml:space="preserve">Malaysia </t>
  </si>
  <si>
    <t xml:space="preserve"> Rest of World:</t>
  </si>
  <si>
    <t xml:space="preserve">New Zealand </t>
  </si>
  <si>
    <t xml:space="preserve">Others  </t>
  </si>
  <si>
    <t xml:space="preserve"> Africa </t>
  </si>
  <si>
    <t xml:space="preserve"> North America </t>
  </si>
  <si>
    <t xml:space="preserve"> South America </t>
  </si>
  <si>
    <r>
      <t>Timber Sector products</t>
    </r>
    <r>
      <rPr>
        <sz val="10"/>
        <rFont val="Arial"/>
        <family val="2"/>
      </rPr>
      <t xml:space="preserve"> are here defined as all wood-based products (including wooden furniture) other than fuel wood and Paper Sector products.</t>
    </r>
  </si>
  <si>
    <r>
      <t>VPA core products</t>
    </r>
    <r>
      <rPr>
        <sz val="10"/>
        <rFont val="Arial"/>
        <family val="2"/>
      </rPr>
      <t xml:space="preserve"> are here defined as those which must as a minimum be covered by a VPA under the EC's FLEGT initiative, namely logs, sawn wood, veneer and plywood.</t>
    </r>
  </si>
  <si>
    <t>4410 (particleboard),  4411 (fibre board),  4414 (picture frames),  4409 (mouldings),  4418 (joinery),  4420 (ornaments),  44219099 (not elsewhere specified)</t>
  </si>
  <si>
    <r>
      <t xml:space="preserve">Roundwood equivalent ("RWE") volume </t>
    </r>
    <r>
      <rPr>
        <sz val="10"/>
        <rFont val="Arial"/>
        <family val="2"/>
      </rPr>
      <t>(- a measure of the volume of logs used in making a given quantity of product)</t>
    </r>
  </si>
  <si>
    <t>volume by 1.4 (particleboard), 1.8 (sawn wood and fibre board), 1.9 (veneer and mouldings),  2 (picture frames),  2.3 (plywood),  2.5 (joinery, ornaments, "not elsewhere specified") and -</t>
  </si>
  <si>
    <t>in units of cubic metres per tonne - weight by 1.6 (wood chips and wood residues),  2.8 (wooden furniture), 3.5 (paper),  4.5 (wood-based pulp)</t>
  </si>
  <si>
    <t>For Timber Sector products, volume has been determined by multiplying weight by 1.4 m3/tonne if volume is not reported by the source</t>
  </si>
  <si>
    <r>
      <t xml:space="preserve">This workbook summarises the RWE volume and import value for the </t>
    </r>
    <r>
      <rPr>
        <b/>
        <sz val="10"/>
        <color indexed="10"/>
        <rFont val="Arial"/>
        <family val="2"/>
      </rPr>
      <t>Solomon Islands</t>
    </r>
    <r>
      <rPr>
        <sz val="10"/>
        <rFont val="Arial"/>
        <family val="2"/>
      </rPr>
      <t>' exports of wood-based products (other than pulp, paper and fuel).</t>
    </r>
  </si>
  <si>
    <t>Estimated RWE volume  (million cubic metres)</t>
  </si>
  <si>
    <t>Import value  (US$ million, cif, nominal)</t>
  </si>
  <si>
    <t>Volume  (million cubic metres)</t>
  </si>
  <si>
    <t>Based on importing country declarations</t>
  </si>
  <si>
    <t>Volume</t>
  </si>
  <si>
    <t>Based on exporting country declarations</t>
  </si>
  <si>
    <t>Export value</t>
  </si>
  <si>
    <t>(US$ million, fob, nominal)</t>
  </si>
  <si>
    <t>Imports of wood-based products from the Solomon Islands (by product group) - based on importing country declarations</t>
  </si>
  <si>
    <t>Imports of VPA core products from the Solomon Islands (by product group) - based on importing country declarations</t>
  </si>
  <si>
    <t>Imports of VPA core products from the Solomon Islands (by importing country) - based on importing country declarations</t>
  </si>
  <si>
    <t>Imports of logs from the Solomon Islands (by importing country) - based on importing country declarations</t>
  </si>
  <si>
    <t>Imports of sawnwood from the Solomon Islands (by importing country) - based on importing country declarations</t>
  </si>
  <si>
    <t>The Solomon Islands' exports of Paper Sector products are negligible.</t>
  </si>
  <si>
    <t xml:space="preserve"> Importing country</t>
  </si>
  <si>
    <t xml:space="preserve">Exports of logs from the Solomon Islands </t>
  </si>
  <si>
    <t>Total</t>
  </si>
  <si>
    <t>Sources:</t>
  </si>
  <si>
    <r>
      <t>Other panels</t>
    </r>
    <r>
      <rPr>
        <sz val="10"/>
        <rFont val="Arial"/>
        <family val="2"/>
      </rPr>
      <t xml:space="preserve"> are here defined as wood-based panels (including plywood).</t>
    </r>
  </si>
  <si>
    <r>
      <t>Paper Sector products</t>
    </r>
    <r>
      <rPr>
        <sz val="10"/>
        <rFont val="Arial"/>
        <family val="2"/>
      </rPr>
      <t xml:space="preserve"> </t>
    </r>
    <r>
      <rPr>
        <sz val="10"/>
        <color indexed="53"/>
        <rFont val="Arial"/>
        <family val="2"/>
      </rPr>
      <t>are not considered here</t>
    </r>
    <r>
      <rPr>
        <sz val="10"/>
        <rFont val="Arial"/>
        <family val="2"/>
      </rPr>
      <t>, but would be defined as wood chips, wood residues, wood-based pulp, and paper.  They would exclude waste paper and pulp based on this, and pulpwood logs.</t>
    </r>
  </si>
  <si>
    <t>The source of importing countries' statistics used include General Administration of Customs of the People's Republic of China (for China),  Eurostat (for EU member states),  Japan Customs (for Japan),  Korea Customs Service (for South Korea),  Ministry of Agriculture and Forestry (for New Zealand),  Tradeline Philippines (for the Philippines),  Directorate General of Customs (for Taiwan),  Customs Department of the Kingdom of Thailand (for Thailand),  United States International Trade Commission Dataweb (for the USA) and UN Comtrade</t>
  </si>
  <si>
    <t>Anomalies in the source data have been identified by comparing unit values (and, if volume is provided, the ratio between volume and weight) for each monthly statistic of bilateral trade.  Anomalies have then been revised by assuming that trade value is correct and volume (or weight if volume is not provided) is not, and then dividing trade value by an appropriate unit value.</t>
  </si>
  <si>
    <r>
      <t xml:space="preserve">The source of statistics for the export of logs is Annual Reports of the Central Bank of Solomon Islands  </t>
    </r>
    <r>
      <rPr>
        <sz val="10"/>
        <color indexed="12"/>
        <rFont val="Arial"/>
        <family val="2"/>
      </rPr>
      <t>http://www.cbsi.com.sb/index.php?id=105</t>
    </r>
  </si>
  <si>
    <t>Based on:  Annual or Quaterly Reports of the Central Bank of Solomon Islands  http://www.cbsi.com.sb/index.php?id=105</t>
  </si>
  <si>
    <r>
      <t xml:space="preserve">Volume produced </t>
    </r>
    <r>
      <rPr>
        <sz val="12"/>
        <color indexed="17"/>
        <rFont val="Arial"/>
        <family val="2"/>
      </rPr>
      <t>(a proxy for volume exported)</t>
    </r>
  </si>
  <si>
    <t>Export value  (US$ million, fob, nominal)</t>
  </si>
  <si>
    <t>Share of EU-27 in the bbove</t>
  </si>
  <si>
    <t>`</t>
  </si>
  <si>
    <t xml:space="preserve">Taiwan </t>
  </si>
  <si>
    <t>Imported by all 27 EU member states plus UK</t>
  </si>
  <si>
    <t xml:space="preserve"> EU-27 plus UK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</si>
</sst>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8">
    <font>
      <sz val="10"/>
      <name val="Arial"/>
    </font>
    <font>
      <sz val="10"/>
      <name val="Arial"/>
      <family val="2"/>
    </font>
    <font>
      <sz val="8"/>
      <name val="Arial"/>
      <family val="2"/>
    </font>
    <font>
      <b/>
      <sz val="10"/>
      <name val="Arial"/>
      <family val="2"/>
    </font>
    <font>
      <sz val="10"/>
      <name val="Arial"/>
      <family val="2"/>
    </font>
    <font>
      <b/>
      <sz val="12"/>
      <name val="Arial"/>
      <family val="2"/>
    </font>
    <font>
      <b/>
      <i/>
      <sz val="12"/>
      <name val="Arial"/>
      <family val="2"/>
    </font>
    <font>
      <sz val="10"/>
      <color indexed="9"/>
      <name val="Arial"/>
      <family val="2"/>
    </font>
    <font>
      <i/>
      <sz val="10"/>
      <name val="Arial"/>
      <family val="2"/>
    </font>
    <font>
      <b/>
      <sz val="11"/>
      <name val="Arial"/>
      <family val="2"/>
    </font>
    <font>
      <sz val="11"/>
      <name val="Arial"/>
      <family val="2"/>
    </font>
    <font>
      <b/>
      <sz val="10"/>
      <color indexed="10"/>
      <name val="Arial"/>
      <family val="2"/>
    </font>
    <font>
      <sz val="10"/>
      <color indexed="12"/>
      <name val="Arial"/>
      <family val="2"/>
    </font>
    <font>
      <b/>
      <sz val="12"/>
      <color indexed="12"/>
      <name val="Arial"/>
      <family val="2"/>
    </font>
    <font>
      <b/>
      <sz val="10"/>
      <color indexed="12"/>
      <name val="Arial"/>
      <family val="2"/>
    </font>
    <font>
      <b/>
      <sz val="11"/>
      <color indexed="12"/>
      <name val="Arial"/>
      <family val="2"/>
    </font>
    <font>
      <sz val="10"/>
      <color indexed="53"/>
      <name val="Arial"/>
      <family val="2"/>
    </font>
    <font>
      <sz val="12"/>
      <color indexed="17"/>
      <name val="Arial"/>
      <family val="2"/>
    </font>
    <font>
      <b/>
      <sz val="11"/>
      <name val="Arial"/>
      <family val="2"/>
    </font>
    <font>
      <b/>
      <sz val="10"/>
      <name val="Arial"/>
      <family val="2"/>
    </font>
    <font>
      <sz val="10"/>
      <name val="Arial"/>
      <family val="2"/>
    </font>
    <font>
      <i/>
      <sz val="10"/>
      <color indexed="61"/>
      <name val="Arial"/>
      <family val="2"/>
    </font>
    <font>
      <b/>
      <sz val="10"/>
      <color theme="0"/>
      <name val="Arial"/>
      <family val="2"/>
    </font>
    <font>
      <sz val="10"/>
      <color theme="0"/>
      <name val="Arial"/>
      <family val="2"/>
    </font>
    <font>
      <b/>
      <sz val="11"/>
      <color rgb="FF0000FF"/>
      <name val="Arial"/>
      <family val="2"/>
    </font>
    <font>
      <sz val="11"/>
      <color rgb="FF0000FF"/>
      <name val="Arial"/>
      <family val="2"/>
    </font>
    <font>
      <sz val="10"/>
      <color rgb="FF0000FF"/>
      <name val="Arial"/>
      <family val="2"/>
    </font>
    <font>
      <b/>
      <sz val="10"/>
      <color rgb="FF0000FF"/>
      <name val="Arial"/>
      <family val="2"/>
    </font>
  </fonts>
  <fills count="2">
    <fill>
      <patternFill patternType="none"/>
    </fill>
    <fill>
      <patternFill patternType="gray125"/>
    </fill>
  </fills>
  <borders count="65">
    <border>
      <left/>
      <right/>
      <top/>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style="thin">
        <color indexed="64"/>
      </bottom>
      <diagonal/>
    </border>
    <border>
      <left style="double">
        <color indexed="64"/>
      </left>
      <right style="thin">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thin">
        <color indexed="64"/>
      </left>
      <right style="thin">
        <color indexed="64"/>
      </right>
      <top style="double">
        <color indexed="64"/>
      </top>
      <bottom/>
      <diagonal/>
    </border>
    <border>
      <left style="double">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double">
        <color indexed="64"/>
      </top>
      <bottom/>
      <diagonal/>
    </border>
    <border>
      <left style="double">
        <color indexed="64"/>
      </left>
      <right/>
      <top style="double">
        <color indexed="64"/>
      </top>
      <bottom/>
      <diagonal/>
    </border>
    <border>
      <left style="double">
        <color indexed="64"/>
      </left>
      <right/>
      <top/>
      <bottom style="dotted">
        <color indexed="64"/>
      </bottom>
      <diagonal/>
    </border>
    <border>
      <left style="double">
        <color indexed="64"/>
      </left>
      <right/>
      <top/>
      <bottom/>
      <diagonal/>
    </border>
    <border>
      <left style="double">
        <color indexed="64"/>
      </left>
      <right/>
      <top/>
      <bottom style="thin">
        <color indexed="64"/>
      </bottom>
      <diagonal/>
    </border>
    <border>
      <left style="double">
        <color indexed="64"/>
      </left>
      <right/>
      <top style="thin">
        <color indexed="64"/>
      </top>
      <bottom style="dotted">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double">
        <color indexed="64"/>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top style="double">
        <color indexed="64"/>
      </top>
      <bottom/>
      <diagonal/>
    </border>
    <border>
      <left style="thin">
        <color indexed="64"/>
      </left>
      <right style="double">
        <color indexed="64"/>
      </right>
      <top/>
      <bottom style="thin">
        <color indexed="64"/>
      </bottom>
      <diagonal/>
    </border>
    <border>
      <left/>
      <right style="double">
        <color indexed="64"/>
      </right>
      <top/>
      <bottom style="double">
        <color indexed="64"/>
      </bottom>
      <diagonal/>
    </border>
    <border>
      <left style="thin">
        <color indexed="64"/>
      </left>
      <right style="double">
        <color indexed="64"/>
      </right>
      <top/>
      <bottom style="dotted">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tted">
        <color indexed="64"/>
      </bottom>
      <diagonal/>
    </border>
    <border>
      <left style="double">
        <color indexed="64"/>
      </left>
      <right style="double">
        <color indexed="64"/>
      </right>
      <top style="double">
        <color indexed="64"/>
      </top>
      <bottom/>
      <diagonal/>
    </border>
    <border>
      <left/>
      <right/>
      <top/>
      <bottom style="thin">
        <color indexed="64"/>
      </bottom>
      <diagonal/>
    </border>
    <border>
      <left/>
      <right style="double">
        <color indexed="64"/>
      </right>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double">
        <color indexed="64"/>
      </top>
      <bottom/>
      <diagonal/>
    </border>
    <border>
      <left/>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1">
    <xf numFmtId="0" fontId="0" fillId="0" borderId="0"/>
  </cellStyleXfs>
  <cellXfs count="279">
    <xf numFmtId="0" fontId="0" fillId="0" borderId="0" xfId="0"/>
    <xf numFmtId="0" fontId="3" fillId="0" borderId="0" xfId="0" applyFont="1"/>
    <xf numFmtId="0" fontId="4" fillId="0" borderId="0" xfId="0" applyFont="1"/>
    <xf numFmtId="0" fontId="0" fillId="0" borderId="1" xfId="0" applyBorder="1"/>
    <xf numFmtId="0" fontId="0" fillId="0" borderId="2" xfId="0" applyBorder="1"/>
    <xf numFmtId="0" fontId="0" fillId="0" borderId="2" xfId="0" applyBorder="1" applyAlignment="1">
      <alignment horizontal="right"/>
    </xf>
    <xf numFmtId="0" fontId="0" fillId="0" borderId="1" xfId="0" applyBorder="1" applyAlignment="1">
      <alignment horizontal="right"/>
    </xf>
    <xf numFmtId="0" fontId="0" fillId="0" borderId="3" xfId="0" applyBorder="1"/>
    <xf numFmtId="0" fontId="0" fillId="0" borderId="4" xfId="0" applyBorder="1" applyAlignment="1">
      <alignment horizontal="right"/>
    </xf>
    <xf numFmtId="165" fontId="0" fillId="0" borderId="2" xfId="0" applyNumberFormat="1" applyBorder="1"/>
    <xf numFmtId="3" fontId="0" fillId="0" borderId="5" xfId="0" applyNumberFormat="1" applyBorder="1" applyAlignment="1">
      <alignment horizontal="center"/>
    </xf>
    <xf numFmtId="3" fontId="0" fillId="0" borderId="6" xfId="0" applyNumberFormat="1" applyBorder="1" applyAlignment="1">
      <alignment horizontal="center"/>
    </xf>
    <xf numFmtId="4" fontId="0" fillId="0" borderId="5" xfId="0" applyNumberFormat="1" applyBorder="1" applyAlignment="1">
      <alignment horizontal="center"/>
    </xf>
    <xf numFmtId="4" fontId="0" fillId="0" borderId="6" xfId="0" applyNumberFormat="1" applyBorder="1" applyAlignment="1">
      <alignment horizontal="center"/>
    </xf>
    <xf numFmtId="3" fontId="4" fillId="0" borderId="7" xfId="0" applyNumberFormat="1" applyFont="1" applyBorder="1" applyAlignment="1">
      <alignment horizontal="center"/>
    </xf>
    <xf numFmtId="3" fontId="4" fillId="0" borderId="8" xfId="0" applyNumberFormat="1" applyFont="1" applyBorder="1" applyAlignment="1">
      <alignment horizontal="center"/>
    </xf>
    <xf numFmtId="3" fontId="0" fillId="0" borderId="9" xfId="0" applyNumberFormat="1" applyBorder="1" applyAlignment="1">
      <alignment horizontal="center"/>
    </xf>
    <xf numFmtId="3" fontId="0" fillId="0" borderId="10" xfId="0" applyNumberFormat="1" applyBorder="1" applyAlignment="1">
      <alignment horizontal="center"/>
    </xf>
    <xf numFmtId="3" fontId="0" fillId="0" borderId="0" xfId="0" applyNumberFormat="1" applyAlignment="1">
      <alignment horizontal="center"/>
    </xf>
    <xf numFmtId="3" fontId="3" fillId="0" borderId="11" xfId="0" applyNumberFormat="1" applyFont="1" applyBorder="1" applyAlignment="1">
      <alignment horizontal="center" vertical="center"/>
    </xf>
    <xf numFmtId="3" fontId="3" fillId="0" borderId="12" xfId="0" applyNumberFormat="1" applyFont="1" applyBorder="1" applyAlignment="1">
      <alignment horizontal="center" vertical="center"/>
    </xf>
    <xf numFmtId="0" fontId="3" fillId="0" borderId="4" xfId="0" applyFont="1" applyBorder="1" applyAlignment="1">
      <alignment vertical="center"/>
    </xf>
    <xf numFmtId="164" fontId="3" fillId="0" borderId="7" xfId="0" applyNumberFormat="1" applyFont="1" applyBorder="1" applyAlignment="1">
      <alignment horizontal="center" vertical="center"/>
    </xf>
    <xf numFmtId="164" fontId="3" fillId="0" borderId="8" xfId="0" applyNumberFormat="1" applyFont="1" applyBorder="1" applyAlignment="1">
      <alignment horizontal="center" vertical="center"/>
    </xf>
    <xf numFmtId="3" fontId="3" fillId="0" borderId="7" xfId="0" applyNumberFormat="1" applyFont="1" applyBorder="1" applyAlignment="1">
      <alignment horizontal="center" vertical="center"/>
    </xf>
    <xf numFmtId="3" fontId="3" fillId="0" borderId="8" xfId="0" applyNumberFormat="1" applyFont="1" applyBorder="1" applyAlignment="1">
      <alignment horizontal="center" vertical="center"/>
    </xf>
    <xf numFmtId="0" fontId="8" fillId="0" borderId="4" xfId="0" applyFont="1" applyBorder="1" applyAlignment="1">
      <alignment horizontal="right" vertical="center"/>
    </xf>
    <xf numFmtId="164" fontId="8" fillId="0" borderId="7" xfId="0" applyNumberFormat="1" applyFont="1" applyBorder="1" applyAlignment="1">
      <alignment horizontal="center" vertical="center"/>
    </xf>
    <xf numFmtId="164" fontId="8" fillId="0" borderId="8" xfId="0" applyNumberFormat="1" applyFont="1" applyBorder="1" applyAlignment="1">
      <alignment horizontal="center" vertical="center"/>
    </xf>
    <xf numFmtId="3" fontId="8" fillId="0" borderId="7" xfId="0" applyNumberFormat="1" applyFont="1" applyBorder="1" applyAlignment="1">
      <alignment horizontal="center" vertical="center"/>
    </xf>
    <xf numFmtId="3" fontId="8" fillId="0" borderId="8" xfId="0" applyNumberFormat="1" applyFont="1" applyBorder="1" applyAlignment="1">
      <alignment horizontal="center" vertical="center"/>
    </xf>
    <xf numFmtId="164" fontId="3" fillId="0" borderId="11" xfId="0" applyNumberFormat="1" applyFont="1" applyBorder="1" applyAlignment="1">
      <alignment horizontal="center"/>
    </xf>
    <xf numFmtId="164" fontId="3" fillId="0" borderId="12" xfId="0" applyNumberFormat="1" applyFont="1" applyBorder="1" applyAlignment="1">
      <alignment horizontal="center"/>
    </xf>
    <xf numFmtId="3" fontId="3" fillId="0" borderId="11" xfId="0" applyNumberFormat="1" applyFont="1" applyBorder="1" applyAlignment="1">
      <alignment horizontal="center"/>
    </xf>
    <xf numFmtId="3" fontId="3" fillId="0" borderId="12" xfId="0" applyNumberFormat="1" applyFont="1" applyBorder="1" applyAlignment="1">
      <alignment horizontal="center"/>
    </xf>
    <xf numFmtId="0" fontId="9" fillId="0" borderId="13" xfId="0" applyFont="1" applyBorder="1" applyAlignment="1">
      <alignment horizontal="center"/>
    </xf>
    <xf numFmtId="0" fontId="9" fillId="0" borderId="10" xfId="0" applyFont="1" applyBorder="1" applyAlignment="1">
      <alignment horizontal="center"/>
    </xf>
    <xf numFmtId="0" fontId="9" fillId="0" borderId="14" xfId="0" applyFont="1" applyBorder="1" applyAlignment="1">
      <alignment horizontal="center"/>
    </xf>
    <xf numFmtId="0" fontId="10" fillId="0" borderId="2" xfId="0" applyFont="1" applyBorder="1"/>
    <xf numFmtId="0" fontId="9" fillId="0" borderId="15" xfId="0" applyFont="1" applyBorder="1" applyAlignment="1">
      <alignment horizontal="center"/>
    </xf>
    <xf numFmtId="0" fontId="9" fillId="0" borderId="16" xfId="0" applyFont="1" applyBorder="1" applyAlignment="1">
      <alignment horizontal="center"/>
    </xf>
    <xf numFmtId="2" fontId="3" fillId="0" borderId="7" xfId="0" applyNumberFormat="1" applyFont="1" applyBorder="1" applyAlignment="1">
      <alignment horizontal="center" vertical="center"/>
    </xf>
    <xf numFmtId="2" fontId="3" fillId="0" borderId="8"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0" fillId="0" borderId="17" xfId="0" applyBorder="1" applyAlignment="1">
      <alignment horizontal="right" vertical="center"/>
    </xf>
    <xf numFmtId="9" fontId="4" fillId="0" borderId="18" xfId="0" applyNumberFormat="1" applyFont="1" applyBorder="1" applyAlignment="1">
      <alignment horizontal="center" vertical="center"/>
    </xf>
    <xf numFmtId="9" fontId="4" fillId="0" borderId="19" xfId="0" applyNumberFormat="1" applyFont="1" applyBorder="1" applyAlignment="1">
      <alignment horizontal="center" vertical="center"/>
    </xf>
    <xf numFmtId="9" fontId="4" fillId="0" borderId="20" xfId="0" applyNumberFormat="1" applyFont="1" applyBorder="1" applyAlignment="1">
      <alignment horizontal="center" vertical="center"/>
    </xf>
    <xf numFmtId="0" fontId="3" fillId="0" borderId="21" xfId="0" applyFont="1" applyBorder="1" applyAlignment="1">
      <alignment vertical="center"/>
    </xf>
    <xf numFmtId="9" fontId="3" fillId="0" borderId="22" xfId="0" applyNumberFormat="1" applyFont="1" applyBorder="1" applyAlignment="1">
      <alignment horizontal="center" vertical="center"/>
    </xf>
    <xf numFmtId="9" fontId="3" fillId="0" borderId="23" xfId="0" applyNumberFormat="1" applyFont="1" applyBorder="1" applyAlignment="1">
      <alignment horizontal="center" vertical="center"/>
    </xf>
    <xf numFmtId="9" fontId="3" fillId="0" borderId="24" xfId="0" applyNumberFormat="1" applyFont="1" applyBorder="1" applyAlignment="1">
      <alignment horizontal="center" vertical="center"/>
    </xf>
    <xf numFmtId="9" fontId="4" fillId="0" borderId="22" xfId="0" applyNumberFormat="1" applyFont="1" applyBorder="1" applyAlignment="1">
      <alignment horizontal="center" vertical="center"/>
    </xf>
    <xf numFmtId="9" fontId="4" fillId="0" borderId="5" xfId="0" applyNumberFormat="1" applyFont="1" applyBorder="1" applyAlignment="1">
      <alignment horizontal="center" vertical="center"/>
    </xf>
    <xf numFmtId="9" fontId="4" fillId="0" borderId="9" xfId="0" applyNumberFormat="1" applyFont="1" applyBorder="1" applyAlignment="1">
      <alignment horizontal="center" vertical="center"/>
    </xf>
    <xf numFmtId="9" fontId="4" fillId="0" borderId="23" xfId="0" applyNumberFormat="1" applyFont="1" applyBorder="1" applyAlignment="1">
      <alignment horizontal="center" vertical="center"/>
    </xf>
    <xf numFmtId="9" fontId="4" fillId="0" borderId="24" xfId="0" applyNumberFormat="1" applyFont="1" applyBorder="1" applyAlignment="1">
      <alignment horizontal="center" vertical="center"/>
    </xf>
    <xf numFmtId="9" fontId="4" fillId="0" borderId="6" xfId="0" applyNumberFormat="1" applyFont="1" applyBorder="1" applyAlignment="1">
      <alignment horizontal="center" vertical="center"/>
    </xf>
    <xf numFmtId="9" fontId="4" fillId="0" borderId="25" xfId="0" applyNumberFormat="1" applyFont="1" applyBorder="1" applyAlignment="1">
      <alignment horizontal="center" vertical="center"/>
    </xf>
    <xf numFmtId="9" fontId="4" fillId="0" borderId="10" xfId="0" applyNumberFormat="1" applyFont="1" applyBorder="1" applyAlignment="1">
      <alignment horizontal="center" vertical="center"/>
    </xf>
    <xf numFmtId="9" fontId="4" fillId="0" borderId="26" xfId="0" applyNumberFormat="1" applyFont="1" applyBorder="1" applyAlignment="1">
      <alignment horizontal="center" vertical="center"/>
    </xf>
    <xf numFmtId="0" fontId="7" fillId="0" borderId="0" xfId="0" applyFont="1"/>
    <xf numFmtId="0" fontId="0" fillId="0" borderId="0" xfId="0" applyAlignment="1">
      <alignment horizontal="right"/>
    </xf>
    <xf numFmtId="4" fontId="10" fillId="0" borderId="2" xfId="0" applyNumberFormat="1" applyFont="1" applyBorder="1"/>
    <xf numFmtId="0" fontId="9" fillId="0" borderId="26" xfId="0" applyFont="1" applyBorder="1" applyAlignment="1">
      <alignment horizontal="center"/>
    </xf>
    <xf numFmtId="2" fontId="3" fillId="0" borderId="27" xfId="0" applyNumberFormat="1" applyFont="1" applyBorder="1" applyAlignment="1">
      <alignment horizontal="center" vertical="center"/>
    </xf>
    <xf numFmtId="2" fontId="0" fillId="0" borderId="8" xfId="0" applyNumberFormat="1" applyBorder="1" applyAlignment="1">
      <alignment horizontal="center"/>
    </xf>
    <xf numFmtId="4" fontId="3" fillId="0" borderId="19" xfId="0" applyNumberFormat="1" applyFont="1" applyBorder="1" applyAlignment="1">
      <alignment horizontal="center" vertical="center"/>
    </xf>
    <xf numFmtId="4" fontId="3" fillId="0" borderId="28" xfId="0" applyNumberFormat="1" applyFont="1" applyBorder="1" applyAlignment="1">
      <alignment horizontal="center"/>
    </xf>
    <xf numFmtId="4" fontId="3" fillId="0" borderId="29" xfId="0" applyNumberFormat="1" applyFont="1" applyBorder="1" applyAlignment="1">
      <alignment horizontal="center"/>
    </xf>
    <xf numFmtId="2" fontId="0" fillId="0" borderId="9" xfId="0" applyNumberFormat="1" applyBorder="1" applyAlignment="1">
      <alignment horizontal="center"/>
    </xf>
    <xf numFmtId="2" fontId="0" fillId="0" borderId="10" xfId="0" applyNumberFormat="1" applyBorder="1" applyAlignment="1">
      <alignment horizontal="center"/>
    </xf>
    <xf numFmtId="2" fontId="0" fillId="0" borderId="7" xfId="0" applyNumberFormat="1" applyBorder="1" applyAlignment="1">
      <alignment horizontal="center"/>
    </xf>
    <xf numFmtId="2" fontId="3" fillId="0" borderId="30" xfId="0" applyNumberFormat="1" applyFont="1" applyBorder="1" applyAlignment="1">
      <alignment horizontal="center" vertical="center"/>
    </xf>
    <xf numFmtId="0" fontId="3" fillId="0" borderId="31" xfId="0" applyFont="1" applyBorder="1" applyAlignment="1">
      <alignment vertical="center"/>
    </xf>
    <xf numFmtId="0" fontId="3" fillId="0" borderId="32" xfId="0" applyFont="1" applyBorder="1" applyAlignment="1">
      <alignment horizontal="left"/>
    </xf>
    <xf numFmtId="0" fontId="0" fillId="0" borderId="33" xfId="0" applyBorder="1" applyAlignment="1">
      <alignment horizontal="right"/>
    </xf>
    <xf numFmtId="0" fontId="4" fillId="0" borderId="33" xfId="0" applyFont="1" applyBorder="1" applyAlignment="1">
      <alignment horizontal="right"/>
    </xf>
    <xf numFmtId="0" fontId="0" fillId="0" borderId="34" xfId="0" applyBorder="1" applyAlignment="1">
      <alignment horizontal="right"/>
    </xf>
    <xf numFmtId="0" fontId="3" fillId="0" borderId="35" xfId="0" applyFont="1" applyBorder="1" applyAlignment="1">
      <alignment horizontal="left"/>
    </xf>
    <xf numFmtId="0" fontId="0" fillId="0" borderId="36" xfId="0" applyBorder="1" applyAlignment="1">
      <alignment horizontal="right"/>
    </xf>
    <xf numFmtId="0" fontId="0" fillId="0" borderId="37" xfId="0" applyBorder="1"/>
    <xf numFmtId="0" fontId="3" fillId="0" borderId="38" xfId="0" applyFont="1" applyBorder="1" applyAlignment="1">
      <alignment horizontal="left" vertical="center"/>
    </xf>
    <xf numFmtId="4" fontId="3" fillId="0" borderId="39" xfId="0" applyNumberFormat="1" applyFont="1" applyBorder="1" applyAlignment="1">
      <alignment horizontal="center" vertical="center"/>
    </xf>
    <xf numFmtId="4" fontId="3" fillId="0" borderId="40" xfId="0" applyNumberFormat="1" applyFont="1" applyBorder="1" applyAlignment="1">
      <alignment horizontal="center" vertical="center"/>
    </xf>
    <xf numFmtId="0" fontId="3" fillId="0" borderId="41" xfId="0" applyFont="1" applyBorder="1" applyAlignment="1">
      <alignment horizontal="left" vertical="center"/>
    </xf>
    <xf numFmtId="4" fontId="3" fillId="0" borderId="18" xfId="0" applyNumberFormat="1" applyFont="1" applyBorder="1" applyAlignment="1">
      <alignment horizontal="center" vertical="center"/>
    </xf>
    <xf numFmtId="0" fontId="3" fillId="0" borderId="32" xfId="0" applyFont="1" applyBorder="1" applyAlignment="1">
      <alignment horizontal="left" vertical="center"/>
    </xf>
    <xf numFmtId="4" fontId="3" fillId="0" borderId="11" xfId="0" applyNumberFormat="1" applyFont="1" applyBorder="1" applyAlignment="1">
      <alignment horizontal="center" vertical="center"/>
    </xf>
    <xf numFmtId="4" fontId="3" fillId="0" borderId="12" xfId="0" applyNumberFormat="1" applyFont="1" applyBorder="1" applyAlignment="1">
      <alignment horizontal="center" vertical="center"/>
    </xf>
    <xf numFmtId="164" fontId="4" fillId="0" borderId="5" xfId="0" applyNumberFormat="1" applyFont="1" applyBorder="1" applyAlignment="1">
      <alignment horizontal="center"/>
    </xf>
    <xf numFmtId="164" fontId="4" fillId="0" borderId="6" xfId="0" applyNumberFormat="1" applyFont="1" applyBorder="1" applyAlignment="1">
      <alignment horizontal="center"/>
    </xf>
    <xf numFmtId="165" fontId="3" fillId="0" borderId="30" xfId="0" applyNumberFormat="1" applyFont="1" applyBorder="1" applyAlignment="1">
      <alignment horizontal="center" vertical="center"/>
    </xf>
    <xf numFmtId="165" fontId="3" fillId="0" borderId="27" xfId="0" applyNumberFormat="1" applyFont="1" applyBorder="1" applyAlignment="1">
      <alignment horizontal="center" vertical="center"/>
    </xf>
    <xf numFmtId="3" fontId="3" fillId="0" borderId="30" xfId="0" applyNumberFormat="1" applyFont="1" applyBorder="1" applyAlignment="1">
      <alignment horizontal="center" vertical="center"/>
    </xf>
    <xf numFmtId="3" fontId="3" fillId="0" borderId="39"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4" fillId="0" borderId="5" xfId="0" applyNumberFormat="1" applyFont="1" applyBorder="1" applyAlignment="1">
      <alignment horizontal="center"/>
    </xf>
    <xf numFmtId="3" fontId="3" fillId="0" borderId="28" xfId="0" applyNumberFormat="1" applyFont="1" applyBorder="1" applyAlignment="1">
      <alignment horizontal="center"/>
    </xf>
    <xf numFmtId="3" fontId="3" fillId="0" borderId="27" xfId="0" applyNumberFormat="1" applyFont="1" applyBorder="1" applyAlignment="1">
      <alignment horizontal="center" vertical="center"/>
    </xf>
    <xf numFmtId="3" fontId="3" fillId="0" borderId="42" xfId="0" applyNumberFormat="1" applyFont="1" applyBorder="1" applyAlignment="1">
      <alignment horizontal="center" vertical="center"/>
    </xf>
    <xf numFmtId="3" fontId="3" fillId="0" borderId="40" xfId="0" applyNumberFormat="1" applyFont="1" applyBorder="1" applyAlignment="1">
      <alignment horizontal="center" vertical="center"/>
    </xf>
    <xf numFmtId="3" fontId="3" fillId="0" borderId="19" xfId="0" applyNumberFormat="1" applyFont="1" applyBorder="1" applyAlignment="1">
      <alignment horizontal="center" vertical="center"/>
    </xf>
    <xf numFmtId="3" fontId="4" fillId="0" borderId="6" xfId="0" applyNumberFormat="1" applyFont="1" applyBorder="1" applyAlignment="1">
      <alignment horizontal="center"/>
    </xf>
    <xf numFmtId="3" fontId="3" fillId="0" borderId="29" xfId="0" applyNumberFormat="1" applyFont="1" applyBorder="1" applyAlignment="1">
      <alignment horizontal="center"/>
    </xf>
    <xf numFmtId="0" fontId="8" fillId="0" borderId="0" xfId="0" applyFont="1"/>
    <xf numFmtId="0" fontId="12" fillId="0" borderId="0" xfId="0" applyFont="1" applyAlignment="1">
      <alignment horizontal="right"/>
    </xf>
    <xf numFmtId="0" fontId="12" fillId="0" borderId="2" xfId="0" applyFont="1" applyBorder="1"/>
    <xf numFmtId="0" fontId="15" fillId="0" borderId="13" xfId="0" applyFont="1" applyBorder="1" applyAlignment="1">
      <alignment horizontal="center"/>
    </xf>
    <xf numFmtId="0" fontId="15" fillId="0" borderId="10" xfId="0" applyFont="1" applyBorder="1" applyAlignment="1">
      <alignment horizontal="center"/>
    </xf>
    <xf numFmtId="0" fontId="15" fillId="0" borderId="14" xfId="0" applyFont="1" applyBorder="1" applyAlignment="1">
      <alignment horizontal="center"/>
    </xf>
    <xf numFmtId="0" fontId="14" fillId="0" borderId="43" xfId="0" applyFont="1" applyBorder="1" applyAlignment="1">
      <alignment vertical="center"/>
    </xf>
    <xf numFmtId="164" fontId="14" fillId="0" borderId="44" xfId="0" applyNumberFormat="1" applyFont="1" applyBorder="1" applyAlignment="1">
      <alignment horizontal="center" vertical="center"/>
    </xf>
    <xf numFmtId="164" fontId="14" fillId="0" borderId="15" xfId="0" applyNumberFormat="1" applyFont="1" applyBorder="1" applyAlignment="1">
      <alignment horizontal="center" vertical="center"/>
    </xf>
    <xf numFmtId="0" fontId="12" fillId="0" borderId="0" xfId="0" applyFont="1"/>
    <xf numFmtId="0" fontId="9" fillId="0" borderId="45" xfId="0" applyFont="1" applyBorder="1" applyAlignment="1">
      <alignment horizontal="center"/>
    </xf>
    <xf numFmtId="9" fontId="3" fillId="0" borderId="46" xfId="0" applyNumberFormat="1" applyFont="1" applyBorder="1" applyAlignment="1">
      <alignment horizontal="center" vertical="center"/>
    </xf>
    <xf numFmtId="9" fontId="4" fillId="0" borderId="47" xfId="0" applyNumberFormat="1" applyFont="1" applyBorder="1" applyAlignment="1">
      <alignment horizontal="center" vertical="center"/>
    </xf>
    <xf numFmtId="9" fontId="4" fillId="0" borderId="46" xfId="0" applyNumberFormat="1" applyFont="1" applyBorder="1" applyAlignment="1">
      <alignment horizontal="center" vertical="center"/>
    </xf>
    <xf numFmtId="9" fontId="4" fillId="0" borderId="48" xfId="0" applyNumberFormat="1" applyFont="1" applyBorder="1" applyAlignment="1">
      <alignment horizontal="center" vertical="center"/>
    </xf>
    <xf numFmtId="9" fontId="4" fillId="0" borderId="14" xfId="0" applyNumberFormat="1" applyFont="1" applyBorder="1" applyAlignment="1">
      <alignment horizontal="center" vertical="center"/>
    </xf>
    <xf numFmtId="164" fontId="14" fillId="0" borderId="45" xfId="0" applyNumberFormat="1" applyFont="1" applyBorder="1" applyAlignment="1">
      <alignment horizontal="center" vertical="center"/>
    </xf>
    <xf numFmtId="0" fontId="11" fillId="0" borderId="0" xfId="0" applyFont="1"/>
    <xf numFmtId="0" fontId="0" fillId="0" borderId="49" xfId="0" applyBorder="1"/>
    <xf numFmtId="0" fontId="3" fillId="0" borderId="37" xfId="0" applyFont="1" applyBorder="1" applyAlignment="1">
      <alignment horizontal="center"/>
    </xf>
    <xf numFmtId="0" fontId="3" fillId="0" borderId="0" xfId="0" applyFont="1" applyAlignment="1">
      <alignment horizontal="center"/>
    </xf>
    <xf numFmtId="3" fontId="4" fillId="0" borderId="10" xfId="0" applyNumberFormat="1" applyFont="1" applyBorder="1" applyAlignment="1">
      <alignment horizontal="center"/>
    </xf>
    <xf numFmtId="3" fontId="4" fillId="0" borderId="9" xfId="0" applyNumberFormat="1" applyFont="1" applyBorder="1" applyAlignment="1">
      <alignment horizontal="center"/>
    </xf>
    <xf numFmtId="2" fontId="4" fillId="0" borderId="9" xfId="0" applyNumberFormat="1" applyFont="1" applyBorder="1" applyAlignment="1">
      <alignment horizontal="center"/>
    </xf>
    <xf numFmtId="2" fontId="4" fillId="0" borderId="10" xfId="0" applyNumberFormat="1" applyFont="1" applyBorder="1" applyAlignment="1">
      <alignment horizontal="center"/>
    </xf>
    <xf numFmtId="4" fontId="4" fillId="0" borderId="6" xfId="0" applyNumberFormat="1" applyFont="1" applyBorder="1" applyAlignment="1">
      <alignment horizontal="center"/>
    </xf>
    <xf numFmtId="0" fontId="1" fillId="0" borderId="0" xfId="0" applyFont="1"/>
    <xf numFmtId="0" fontId="18" fillId="0" borderId="10" xfId="0" applyFont="1" applyBorder="1" applyAlignment="1">
      <alignment horizontal="center"/>
    </xf>
    <xf numFmtId="0" fontId="20" fillId="0" borderId="0" xfId="0" applyFont="1"/>
    <xf numFmtId="3" fontId="19" fillId="0" borderId="27" xfId="0" applyNumberFormat="1" applyFont="1" applyBorder="1" applyAlignment="1">
      <alignment horizontal="center" vertical="center"/>
    </xf>
    <xf numFmtId="3" fontId="19" fillId="0" borderId="40" xfId="0" applyNumberFormat="1" applyFont="1" applyBorder="1" applyAlignment="1">
      <alignment horizontal="center" vertical="center"/>
    </xf>
    <xf numFmtId="3" fontId="19" fillId="0" borderId="19" xfId="0" applyNumberFormat="1" applyFont="1" applyBorder="1" applyAlignment="1">
      <alignment horizontal="center" vertical="center"/>
    </xf>
    <xf numFmtId="3" fontId="19" fillId="0" borderId="12" xfId="0" applyNumberFormat="1" applyFont="1" applyBorder="1" applyAlignment="1">
      <alignment horizontal="center" vertical="center"/>
    </xf>
    <xf numFmtId="3" fontId="19" fillId="0" borderId="29" xfId="0" applyNumberFormat="1" applyFont="1" applyBorder="1" applyAlignment="1">
      <alignment horizontal="center"/>
    </xf>
    <xf numFmtId="3" fontId="20" fillId="0" borderId="6" xfId="0" applyNumberFormat="1" applyFont="1" applyBorder="1" applyAlignment="1">
      <alignment horizontal="center"/>
    </xf>
    <xf numFmtId="3" fontId="20" fillId="0" borderId="10" xfId="0" applyNumberFormat="1" applyFont="1" applyBorder="1" applyAlignment="1">
      <alignment horizontal="center"/>
    </xf>
    <xf numFmtId="3" fontId="20" fillId="0" borderId="0" xfId="0" applyNumberFormat="1" applyFont="1" applyAlignment="1">
      <alignment horizontal="center"/>
    </xf>
    <xf numFmtId="0" fontId="18" fillId="0" borderId="14" xfId="0" applyFont="1" applyBorder="1" applyAlignment="1">
      <alignment horizontal="center"/>
    </xf>
    <xf numFmtId="0" fontId="19" fillId="0" borderId="37" xfId="0" applyFont="1" applyBorder="1" applyAlignment="1">
      <alignment horizontal="center"/>
    </xf>
    <xf numFmtId="9" fontId="19" fillId="0" borderId="24" xfId="0" applyNumberFormat="1" applyFont="1" applyBorder="1" applyAlignment="1">
      <alignment horizontal="center" vertical="center"/>
    </xf>
    <xf numFmtId="9" fontId="20" fillId="0" borderId="20" xfId="0" applyNumberFormat="1" applyFont="1" applyBorder="1" applyAlignment="1">
      <alignment horizontal="center" vertical="center"/>
    </xf>
    <xf numFmtId="9" fontId="20" fillId="0" borderId="24" xfId="0" applyNumberFormat="1" applyFont="1" applyBorder="1" applyAlignment="1">
      <alignment horizontal="center" vertical="center"/>
    </xf>
    <xf numFmtId="9" fontId="20" fillId="0" borderId="25" xfId="0" applyNumberFormat="1" applyFont="1" applyBorder="1" applyAlignment="1">
      <alignment horizontal="center" vertical="center"/>
    </xf>
    <xf numFmtId="9" fontId="20" fillId="0" borderId="26" xfId="0" applyNumberFormat="1" applyFont="1" applyBorder="1" applyAlignment="1">
      <alignment horizontal="center" vertical="center"/>
    </xf>
    <xf numFmtId="0" fontId="18" fillId="0" borderId="45" xfId="0" applyFont="1" applyBorder="1" applyAlignment="1">
      <alignment horizontal="center"/>
    </xf>
    <xf numFmtId="0" fontId="19" fillId="0" borderId="0" xfId="0" applyFont="1" applyAlignment="1">
      <alignment horizontal="center"/>
    </xf>
    <xf numFmtId="165" fontId="4" fillId="0" borderId="2" xfId="0" applyNumberFormat="1" applyFont="1" applyBorder="1"/>
    <xf numFmtId="3" fontId="4" fillId="0" borderId="25" xfId="0" applyNumberFormat="1" applyFont="1" applyBorder="1" applyAlignment="1">
      <alignment horizontal="center"/>
    </xf>
    <xf numFmtId="4" fontId="4" fillId="0" borderId="5" xfId="0" applyNumberFormat="1" applyFont="1" applyBorder="1" applyAlignment="1">
      <alignment horizontal="center"/>
    </xf>
    <xf numFmtId="3" fontId="4" fillId="0" borderId="50" xfId="0" applyNumberFormat="1" applyFont="1" applyBorder="1" applyAlignment="1">
      <alignment horizontal="center"/>
    </xf>
    <xf numFmtId="0" fontId="4" fillId="0" borderId="2" xfId="0" applyFont="1" applyBorder="1"/>
    <xf numFmtId="2" fontId="4" fillId="0" borderId="5" xfId="0" applyNumberFormat="1" applyFont="1" applyBorder="1" applyAlignment="1">
      <alignment horizontal="center"/>
    </xf>
    <xf numFmtId="2" fontId="4" fillId="0" borderId="6" xfId="0" applyNumberFormat="1" applyFont="1" applyBorder="1" applyAlignment="1">
      <alignment horizontal="center"/>
    </xf>
    <xf numFmtId="0" fontId="4" fillId="0" borderId="1" xfId="0" applyFont="1" applyBorder="1"/>
    <xf numFmtId="3" fontId="4" fillId="0" borderId="26" xfId="0" applyNumberFormat="1" applyFont="1" applyBorder="1" applyAlignment="1">
      <alignment horizontal="center"/>
    </xf>
    <xf numFmtId="0" fontId="20" fillId="0" borderId="37" xfId="0" applyFont="1" applyBorder="1"/>
    <xf numFmtId="3" fontId="19" fillId="0" borderId="30" xfId="0" applyNumberFormat="1" applyFont="1" applyBorder="1" applyAlignment="1">
      <alignment horizontal="center" vertical="center"/>
    </xf>
    <xf numFmtId="3" fontId="19" fillId="0" borderId="39" xfId="0" applyNumberFormat="1" applyFont="1" applyBorder="1" applyAlignment="1">
      <alignment horizontal="center" vertical="center"/>
    </xf>
    <xf numFmtId="3" fontId="19" fillId="0" borderId="18" xfId="0" applyNumberFormat="1" applyFont="1" applyBorder="1" applyAlignment="1">
      <alignment horizontal="center" vertical="center"/>
    </xf>
    <xf numFmtId="3" fontId="19" fillId="0" borderId="11" xfId="0" applyNumberFormat="1" applyFont="1" applyBorder="1" applyAlignment="1">
      <alignment horizontal="center"/>
    </xf>
    <xf numFmtId="3" fontId="19" fillId="0" borderId="12" xfId="0" applyNumberFormat="1" applyFont="1" applyBorder="1" applyAlignment="1">
      <alignment horizontal="center"/>
    </xf>
    <xf numFmtId="3" fontId="20" fillId="0" borderId="5" xfId="0" applyNumberFormat="1" applyFont="1" applyBorder="1" applyAlignment="1">
      <alignment horizontal="center"/>
    </xf>
    <xf numFmtId="3" fontId="20" fillId="0" borderId="7" xfId="0" applyNumberFormat="1" applyFont="1" applyBorder="1" applyAlignment="1">
      <alignment horizontal="center"/>
    </xf>
    <xf numFmtId="3" fontId="20" fillId="0" borderId="8" xfId="0" applyNumberFormat="1" applyFont="1" applyBorder="1" applyAlignment="1">
      <alignment horizontal="center"/>
    </xf>
    <xf numFmtId="4" fontId="20" fillId="0" borderId="37" xfId="0" applyNumberFormat="1" applyFont="1" applyBorder="1" applyAlignment="1">
      <alignment vertical="center"/>
    </xf>
    <xf numFmtId="3" fontId="19" fillId="0" borderId="11" xfId="0" applyNumberFormat="1" applyFont="1" applyBorder="1" applyAlignment="1">
      <alignment horizontal="center" vertical="center"/>
    </xf>
    <xf numFmtId="3" fontId="19" fillId="0" borderId="28" xfId="0" applyNumberFormat="1" applyFont="1" applyBorder="1" applyAlignment="1">
      <alignment horizontal="center"/>
    </xf>
    <xf numFmtId="0" fontId="20" fillId="0" borderId="51" xfId="0" applyFont="1" applyBorder="1"/>
    <xf numFmtId="3" fontId="20" fillId="0" borderId="9" xfId="0" applyNumberFormat="1" applyFont="1" applyBorder="1" applyAlignment="1">
      <alignment horizontal="center"/>
    </xf>
    <xf numFmtId="164" fontId="3" fillId="0" borderId="52" xfId="0" applyNumberFormat="1" applyFont="1" applyBorder="1" applyAlignment="1">
      <alignment horizontal="center"/>
    </xf>
    <xf numFmtId="3" fontId="3" fillId="0" borderId="52" xfId="0" applyNumberFormat="1" applyFont="1" applyBorder="1" applyAlignment="1">
      <alignment horizontal="center"/>
    </xf>
    <xf numFmtId="164" fontId="4" fillId="0" borderId="25" xfId="0" applyNumberFormat="1" applyFont="1" applyBorder="1" applyAlignment="1">
      <alignment horizontal="center"/>
    </xf>
    <xf numFmtId="4" fontId="3" fillId="0" borderId="52" xfId="0" applyNumberFormat="1" applyFont="1" applyBorder="1" applyAlignment="1">
      <alignment horizontal="center" vertical="center"/>
    </xf>
    <xf numFmtId="3" fontId="3" fillId="0" borderId="52" xfId="0" applyNumberFormat="1" applyFont="1" applyBorder="1" applyAlignment="1">
      <alignment horizontal="center" vertical="center"/>
    </xf>
    <xf numFmtId="0" fontId="0" fillId="0" borderId="33" xfId="0" applyBorder="1"/>
    <xf numFmtId="0" fontId="4" fillId="0" borderId="33" xfId="0" applyFont="1" applyBorder="1"/>
    <xf numFmtId="0" fontId="20" fillId="0" borderId="33" xfId="0" applyFont="1" applyBorder="1"/>
    <xf numFmtId="165" fontId="3" fillId="0" borderId="42" xfId="0" applyNumberFormat="1" applyFont="1" applyBorder="1" applyAlignment="1">
      <alignment horizontal="center" vertical="center"/>
    </xf>
    <xf numFmtId="4" fontId="3" fillId="0" borderId="53" xfId="0" applyNumberFormat="1" applyFont="1" applyBorder="1" applyAlignment="1">
      <alignment horizontal="center" vertical="center"/>
    </xf>
    <xf numFmtId="3" fontId="3" fillId="0" borderId="53" xfId="0" applyNumberFormat="1" applyFont="1" applyBorder="1" applyAlignment="1">
      <alignment horizontal="center" vertical="center"/>
    </xf>
    <xf numFmtId="4" fontId="3" fillId="0" borderId="20" xfId="0" applyNumberFormat="1" applyFont="1" applyBorder="1" applyAlignment="1">
      <alignment horizontal="center" vertical="center"/>
    </xf>
    <xf numFmtId="3" fontId="3" fillId="0" borderId="20" xfId="0" applyNumberFormat="1" applyFont="1" applyBorder="1" applyAlignment="1">
      <alignment horizontal="center" vertical="center"/>
    </xf>
    <xf numFmtId="4" fontId="3" fillId="0" borderId="54" xfId="0" applyNumberFormat="1" applyFont="1" applyBorder="1" applyAlignment="1">
      <alignment horizontal="center"/>
    </xf>
    <xf numFmtId="3" fontId="3" fillId="0" borderId="54" xfId="0" applyNumberFormat="1" applyFont="1" applyBorder="1" applyAlignment="1">
      <alignment horizontal="center"/>
    </xf>
    <xf numFmtId="9" fontId="3" fillId="0" borderId="37" xfId="0" applyNumberFormat="1" applyFont="1" applyBorder="1" applyAlignment="1">
      <alignment horizontal="center" vertical="center"/>
    </xf>
    <xf numFmtId="9" fontId="4" fillId="0" borderId="37" xfId="0" applyNumberFormat="1" applyFont="1" applyBorder="1" applyAlignment="1">
      <alignment horizontal="center" vertical="center"/>
    </xf>
    <xf numFmtId="9" fontId="4" fillId="0" borderId="51" xfId="0" applyNumberFormat="1" applyFont="1" applyBorder="1" applyAlignment="1">
      <alignment horizontal="center" vertical="center"/>
    </xf>
    <xf numFmtId="4" fontId="0" fillId="0" borderId="25" xfId="0" applyNumberFormat="1" applyBorder="1" applyAlignment="1">
      <alignment horizontal="center"/>
    </xf>
    <xf numFmtId="2" fontId="0" fillId="0" borderId="50" xfId="0" applyNumberFormat="1" applyBorder="1" applyAlignment="1">
      <alignment horizontal="center"/>
    </xf>
    <xf numFmtId="2" fontId="0" fillId="0" borderId="26" xfId="0" applyNumberFormat="1" applyBorder="1" applyAlignment="1">
      <alignment horizontal="center"/>
    </xf>
    <xf numFmtId="0" fontId="0" fillId="0" borderId="55" xfId="0" applyBorder="1"/>
    <xf numFmtId="3" fontId="4" fillId="0" borderId="2" xfId="0" applyNumberFormat="1" applyFont="1" applyBorder="1"/>
    <xf numFmtId="4" fontId="4" fillId="0" borderId="2" xfId="0" applyNumberFormat="1" applyFont="1" applyBorder="1" applyAlignment="1">
      <alignment vertical="center"/>
    </xf>
    <xf numFmtId="164" fontId="21" fillId="0" borderId="6" xfId="0" applyNumberFormat="1" applyFont="1" applyBorder="1" applyAlignment="1">
      <alignment horizontal="center"/>
    </xf>
    <xf numFmtId="2" fontId="4" fillId="0" borderId="8" xfId="0" applyNumberFormat="1" applyFont="1" applyBorder="1" applyAlignment="1">
      <alignment horizontal="center"/>
    </xf>
    <xf numFmtId="0" fontId="23" fillId="0" borderId="0" xfId="0" applyFont="1"/>
    <xf numFmtId="3" fontId="4" fillId="0" borderId="0" xfId="0" applyNumberFormat="1" applyFont="1" applyAlignment="1">
      <alignment horizontal="center"/>
    </xf>
    <xf numFmtId="0" fontId="22" fillId="0" borderId="0" xfId="0" applyFont="1"/>
    <xf numFmtId="4" fontId="23" fillId="0" borderId="0" xfId="0" applyNumberFormat="1" applyFont="1"/>
    <xf numFmtId="3" fontId="23" fillId="0" borderId="0" xfId="0" applyNumberFormat="1" applyFont="1"/>
    <xf numFmtId="164" fontId="23" fillId="0" borderId="0" xfId="0" applyNumberFormat="1" applyFont="1"/>
    <xf numFmtId="9" fontId="23" fillId="0" borderId="0" xfId="0" applyNumberFormat="1" applyFont="1"/>
    <xf numFmtId="165" fontId="23" fillId="0" borderId="0" xfId="0" applyNumberFormat="1" applyFont="1"/>
    <xf numFmtId="2" fontId="23" fillId="0" borderId="0" xfId="0" applyNumberFormat="1" applyFont="1"/>
    <xf numFmtId="3" fontId="23" fillId="0" borderId="0" xfId="0" applyNumberFormat="1" applyFont="1" applyAlignment="1">
      <alignment horizontal="left"/>
    </xf>
    <xf numFmtId="0" fontId="24" fillId="0" borderId="14" xfId="0" applyFont="1" applyBorder="1" applyAlignment="1">
      <alignment horizontal="center"/>
    </xf>
    <xf numFmtId="4" fontId="25" fillId="0" borderId="2" xfId="0" applyNumberFormat="1" applyFont="1" applyBorder="1"/>
    <xf numFmtId="0" fontId="24" fillId="0" borderId="13" xfId="0" applyFont="1" applyBorder="1" applyAlignment="1">
      <alignment horizontal="center"/>
    </xf>
    <xf numFmtId="0" fontId="24" fillId="0" borderId="10" xfId="0" applyFont="1" applyBorder="1" applyAlignment="1">
      <alignment horizontal="center"/>
    </xf>
    <xf numFmtId="0" fontId="24" fillId="0" borderId="45" xfId="0" applyFont="1" applyBorder="1" applyAlignment="1">
      <alignment horizontal="center"/>
    </xf>
    <xf numFmtId="0" fontId="24" fillId="0" borderId="15" xfId="0" applyFont="1" applyBorder="1" applyAlignment="1">
      <alignment horizontal="center"/>
    </xf>
    <xf numFmtId="0" fontId="24" fillId="0" borderId="16" xfId="0" applyFont="1" applyBorder="1" applyAlignment="1">
      <alignment horizontal="center"/>
    </xf>
    <xf numFmtId="0" fontId="26" fillId="0" borderId="33" xfId="0" applyFont="1" applyBorder="1"/>
    <xf numFmtId="164" fontId="27" fillId="0" borderId="45" xfId="0" applyNumberFormat="1" applyFont="1" applyBorder="1" applyAlignment="1">
      <alignment horizontal="center" vertical="center"/>
    </xf>
    <xf numFmtId="3" fontId="26" fillId="0" borderId="1" xfId="0" applyNumberFormat="1" applyFont="1" applyBorder="1"/>
    <xf numFmtId="3" fontId="27" fillId="0" borderId="44" xfId="0" applyNumberFormat="1" applyFont="1" applyBorder="1" applyAlignment="1">
      <alignment horizontal="center" vertical="center"/>
    </xf>
    <xf numFmtId="3" fontId="27" fillId="0" borderId="15" xfId="0" applyNumberFormat="1" applyFont="1" applyBorder="1" applyAlignment="1">
      <alignment horizontal="center" vertical="center"/>
    </xf>
    <xf numFmtId="3" fontId="27" fillId="0" borderId="45" xfId="0" applyNumberFormat="1" applyFont="1" applyBorder="1" applyAlignment="1">
      <alignment horizontal="center" vertical="center"/>
    </xf>
    <xf numFmtId="3" fontId="27" fillId="0" borderId="16" xfId="0" applyNumberFormat="1" applyFont="1" applyBorder="1" applyAlignment="1">
      <alignment horizontal="center" vertical="center"/>
    </xf>
    <xf numFmtId="0" fontId="4" fillId="0" borderId="36" xfId="0" applyFont="1" applyBorder="1" applyAlignment="1">
      <alignment horizontal="right"/>
    </xf>
    <xf numFmtId="2" fontId="3" fillId="0" borderId="11" xfId="0" applyNumberFormat="1" applyFont="1" applyBorder="1" applyAlignment="1">
      <alignment horizontal="center"/>
    </xf>
    <xf numFmtId="2" fontId="3" fillId="0" borderId="12" xfId="0" applyNumberFormat="1" applyFont="1" applyBorder="1" applyAlignment="1">
      <alignment horizontal="center"/>
    </xf>
    <xf numFmtId="2" fontId="3" fillId="0" borderId="52" xfId="0" applyNumberFormat="1" applyFont="1" applyBorder="1" applyAlignment="1">
      <alignment horizontal="center"/>
    </xf>
    <xf numFmtId="2" fontId="4" fillId="0" borderId="2" xfId="0" applyNumberFormat="1" applyFont="1" applyBorder="1"/>
    <xf numFmtId="164" fontId="3" fillId="0" borderId="45" xfId="0" applyNumberFormat="1" applyFont="1" applyBorder="1" applyAlignment="1">
      <alignment horizontal="center" vertical="center"/>
    </xf>
    <xf numFmtId="166" fontId="3" fillId="0" borderId="27" xfId="0" applyNumberFormat="1" applyFont="1" applyBorder="1" applyAlignment="1">
      <alignment horizontal="center" vertical="center"/>
    </xf>
    <xf numFmtId="166" fontId="3" fillId="0" borderId="42" xfId="0" applyNumberFormat="1" applyFont="1" applyBorder="1" applyAlignment="1">
      <alignment horizontal="center" vertical="center"/>
    </xf>
    <xf numFmtId="166" fontId="4" fillId="0" borderId="2" xfId="0" applyNumberFormat="1" applyFont="1" applyBorder="1"/>
    <xf numFmtId="0" fontId="0" fillId="0" borderId="0" xfId="0" applyAlignment="1">
      <alignment horizontal="left" wrapText="1"/>
    </xf>
    <xf numFmtId="0" fontId="0" fillId="0" borderId="0" xfId="0" applyAlignment="1">
      <alignment wrapText="1"/>
    </xf>
    <xf numFmtId="0" fontId="3" fillId="0" borderId="34" xfId="0" applyFont="1" applyBorder="1" applyAlignment="1">
      <alignment horizontal="center"/>
    </xf>
    <xf numFmtId="0" fontId="3" fillId="0" borderId="56" xfId="0" applyFont="1" applyBorder="1" applyAlignment="1">
      <alignment horizontal="center"/>
    </xf>
    <xf numFmtId="0" fontId="3" fillId="0" borderId="57" xfId="0" applyFont="1" applyBorder="1" applyAlignment="1">
      <alignment horizontal="center"/>
    </xf>
    <xf numFmtId="0" fontId="3" fillId="0" borderId="38" xfId="0" applyFont="1" applyBorder="1" applyAlignment="1">
      <alignment horizontal="center"/>
    </xf>
    <xf numFmtId="0" fontId="3" fillId="0" borderId="58" xfId="0" applyFont="1" applyBorder="1" applyAlignment="1">
      <alignment horizontal="center"/>
    </xf>
    <xf numFmtId="0" fontId="3" fillId="0" borderId="59" xfId="0" applyFont="1" applyBorder="1" applyAlignment="1">
      <alignment horizontal="center"/>
    </xf>
    <xf numFmtId="0" fontId="5" fillId="0" borderId="62"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5" fillId="0" borderId="31" xfId="0" applyFont="1" applyBorder="1" applyAlignment="1">
      <alignment horizontal="center"/>
    </xf>
    <xf numFmtId="0" fontId="5" fillId="0" borderId="49" xfId="0" applyFont="1" applyBorder="1" applyAlignment="1">
      <alignment horizontal="center"/>
    </xf>
    <xf numFmtId="0" fontId="5" fillId="0" borderId="60" xfId="0" applyFont="1" applyBorder="1" applyAlignment="1">
      <alignment horizontal="center"/>
    </xf>
    <xf numFmtId="0" fontId="0" fillId="0" borderId="36" xfId="0" applyBorder="1" applyAlignment="1">
      <alignment horizontal="center"/>
    </xf>
    <xf numFmtId="0" fontId="0" fillId="0" borderId="61" xfId="0" applyBorder="1" applyAlignment="1">
      <alignment horizontal="center"/>
    </xf>
    <xf numFmtId="0" fontId="0" fillId="0" borderId="51" xfId="0" applyBorder="1" applyAlignment="1">
      <alignment horizontal="center"/>
    </xf>
    <xf numFmtId="0" fontId="3" fillId="0" borderId="55" xfId="0" applyFont="1" applyBorder="1" applyAlignment="1">
      <alignment vertical="center"/>
    </xf>
    <xf numFmtId="0" fontId="0" fillId="0" borderId="1" xfId="0" applyBorder="1" applyAlignment="1">
      <alignment vertical="center"/>
    </xf>
    <xf numFmtId="0" fontId="6" fillId="0" borderId="31" xfId="0" applyFont="1" applyBorder="1" applyAlignment="1">
      <alignment horizontal="center"/>
    </xf>
    <xf numFmtId="0" fontId="6" fillId="0" borderId="49" xfId="0" applyFont="1" applyBorder="1" applyAlignment="1">
      <alignment horizontal="center"/>
    </xf>
    <xf numFmtId="0" fontId="6" fillId="0" borderId="60" xfId="0" applyFont="1" applyBorder="1" applyAlignment="1">
      <alignment horizontal="center"/>
    </xf>
    <xf numFmtId="0" fontId="4" fillId="0" borderId="36" xfId="0" applyFont="1" applyBorder="1" applyAlignment="1">
      <alignment horizontal="center"/>
    </xf>
    <xf numFmtId="0" fontId="4" fillId="0" borderId="61" xfId="0" applyFont="1" applyBorder="1" applyAlignment="1">
      <alignment horizontal="center"/>
    </xf>
    <xf numFmtId="0" fontId="4" fillId="0" borderId="51" xfId="0" applyFont="1" applyBorder="1" applyAlignment="1">
      <alignment horizontal="center"/>
    </xf>
    <xf numFmtId="0" fontId="3" fillId="0" borderId="55" xfId="0" applyFont="1" applyBorder="1" applyAlignment="1">
      <alignment horizontal="left" vertical="center"/>
    </xf>
    <xf numFmtId="0" fontId="3" fillId="0" borderId="2" xfId="0" applyFont="1" applyBorder="1" applyAlignment="1">
      <alignment horizontal="left" vertical="center"/>
    </xf>
    <xf numFmtId="0" fontId="3" fillId="0" borderId="1" xfId="0" applyFont="1" applyBorder="1" applyAlignment="1">
      <alignment horizontal="left" vertical="center"/>
    </xf>
    <xf numFmtId="0" fontId="6" fillId="0" borderId="33" xfId="0" applyFont="1" applyBorder="1" applyAlignment="1">
      <alignment horizontal="center"/>
    </xf>
    <xf numFmtId="0" fontId="6" fillId="0" borderId="0" xfId="0" applyFont="1" applyAlignment="1">
      <alignment horizontal="center"/>
    </xf>
    <xf numFmtId="0" fontId="6" fillId="0" borderId="37" xfId="0" applyFont="1" applyBorder="1" applyAlignment="1">
      <alignment horizontal="center"/>
    </xf>
    <xf numFmtId="0" fontId="12" fillId="0" borderId="36" xfId="0" applyFont="1" applyBorder="1" applyAlignment="1">
      <alignment horizontal="center"/>
    </xf>
    <xf numFmtId="0" fontId="12" fillId="0" borderId="61" xfId="0" applyFont="1" applyBorder="1" applyAlignment="1">
      <alignment horizontal="center"/>
    </xf>
    <xf numFmtId="0" fontId="12" fillId="0" borderId="51" xfId="0" applyFont="1" applyBorder="1" applyAlignment="1">
      <alignment horizontal="center"/>
    </xf>
    <xf numFmtId="0" fontId="13" fillId="0" borderId="62" xfId="0" applyFont="1" applyBorder="1" applyAlignment="1">
      <alignment horizontal="center" vertical="center"/>
    </xf>
    <xf numFmtId="0" fontId="13" fillId="0" borderId="63" xfId="0" applyFont="1" applyBorder="1" applyAlignment="1">
      <alignment horizontal="center" vertical="center"/>
    </xf>
    <xf numFmtId="0" fontId="13" fillId="0" borderId="64" xfId="0" applyFont="1" applyBorder="1" applyAlignment="1">
      <alignment horizontal="center" vertical="center"/>
    </xf>
    <xf numFmtId="0" fontId="13" fillId="0" borderId="33" xfId="0" applyFont="1" applyBorder="1" applyAlignment="1">
      <alignment horizontal="center"/>
    </xf>
    <xf numFmtId="0" fontId="13" fillId="0" borderId="0" xfId="0" applyFont="1" applyAlignment="1">
      <alignment horizontal="center"/>
    </xf>
    <xf numFmtId="0" fontId="13" fillId="0" borderId="37" xfId="0" applyFont="1" applyBorder="1" applyAlignment="1">
      <alignment horizontal="center"/>
    </xf>
    <xf numFmtId="0" fontId="14" fillId="0" borderId="55" xfId="0" applyFont="1" applyBorder="1" applyAlignment="1">
      <alignment horizontal="left" vertical="center"/>
    </xf>
    <xf numFmtId="0" fontId="14" fillId="0" borderId="2" xfId="0" applyFont="1" applyBorder="1" applyAlignment="1">
      <alignment horizontal="left" vertical="center"/>
    </xf>
    <xf numFmtId="0" fontId="14" fillId="0" borderId="1" xfId="0" applyFont="1" applyBorder="1" applyAlignment="1">
      <alignment horizontal="left" vertical="center"/>
    </xf>
    <xf numFmtId="0" fontId="5" fillId="0" borderId="0" xfId="0" applyFont="1" applyAlignment="1">
      <alignment horizontal="center"/>
    </xf>
    <xf numFmtId="0" fontId="23" fillId="0" borderId="0" xfId="0" applyFont="1" applyAlignment="1">
      <alignment horizontal="center"/>
    </xf>
  </cellXfs>
  <cellStyles count="1">
    <cellStyle name="Normal" xfId="0" builtinId="0"/>
  </cellStyles>
  <dxfs count="0"/>
  <tableStyles count="0" defaultTableStyle="TableStyleMedium2" defaultPivotStyle="PivotStyleLight16"/>
  <colors>
    <mruColors>
      <color rgb="FF0000FF"/>
      <color rgb="FF993300"/>
      <color rgb="FF66FF33"/>
      <color rgb="FFFF99FF"/>
      <color rgb="FF009900"/>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354670450708603"/>
          <c:y val="7.3335739214670487E-2"/>
          <c:w val="0.67085399810549939"/>
          <c:h val="0.65168804620309451"/>
        </c:manualLayout>
      </c:layout>
      <c:barChart>
        <c:barDir val="col"/>
        <c:grouping val="stacked"/>
        <c:varyColors val="0"/>
        <c:ser>
          <c:idx val="0"/>
          <c:order val="0"/>
          <c:tx>
            <c:strRef>
              <c:f>' '!$A$80</c:f>
              <c:strCache>
                <c:ptCount val="1"/>
                <c:pt idx="0">
                  <c:v>VPA core</c:v>
                </c:pt>
              </c:strCache>
            </c:strRef>
          </c:tx>
          <c:spPr>
            <a:solidFill>
              <a:srgbClr val="00FF00"/>
            </a:solidFill>
            <a:ln w="12700">
              <a:solidFill>
                <a:srgbClr val="000000"/>
              </a:solidFill>
              <a:prstDash val="solid"/>
            </a:ln>
          </c:spPr>
          <c:invertIfNegative val="0"/>
          <c:cat>
            <c:numRef>
              <c:f>' '!$B$79:$BB$79</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'!$B$80:$BB$80</c:f>
              <c:numCache>
                <c:formatCode>#,##0.00</c:formatCode>
                <c:ptCount val="47"/>
                <c:pt idx="0">
                  <c:v>0.51119503677741174</c:v>
                </c:pt>
                <c:pt idx="1">
                  <c:v>0.47518612218399997</c:v>
                </c:pt>
                <c:pt idx="2">
                  <c:v>0.58831262637011772</c:v>
                </c:pt>
                <c:pt idx="3">
                  <c:v>0.73298563292433327</c:v>
                </c:pt>
                <c:pt idx="4">
                  <c:v>0.9292290437528421</c:v>
                </c:pt>
                <c:pt idx="5">
                  <c:v>1.0669906467920001</c:v>
                </c:pt>
                <c:pt idx="6">
                  <c:v>1.1298860582257142</c:v>
                </c:pt>
                <c:pt idx="7">
                  <c:v>1.3670924674959997</c:v>
                </c:pt>
                <c:pt idx="8">
                  <c:v>1.4240872465565217</c:v>
                </c:pt>
                <c:pt idx="9">
                  <c:v>1.3160898974666666</c:v>
                </c:pt>
                <c:pt idx="10">
                  <c:v>1.6226868591946668</c:v>
                </c:pt>
                <c:pt idx="11">
                  <c:v>1.9921026146500003</c:v>
                </c:pt>
                <c:pt idx="12">
                  <c:v>2.1192261562599999</c:v>
                </c:pt>
                <c:pt idx="13">
                  <c:v>2.1925133863320005</c:v>
                </c:pt>
                <c:pt idx="14">
                  <c:v>2.2569789542609038</c:v>
                </c:pt>
                <c:pt idx="15">
                  <c:v>2.6241282526783332</c:v>
                </c:pt>
                <c:pt idx="16">
                  <c:v>2.7602294418306355</c:v>
                </c:pt>
                <c:pt idx="17">
                  <c:v>2.6673237159819334</c:v>
                </c:pt>
                <c:pt idx="18">
                  <c:v>3.0223625146261806</c:v>
                </c:pt>
                <c:pt idx="19">
                  <c:v>2.7335812771556465</c:v>
                </c:pt>
                <c:pt idx="20">
                  <c:v>2.5703013622559996</c:v>
                </c:pt>
                <c:pt idx="21">
                  <c:v>1.9872833325559998</c:v>
                </c:pt>
                <c:pt idx="22">
                  <c:v>1.7084215655225796</c:v>
                </c:pt>
              </c:numCache>
            </c:numRef>
          </c:val>
          <c:extLst>
            <c:ext xmlns:c16="http://schemas.microsoft.com/office/drawing/2014/chart" uri="{C3380CC4-5D6E-409C-BE32-E72D297353CC}">
              <c16:uniqueId val="{00000000-7A89-4BAD-89D6-4365A69E7C9F}"/>
            </c:ext>
          </c:extLst>
        </c:ser>
        <c:dLbls>
          <c:showLegendKey val="0"/>
          <c:showVal val="0"/>
          <c:showCatName val="0"/>
          <c:showSerName val="0"/>
          <c:showPercent val="0"/>
          <c:showBubbleSize val="0"/>
        </c:dLbls>
        <c:gapWidth val="0"/>
        <c:overlap val="100"/>
        <c:axId val="375919648"/>
        <c:axId val="1"/>
      </c:barChart>
      <c:barChart>
        <c:barDir val="col"/>
        <c:grouping val="stacked"/>
        <c:varyColors val="0"/>
        <c:ser>
          <c:idx val="1"/>
          <c:order val="1"/>
          <c:tx>
            <c:strRef>
              <c:f>' '!$A$81</c:f>
              <c:strCache>
                <c:ptCount val="1"/>
                <c:pt idx="0">
                  <c:v>Other Timber Sector</c:v>
                </c:pt>
              </c:strCache>
            </c:strRef>
          </c:tx>
          <c:spPr>
            <a:solidFill>
              <a:srgbClr val="808000"/>
            </a:solidFill>
            <a:ln w="12700">
              <a:solidFill>
                <a:srgbClr val="000000"/>
              </a:solidFill>
              <a:prstDash val="solid"/>
            </a:ln>
          </c:spPr>
          <c:invertIfNegative val="0"/>
          <c:cat>
            <c:numRef>
              <c:f>' '!$B$79:$BB$79</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'!$B$81:$BB$81</c:f>
              <c:numCache>
                <c:formatCode>#,##0.00</c:formatCode>
                <c:ptCount val="47"/>
              </c:numCache>
            </c:numRef>
          </c:val>
          <c:extLst>
            <c:ext xmlns:c16="http://schemas.microsoft.com/office/drawing/2014/chart" uri="{C3380CC4-5D6E-409C-BE32-E72D297353CC}">
              <c16:uniqueId val="{00000001-7A89-4BAD-89D6-4365A69E7C9F}"/>
            </c:ext>
          </c:extLst>
        </c:ser>
        <c:ser>
          <c:idx val="2"/>
          <c:order val="2"/>
          <c:tx>
            <c:strRef>
              <c:f>' '!$A$82</c:f>
              <c:strCache>
                <c:ptCount val="1"/>
              </c:strCache>
            </c:strRef>
          </c:tx>
          <c:spPr>
            <a:noFill/>
            <a:ln w="25400">
              <a:noFill/>
            </a:ln>
          </c:spPr>
          <c:invertIfNegative val="0"/>
          <c:cat>
            <c:numRef>
              <c:f>' '!$B$79:$BB$79</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'!$B$82:$BB$82</c:f>
              <c:numCache>
                <c:formatCode>General</c:formatCode>
                <c:ptCount val="47"/>
              </c:numCache>
            </c:numRef>
          </c:val>
          <c:extLst>
            <c:ext xmlns:c16="http://schemas.microsoft.com/office/drawing/2014/chart" uri="{C3380CC4-5D6E-409C-BE32-E72D297353CC}">
              <c16:uniqueId val="{00000002-7A89-4BAD-89D6-4365A69E7C9F}"/>
            </c:ext>
          </c:extLst>
        </c:ser>
        <c:ser>
          <c:idx val="3"/>
          <c:order val="3"/>
          <c:tx>
            <c:strRef>
              <c:f>' '!$A$83</c:f>
              <c:strCache>
                <c:ptCount val="1"/>
              </c:strCache>
            </c:strRef>
          </c:tx>
          <c:spPr>
            <a:noFill/>
            <a:ln w="25400">
              <a:noFill/>
            </a:ln>
          </c:spPr>
          <c:invertIfNegative val="0"/>
          <c:cat>
            <c:numRef>
              <c:f>' '!$B$79:$BB$79</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'!$B$83:$BB$83</c:f>
              <c:numCache>
                <c:formatCode>General</c:formatCode>
                <c:ptCount val="47"/>
              </c:numCache>
            </c:numRef>
          </c:val>
          <c:extLst>
            <c:ext xmlns:c16="http://schemas.microsoft.com/office/drawing/2014/chart" uri="{C3380CC4-5D6E-409C-BE32-E72D297353CC}">
              <c16:uniqueId val="{00000003-7A89-4BAD-89D6-4365A69E7C9F}"/>
            </c:ext>
          </c:extLst>
        </c:ser>
        <c:ser>
          <c:idx val="4"/>
          <c:order val="4"/>
          <c:tx>
            <c:strRef>
              <c:f>' '!$A$84</c:f>
              <c:strCache>
                <c:ptCount val="1"/>
                <c:pt idx="0">
                  <c:v>VPA core</c:v>
                </c:pt>
              </c:strCache>
            </c:strRef>
          </c:tx>
          <c:spPr>
            <a:solidFill>
              <a:srgbClr val="00FF00"/>
            </a:solidFill>
            <a:ln w="12700">
              <a:solidFill>
                <a:srgbClr val="000000"/>
              </a:solidFill>
              <a:prstDash val="solid"/>
            </a:ln>
          </c:spPr>
          <c:invertIfNegative val="0"/>
          <c:cat>
            <c:numRef>
              <c:f>' '!$B$79:$BB$79</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'!$B$84:$BB$84</c:f>
              <c:numCache>
                <c:formatCode>General</c:formatCode>
                <c:ptCount val="47"/>
                <c:pt idx="24" formatCode="#,##0">
                  <c:v>63.479161520366723</c:v>
                </c:pt>
                <c:pt idx="25" formatCode="#,##0">
                  <c:v>49.09583263485122</c:v>
                </c:pt>
                <c:pt idx="26" formatCode="#,##0">
                  <c:v>61.47498330206146</c:v>
                </c:pt>
                <c:pt idx="27" formatCode="#,##0">
                  <c:v>82.940003001914704</c:v>
                </c:pt>
                <c:pt idx="28" formatCode="#,##0">
                  <c:v>118.96004791115756</c:v>
                </c:pt>
                <c:pt idx="29" formatCode="#,##0">
                  <c:v>158.78730038179989</c:v>
                </c:pt>
                <c:pt idx="30" formatCode="#,##0">
                  <c:v>189.54748712977889</c:v>
                </c:pt>
                <c:pt idx="31" formatCode="#,##0">
                  <c:v>247.54144769940672</c:v>
                </c:pt>
                <c:pt idx="32" formatCode="#,##0">
                  <c:v>266.31924050855849</c:v>
                </c:pt>
                <c:pt idx="33" formatCode="#,##0">
                  <c:v>209.63998659526703</c:v>
                </c:pt>
                <c:pt idx="34" formatCode="#,##0">
                  <c:v>318.56885174312896</c:v>
                </c:pt>
                <c:pt idx="35" formatCode="#,##0">
                  <c:v>396.49939690904137</c:v>
                </c:pt>
                <c:pt idx="36" formatCode="#,##0">
                  <c:v>432.52489572240813</c:v>
                </c:pt>
                <c:pt idx="37" formatCode="#,##0">
                  <c:v>449.21745504267591</c:v>
                </c:pt>
                <c:pt idx="38" formatCode="#,##0">
                  <c:v>515.3524389048506</c:v>
                </c:pt>
                <c:pt idx="39" formatCode="#,##0">
                  <c:v>556.20252418011296</c:v>
                </c:pt>
                <c:pt idx="40" formatCode="#,##0">
                  <c:v>480.54371712571407</c:v>
                </c:pt>
                <c:pt idx="41" formatCode="#,##0">
                  <c:v>578.53303332393489</c:v>
                </c:pt>
                <c:pt idx="42" formatCode="#,##0">
                  <c:v>663.95739077400003</c:v>
                </c:pt>
                <c:pt idx="43" formatCode="#,##0">
                  <c:v>480.89510499999994</c:v>
                </c:pt>
                <c:pt idx="44" formatCode="#,##0">
                  <c:v>410.87363222839991</c:v>
                </c:pt>
                <c:pt idx="45" formatCode="#,##0">
                  <c:v>376.18073900000002</c:v>
                </c:pt>
                <c:pt idx="46" formatCode="#,##0">
                  <c:v>371.03565846600003</c:v>
                </c:pt>
              </c:numCache>
            </c:numRef>
          </c:val>
          <c:extLst>
            <c:ext xmlns:c16="http://schemas.microsoft.com/office/drawing/2014/chart" uri="{C3380CC4-5D6E-409C-BE32-E72D297353CC}">
              <c16:uniqueId val="{00000004-7A89-4BAD-89D6-4365A69E7C9F}"/>
            </c:ext>
          </c:extLst>
        </c:ser>
        <c:ser>
          <c:idx val="5"/>
          <c:order val="5"/>
          <c:tx>
            <c:strRef>
              <c:f>' '!$A$85</c:f>
              <c:strCache>
                <c:ptCount val="1"/>
                <c:pt idx="0">
                  <c:v>Other Timber Sector</c:v>
                </c:pt>
              </c:strCache>
            </c:strRef>
          </c:tx>
          <c:spPr>
            <a:solidFill>
              <a:srgbClr val="808000"/>
            </a:solidFill>
            <a:ln w="12700">
              <a:solidFill>
                <a:srgbClr val="000000"/>
              </a:solidFill>
              <a:prstDash val="solid"/>
            </a:ln>
          </c:spPr>
          <c:invertIfNegative val="0"/>
          <c:cat>
            <c:numRef>
              <c:f>' '!$B$79:$BB$79</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'!$B$85:$BB$85</c:f>
              <c:numCache>
                <c:formatCode>General</c:formatCode>
                <c:ptCount val="47"/>
              </c:numCache>
            </c:numRef>
          </c:val>
          <c:extLst>
            <c:ext xmlns:c16="http://schemas.microsoft.com/office/drawing/2014/chart" uri="{C3380CC4-5D6E-409C-BE32-E72D297353CC}">
              <c16:uniqueId val="{00000005-7A89-4BAD-89D6-4365A69E7C9F}"/>
            </c:ext>
          </c:extLst>
        </c:ser>
        <c:dLbls>
          <c:showLegendKey val="0"/>
          <c:showVal val="0"/>
          <c:showCatName val="0"/>
          <c:showSerName val="0"/>
          <c:showPercent val="0"/>
          <c:showBubbleSize val="0"/>
        </c:dLbls>
        <c:gapWidth val="0"/>
        <c:overlap val="100"/>
        <c:axId val="3"/>
        <c:axId val="4"/>
      </c:barChart>
      <c:catAx>
        <c:axId val="37591964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200"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075" b="0" i="0" u="none" strike="noStrike" baseline="0">
                    <a:solidFill>
                      <a:srgbClr val="993300"/>
                    </a:solidFill>
                    <a:latin typeface="Arial"/>
                    <a:cs typeface="Arial"/>
                  </a:rPr>
                  <a:t>(million cubic metres)</a:t>
                </a:r>
              </a:p>
            </c:rich>
          </c:tx>
          <c:layout>
            <c:manualLayout>
              <c:xMode val="edge"/>
              <c:yMode val="edge"/>
              <c:x val="2.812586638019951E-2"/>
              <c:y val="0.16000524919564468"/>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37591964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175" b="1" i="0" u="none" strike="noStrike" baseline="0">
                    <a:solidFill>
                      <a:srgbClr val="0000FF"/>
                    </a:solidFill>
                    <a:latin typeface="Arial"/>
                    <a:ea typeface="Arial"/>
                    <a:cs typeface="Arial"/>
                  </a:defRPr>
                </a:pPr>
                <a:r>
                  <a:rPr lang="en-GB" sz="1175"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175"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cif, nominal) </a:t>
                </a:r>
                <a:r>
                  <a:rPr lang="en-GB" sz="1075" b="0" i="0" u="none" strike="noStrike" baseline="0">
                    <a:solidFill>
                      <a:srgbClr val="FFFFFF"/>
                    </a:solidFill>
                    <a:latin typeface="Arial"/>
                    <a:cs typeface="Arial"/>
                  </a:rPr>
                  <a:t>)</a:t>
                </a:r>
              </a:p>
            </c:rich>
          </c:tx>
          <c:layout>
            <c:manualLayout>
              <c:xMode val="edge"/>
              <c:yMode val="edge"/>
              <c:x val="0.90106942292120651"/>
              <c:y val="0.1683388559245845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3333744061724212"/>
          <c:y val="0.91336329749180512"/>
          <c:w val="0.76252348852985341"/>
          <c:h val="6.1668689794154727E-2"/>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667180077155264"/>
          <c:y val="7.1669017868882523E-2"/>
          <c:w val="0.65731191429281077"/>
          <c:h val="0.64002099678257873"/>
        </c:manualLayout>
      </c:layout>
      <c:barChart>
        <c:barDir val="col"/>
        <c:grouping val="stacked"/>
        <c:varyColors val="0"/>
        <c:ser>
          <c:idx val="0"/>
          <c:order val="0"/>
          <c:tx>
            <c:strRef>
              <c:f>' '!$A$104</c:f>
              <c:strCache>
                <c:ptCount val="1"/>
                <c:pt idx="0">
                  <c:v>Logs</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'!$B$104:$BB$104</c:f>
              <c:numCache>
                <c:formatCode>#,##0.0</c:formatCode>
                <c:ptCount val="47"/>
                <c:pt idx="0">
                  <c:v>0.50108156032941176</c:v>
                </c:pt>
                <c:pt idx="1">
                  <c:v>0.44976431450000004</c:v>
                </c:pt>
                <c:pt idx="2">
                  <c:v>0.57658801929411774</c:v>
                </c:pt>
                <c:pt idx="3">
                  <c:v>0.72824694433333326</c:v>
                </c:pt>
                <c:pt idx="4">
                  <c:v>0.917790847136842</c:v>
                </c:pt>
                <c:pt idx="5">
                  <c:v>1.0588182290000001</c:v>
                </c:pt>
                <c:pt idx="6">
                  <c:v>1.1168714722857143</c:v>
                </c:pt>
                <c:pt idx="7">
                  <c:v>1.3495703613999996</c:v>
                </c:pt>
                <c:pt idx="8">
                  <c:v>1.4030826265565217</c:v>
                </c:pt>
                <c:pt idx="9">
                  <c:v>1.2970943866666669</c:v>
                </c:pt>
                <c:pt idx="10">
                  <c:v>1.6026218518666668</c:v>
                </c:pt>
                <c:pt idx="11">
                  <c:v>1.968961</c:v>
                </c:pt>
                <c:pt idx="12">
                  <c:v>2.0916357135999997</c:v>
                </c:pt>
                <c:pt idx="13">
                  <c:v>2.1569734744</c:v>
                </c:pt>
                <c:pt idx="14">
                  <c:v>2.2292229724161761</c:v>
                </c:pt>
                <c:pt idx="15">
                  <c:v>2.5795203603986754</c:v>
                </c:pt>
                <c:pt idx="16">
                  <c:v>2.7218722518088634</c:v>
                </c:pt>
                <c:pt idx="17">
                  <c:v>2.6267280184719932</c:v>
                </c:pt>
                <c:pt idx="18">
                  <c:v>2.9651853013329164</c:v>
                </c:pt>
                <c:pt idx="19">
                  <c:v>2.677986361904189</c:v>
                </c:pt>
                <c:pt idx="20">
                  <c:v>2.5095981406000001</c:v>
                </c:pt>
                <c:pt idx="21">
                  <c:v>1.8948568943999997</c:v>
                </c:pt>
                <c:pt idx="22">
                  <c:v>1.6233255239999993</c:v>
                </c:pt>
              </c:numCache>
            </c:numRef>
          </c:val>
          <c:extLst>
            <c:ext xmlns:c16="http://schemas.microsoft.com/office/drawing/2014/chart" uri="{C3380CC4-5D6E-409C-BE32-E72D297353CC}">
              <c16:uniqueId val="{00000000-245B-4503-94D7-FE0B32009526}"/>
            </c:ext>
          </c:extLst>
        </c:ser>
        <c:ser>
          <c:idx val="1"/>
          <c:order val="1"/>
          <c:tx>
            <c:strRef>
              <c:f>' '!$A$105</c:f>
              <c:strCache>
                <c:ptCount val="1"/>
                <c:pt idx="0">
                  <c:v>Sawn wood</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FF00" mc:Ignorable="a14" a14:legacySpreadsheetColorIndex="11"/>
              </a:bgClr>
            </a:pattFill>
            <a:ln w="12700">
              <a:solidFill>
                <a:srgbClr val="000000"/>
              </a:solidFill>
              <a:prstDash val="solid"/>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'!$B$105:$BB$105</c:f>
              <c:numCache>
                <c:formatCode>#,##0.0</c:formatCode>
                <c:ptCount val="47"/>
                <c:pt idx="0">
                  <c:v>7.8360034480000011E-3</c:v>
                </c:pt>
                <c:pt idx="1">
                  <c:v>2.5421807684E-2</c:v>
                </c:pt>
                <c:pt idx="2">
                  <c:v>1.1724607075999999E-2</c:v>
                </c:pt>
                <c:pt idx="3">
                  <c:v>4.7386885910000003E-3</c:v>
                </c:pt>
                <c:pt idx="4">
                  <c:v>1.1437236356000002E-2</c:v>
                </c:pt>
                <c:pt idx="5">
                  <c:v>8.0819458720000018E-3</c:v>
                </c:pt>
                <c:pt idx="6">
                  <c:v>1.270408594E-2</c:v>
                </c:pt>
                <c:pt idx="7">
                  <c:v>1.7522106095999995E-2</c:v>
                </c:pt>
                <c:pt idx="8">
                  <c:v>2.1004620000000002E-2</c:v>
                </c:pt>
                <c:pt idx="9">
                  <c:v>1.8606406000000002E-2</c:v>
                </c:pt>
                <c:pt idx="10">
                  <c:v>2.0015812907999999E-2</c:v>
                </c:pt>
                <c:pt idx="11">
                  <c:v>2.2769214649999998E-2</c:v>
                </c:pt>
                <c:pt idx="12">
                  <c:v>2.2404199999999996E-2</c:v>
                </c:pt>
                <c:pt idx="13">
                  <c:v>2.5306378551999999E-2</c:v>
                </c:pt>
                <c:pt idx="14">
                  <c:v>2.1733736904727394E-2</c:v>
                </c:pt>
                <c:pt idx="15">
                  <c:v>2.3430344519656893E-2</c:v>
                </c:pt>
                <c:pt idx="16">
                  <c:v>2.497230352177195E-2</c:v>
                </c:pt>
                <c:pt idx="17">
                  <c:v>2.6242372329940287E-2</c:v>
                </c:pt>
                <c:pt idx="18">
                  <c:v>2.3477711673264658E-2</c:v>
                </c:pt>
                <c:pt idx="19">
                  <c:v>1.972173231145688E-2</c:v>
                </c:pt>
                <c:pt idx="20">
                  <c:v>2.0035498756000001E-2</c:v>
                </c:pt>
                <c:pt idx="21">
                  <c:v>2.6691247856000001E-2</c:v>
                </c:pt>
                <c:pt idx="22">
                  <c:v>1.7266664722579997E-2</c:v>
                </c:pt>
              </c:numCache>
            </c:numRef>
          </c:val>
          <c:extLst>
            <c:ext xmlns:c16="http://schemas.microsoft.com/office/drawing/2014/chart" uri="{C3380CC4-5D6E-409C-BE32-E72D297353CC}">
              <c16:uniqueId val="{00000001-245B-4503-94D7-FE0B32009526}"/>
            </c:ext>
          </c:extLst>
        </c:ser>
        <c:ser>
          <c:idx val="2"/>
          <c:order val="2"/>
          <c:tx>
            <c:strRef>
              <c:f>' '!$A$106</c:f>
              <c:strCache>
                <c:ptCount val="1"/>
                <c:pt idx="0">
                  <c:v>Veneer</c:v>
                </c:pt>
              </c:strCache>
            </c:strRef>
          </c:tx>
          <c:spPr>
            <a:pattFill prst="solidDmnd">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'!$B$106:$BB$106</c:f>
              <c:numCache>
                <c:formatCode>#,##0.0</c:formatCode>
                <c:ptCount val="47"/>
                <c:pt idx="0">
                  <c:v>2.2774729999999999E-3</c:v>
                </c:pt>
                <c:pt idx="1">
                  <c:v>0</c:v>
                </c:pt>
                <c:pt idx="2">
                  <c:v>0</c:v>
                </c:pt>
                <c:pt idx="3">
                  <c:v>0</c:v>
                </c:pt>
                <c:pt idx="4">
                  <c:v>9.6025999999999989E-7</c:v>
                </c:pt>
                <c:pt idx="5">
                  <c:v>9.0471919999999991E-5</c:v>
                </c:pt>
                <c:pt idx="6">
                  <c:v>0</c:v>
                </c:pt>
                <c:pt idx="7">
                  <c:v>0</c:v>
                </c:pt>
                <c:pt idx="8">
                  <c:v>0</c:v>
                </c:pt>
                <c:pt idx="9">
                  <c:v>3.8910479999999998E-4</c:v>
                </c:pt>
                <c:pt idx="10">
                  <c:v>4.9194419999999999E-5</c:v>
                </c:pt>
                <c:pt idx="11">
                  <c:v>3.7239999999999994E-4</c:v>
                </c:pt>
                <c:pt idx="12">
                  <c:v>5.1862426599999997E-3</c:v>
                </c:pt>
                <c:pt idx="13">
                  <c:v>1.0233533379999996E-2</c:v>
                </c:pt>
                <c:pt idx="14">
                  <c:v>6.0222449399999992E-3</c:v>
                </c:pt>
                <c:pt idx="15">
                  <c:v>1.4502947759999999E-2</c:v>
                </c:pt>
                <c:pt idx="16">
                  <c:v>1.3026086499999999E-2</c:v>
                </c:pt>
                <c:pt idx="17">
                  <c:v>1.4218407179999998E-2</c:v>
                </c:pt>
                <c:pt idx="18">
                  <c:v>3.3699501620000002E-2</c:v>
                </c:pt>
                <c:pt idx="19">
                  <c:v>3.5873182939999998E-2</c:v>
                </c:pt>
                <c:pt idx="20">
                  <c:v>3.9873780380000001E-2</c:v>
                </c:pt>
                <c:pt idx="21">
                  <c:v>6.53786903E-2</c:v>
                </c:pt>
                <c:pt idx="22">
                  <c:v>6.7829376799999994E-2</c:v>
                </c:pt>
              </c:numCache>
            </c:numRef>
          </c:val>
          <c:extLst>
            <c:ext xmlns:c16="http://schemas.microsoft.com/office/drawing/2014/chart" uri="{C3380CC4-5D6E-409C-BE32-E72D297353CC}">
              <c16:uniqueId val="{00000002-245B-4503-94D7-FE0B32009526}"/>
            </c:ext>
          </c:extLst>
        </c:ser>
        <c:ser>
          <c:idx val="3"/>
          <c:order val="3"/>
          <c:tx>
            <c:strRef>
              <c:f>' '!$A$107</c:f>
              <c:strCache>
                <c:ptCount val="1"/>
                <c:pt idx="0">
                  <c:v>Plywood</c:v>
                </c:pt>
              </c:strCache>
            </c:strRef>
          </c:tx>
          <c:spPr>
            <a:pattFill prst="horzBri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'!$B$107:$BB$107</c:f>
              <c:numCache>
                <c:formatCode>#,##0.0</c:formatCode>
                <c:ptCount val="47"/>
                <c:pt idx="0">
                  <c:v>0</c:v>
                </c:pt>
                <c:pt idx="1">
                  <c:v>0</c:v>
                </c:pt>
                <c:pt idx="2">
                  <c:v>0</c:v>
                </c:pt>
                <c:pt idx="3">
                  <c:v>0</c:v>
                </c:pt>
                <c:pt idx="4">
                  <c:v>0</c:v>
                </c:pt>
                <c:pt idx="5">
                  <c:v>0</c:v>
                </c:pt>
                <c:pt idx="6">
                  <c:v>3.1050000000000001E-4</c:v>
                </c:pt>
                <c:pt idx="7">
                  <c:v>0</c:v>
                </c:pt>
                <c:pt idx="8">
                  <c:v>0</c:v>
                </c:pt>
                <c:pt idx="9">
                  <c:v>0</c:v>
                </c:pt>
                <c:pt idx="10">
                  <c:v>0</c:v>
                </c:pt>
                <c:pt idx="11">
                  <c:v>0</c:v>
                </c:pt>
                <c:pt idx="12">
                  <c:v>0</c:v>
                </c:pt>
                <c:pt idx="13">
                  <c:v>0</c:v>
                </c:pt>
                <c:pt idx="14">
                  <c:v>0</c:v>
                </c:pt>
                <c:pt idx="15">
                  <c:v>6.6746000000000002E-3</c:v>
                </c:pt>
                <c:pt idx="16">
                  <c:v>3.5879999999999999E-4</c:v>
                </c:pt>
                <c:pt idx="17">
                  <c:v>1.3491799999999998E-4</c:v>
                </c:pt>
                <c:pt idx="18">
                  <c:v>0</c:v>
                </c:pt>
                <c:pt idx="19">
                  <c:v>0</c:v>
                </c:pt>
                <c:pt idx="20">
                  <c:v>7.9394251999999994E-4</c:v>
                </c:pt>
                <c:pt idx="21">
                  <c:v>3.5649999999999999E-4</c:v>
                </c:pt>
                <c:pt idx="22">
                  <c:v>0</c:v>
                </c:pt>
              </c:numCache>
            </c:numRef>
          </c:val>
          <c:extLst>
            <c:ext xmlns:c16="http://schemas.microsoft.com/office/drawing/2014/chart" uri="{C3380CC4-5D6E-409C-BE32-E72D297353CC}">
              <c16:uniqueId val="{00000003-245B-4503-94D7-FE0B32009526}"/>
            </c:ext>
          </c:extLst>
        </c:ser>
        <c:ser>
          <c:idx val="5"/>
          <c:order val="4"/>
          <c:tx>
            <c:strRef>
              <c:f>' '!$A$108</c:f>
              <c:strCache>
                <c:ptCount val="1"/>
              </c:strCache>
            </c:strRef>
          </c:tx>
          <c:spPr>
            <a:noFill/>
            <a:ln w="25400">
              <a:noFill/>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'!$B$108:$BB$108</c:f>
              <c:numCache>
                <c:formatCode>#,##0</c:formatCode>
                <c:ptCount val="47"/>
              </c:numCache>
            </c:numRef>
          </c:val>
          <c:extLst>
            <c:ext xmlns:c16="http://schemas.microsoft.com/office/drawing/2014/chart" uri="{C3380CC4-5D6E-409C-BE32-E72D297353CC}">
              <c16:uniqueId val="{00000004-245B-4503-94D7-FE0B32009526}"/>
            </c:ext>
          </c:extLst>
        </c:ser>
        <c:ser>
          <c:idx val="6"/>
          <c:order val="5"/>
          <c:tx>
            <c:strRef>
              <c:f>' '!$A$109</c:f>
              <c:strCache>
                <c:ptCount val="1"/>
              </c:strCache>
            </c:strRef>
          </c:tx>
          <c:spPr>
            <a:noFill/>
            <a:ln w="25400">
              <a:noFill/>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'!$B$109:$BB$109</c:f>
              <c:numCache>
                <c:formatCode>#,##0</c:formatCode>
                <c:ptCount val="47"/>
              </c:numCache>
            </c:numRef>
          </c:val>
          <c:extLst>
            <c:ext xmlns:c16="http://schemas.microsoft.com/office/drawing/2014/chart" uri="{C3380CC4-5D6E-409C-BE32-E72D297353CC}">
              <c16:uniqueId val="{00000005-245B-4503-94D7-FE0B32009526}"/>
            </c:ext>
          </c:extLst>
        </c:ser>
        <c:dLbls>
          <c:showLegendKey val="0"/>
          <c:showVal val="0"/>
          <c:showCatName val="0"/>
          <c:showSerName val="0"/>
          <c:showPercent val="0"/>
          <c:showBubbleSize val="0"/>
        </c:dLbls>
        <c:gapWidth val="0"/>
        <c:overlap val="100"/>
        <c:axId val="377154560"/>
        <c:axId val="1"/>
      </c:barChart>
      <c:barChart>
        <c:barDir val="col"/>
        <c:grouping val="stacked"/>
        <c:varyColors val="0"/>
        <c:ser>
          <c:idx val="7"/>
          <c:order val="6"/>
          <c:tx>
            <c:strRef>
              <c:f>' '!$A$110</c:f>
              <c:strCache>
                <c:ptCount val="1"/>
              </c:strCache>
            </c:strRef>
          </c:tx>
          <c:spPr>
            <a:noFill/>
            <a:ln w="25400">
              <a:noFill/>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'!$B$110:$BB$110</c:f>
              <c:numCache>
                <c:formatCode>#,##0</c:formatCode>
                <c:ptCount val="47"/>
              </c:numCache>
            </c:numRef>
          </c:val>
          <c:extLst>
            <c:ext xmlns:c16="http://schemas.microsoft.com/office/drawing/2014/chart" uri="{C3380CC4-5D6E-409C-BE32-E72D297353CC}">
              <c16:uniqueId val="{00000006-245B-4503-94D7-FE0B32009526}"/>
            </c:ext>
          </c:extLst>
        </c:ser>
        <c:ser>
          <c:idx val="8"/>
          <c:order val="7"/>
          <c:tx>
            <c:strRef>
              <c:f>' '!$A$111</c:f>
              <c:strCache>
                <c:ptCount val="1"/>
              </c:strCache>
            </c:strRef>
          </c:tx>
          <c:spPr>
            <a:noFill/>
            <a:ln w="25400">
              <a:noFill/>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'!$B$111:$BB$111</c:f>
              <c:numCache>
                <c:formatCode>#,##0</c:formatCode>
                <c:ptCount val="47"/>
              </c:numCache>
            </c:numRef>
          </c:val>
          <c:extLst>
            <c:ext xmlns:c16="http://schemas.microsoft.com/office/drawing/2014/chart" uri="{C3380CC4-5D6E-409C-BE32-E72D297353CC}">
              <c16:uniqueId val="{00000007-245B-4503-94D7-FE0B32009526}"/>
            </c:ext>
          </c:extLst>
        </c:ser>
        <c:ser>
          <c:idx val="10"/>
          <c:order val="8"/>
          <c:tx>
            <c:strRef>
              <c:f>' '!$A$112</c:f>
              <c:strCache>
                <c:ptCount val="1"/>
                <c:pt idx="0">
                  <c:v>Logs</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'!$B$112:$BB$112</c:f>
              <c:numCache>
                <c:formatCode>General</c:formatCode>
                <c:ptCount val="47"/>
                <c:pt idx="24" formatCode="#,##0">
                  <c:v>60.99677882763072</c:v>
                </c:pt>
                <c:pt idx="25" formatCode="#,##0">
                  <c:v>46.832198022451223</c:v>
                </c:pt>
                <c:pt idx="26" formatCode="#,##0">
                  <c:v>60.473713492461464</c:v>
                </c:pt>
                <c:pt idx="27" formatCode="#,##0">
                  <c:v>81.579022147514706</c:v>
                </c:pt>
                <c:pt idx="28" formatCode="#,##0">
                  <c:v>115.44971236655756</c:v>
                </c:pt>
                <c:pt idx="29" formatCode="#,##0">
                  <c:v>156.70583021749988</c:v>
                </c:pt>
                <c:pt idx="30" formatCode="#,##0">
                  <c:v>185.93485792565866</c:v>
                </c:pt>
                <c:pt idx="31" formatCode="#,##0">
                  <c:v>242.49474133057325</c:v>
                </c:pt>
                <c:pt idx="32" formatCode="#,##0">
                  <c:v>257.91355177123046</c:v>
                </c:pt>
                <c:pt idx="33" formatCode="#,##0">
                  <c:v>204.15154959602492</c:v>
                </c:pt>
                <c:pt idx="34" formatCode="#,##0">
                  <c:v>312.0430199698086</c:v>
                </c:pt>
                <c:pt idx="35" formatCode="#,##0">
                  <c:v>389.42015053079916</c:v>
                </c:pt>
                <c:pt idx="36" formatCode="#,##0">
                  <c:v>422.79490165436653</c:v>
                </c:pt>
                <c:pt idx="37" formatCode="#,##0">
                  <c:v>437.92073104267587</c:v>
                </c:pt>
                <c:pt idx="38" formatCode="#,##0">
                  <c:v>504.57846100185054</c:v>
                </c:pt>
                <c:pt idx="39" formatCode="#,##0">
                  <c:v>542.81349479211303</c:v>
                </c:pt>
                <c:pt idx="40" formatCode="#,##0">
                  <c:v>467.78365256451411</c:v>
                </c:pt>
                <c:pt idx="41" formatCode="#,##0">
                  <c:v>565.77308882843488</c:v>
                </c:pt>
                <c:pt idx="42" formatCode="#,##0">
                  <c:v>647.70353599999999</c:v>
                </c:pt>
                <c:pt idx="43" formatCode="#,##0">
                  <c:v>465.66397499999994</c:v>
                </c:pt>
                <c:pt idx="44" formatCode="#,##0">
                  <c:v>394.7206579999999</c:v>
                </c:pt>
                <c:pt idx="45" formatCode="#,##0">
                  <c:v>351.14699100000001</c:v>
                </c:pt>
                <c:pt idx="46" formatCode="#,##0">
                  <c:v>349.40165850800003</c:v>
                </c:pt>
              </c:numCache>
            </c:numRef>
          </c:val>
          <c:extLst>
            <c:ext xmlns:c16="http://schemas.microsoft.com/office/drawing/2014/chart" uri="{C3380CC4-5D6E-409C-BE32-E72D297353CC}">
              <c16:uniqueId val="{00000008-245B-4503-94D7-FE0B32009526}"/>
            </c:ext>
          </c:extLst>
        </c:ser>
        <c:ser>
          <c:idx val="11"/>
          <c:order val="9"/>
          <c:tx>
            <c:strRef>
              <c:f>' '!$A$113</c:f>
              <c:strCache>
                <c:ptCount val="1"/>
                <c:pt idx="0">
                  <c:v>Sawn wood</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FF00" mc:Ignorable="a14" a14:legacySpreadsheetColorIndex="11"/>
              </a:bgClr>
            </a:pattFill>
            <a:ln w="12700">
              <a:solidFill>
                <a:srgbClr val="000000"/>
              </a:solidFill>
              <a:prstDash val="solid"/>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'!$B$113:$BB$113</c:f>
              <c:numCache>
                <c:formatCode>General</c:formatCode>
                <c:ptCount val="47"/>
                <c:pt idx="24" formatCode="#,##0">
                  <c:v>1.942805692736</c:v>
                </c:pt>
                <c:pt idx="25" formatCode="#,##0">
                  <c:v>2.2636346124000002</c:v>
                </c:pt>
                <c:pt idx="26" formatCode="#,##0">
                  <c:v>1.0012698095999999</c:v>
                </c:pt>
                <c:pt idx="27" formatCode="#,##0">
                  <c:v>1.3609808543999997</c:v>
                </c:pt>
                <c:pt idx="28" formatCode="#,##0">
                  <c:v>3.5092925445999992</c:v>
                </c:pt>
                <c:pt idx="29" formatCode="#,##0">
                  <c:v>2.0593501643000001</c:v>
                </c:pt>
                <c:pt idx="30" formatCode="#,##0">
                  <c:v>3.4878351201202187</c:v>
                </c:pt>
                <c:pt idx="31" formatCode="#,##0">
                  <c:v>5.046706368833461</c:v>
                </c:pt>
                <c:pt idx="32" formatCode="#,##0">
                  <c:v>8.4056887373280524</c:v>
                </c:pt>
                <c:pt idx="33" formatCode="#,##0">
                  <c:v>5.4507209992421339</c:v>
                </c:pt>
                <c:pt idx="34" formatCode="#,##0">
                  <c:v>6.4300587733203614</c:v>
                </c:pt>
                <c:pt idx="35" formatCode="#,##0">
                  <c:v>7.0512463782421744</c:v>
                </c:pt>
                <c:pt idx="36" formatCode="#,##0">
                  <c:v>8.8476486888416215</c:v>
                </c:pt>
                <c:pt idx="37" formatCode="#,##0">
                  <c:v>9.6283699999999985</c:v>
                </c:pt>
                <c:pt idx="38" formatCode="#,##0">
                  <c:v>9.5822469029999997</c:v>
                </c:pt>
                <c:pt idx="39" formatCode="#,##0">
                  <c:v>9.3138031774999988</c:v>
                </c:pt>
                <c:pt idx="40" formatCode="#,##0">
                  <c:v>10.1204295139</c:v>
                </c:pt>
                <c:pt idx="41" formatCode="#,##0">
                  <c:v>10.461273495499999</c:v>
                </c:pt>
                <c:pt idx="42" formatCode="#,##0">
                  <c:v>10.122839773999999</c:v>
                </c:pt>
                <c:pt idx="43" formatCode="#,##0">
                  <c:v>9.0232840000000003</c:v>
                </c:pt>
                <c:pt idx="44" formatCode="#,##0">
                  <c:v>9.0594332283999996</c:v>
                </c:pt>
                <c:pt idx="45" formatCode="#,##0">
                  <c:v>13.586877000000001</c:v>
                </c:pt>
                <c:pt idx="46" formatCode="#,##0">
                  <c:v>9.7559055080000014</c:v>
                </c:pt>
              </c:numCache>
            </c:numRef>
          </c:val>
          <c:extLst>
            <c:ext xmlns:c16="http://schemas.microsoft.com/office/drawing/2014/chart" uri="{C3380CC4-5D6E-409C-BE32-E72D297353CC}">
              <c16:uniqueId val="{00000009-245B-4503-94D7-FE0B32009526}"/>
            </c:ext>
          </c:extLst>
        </c:ser>
        <c:ser>
          <c:idx val="12"/>
          <c:order val="10"/>
          <c:tx>
            <c:strRef>
              <c:f>' '!$A$114</c:f>
              <c:strCache>
                <c:ptCount val="1"/>
                <c:pt idx="0">
                  <c:v>Veneer</c:v>
                </c:pt>
              </c:strCache>
            </c:strRef>
          </c:tx>
          <c:spPr>
            <a:pattFill prst="solidDmnd">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'!$B$114:$BB$114</c:f>
              <c:numCache>
                <c:formatCode>General</c:formatCode>
                <c:ptCount val="47"/>
                <c:pt idx="24" formatCode="#,##0">
                  <c:v>0.53957699999999997</c:v>
                </c:pt>
                <c:pt idx="25" formatCode="#,##0">
                  <c:v>0</c:v>
                </c:pt>
                <c:pt idx="26" formatCode="#,##0">
                  <c:v>0</c:v>
                </c:pt>
                <c:pt idx="27" formatCode="#,##0">
                  <c:v>0</c:v>
                </c:pt>
                <c:pt idx="28" formatCode="#,##0">
                  <c:v>1.0429999999999999E-3</c:v>
                </c:pt>
                <c:pt idx="29" formatCode="#,##0">
                  <c:v>2.2120000000000001E-2</c:v>
                </c:pt>
                <c:pt idx="30" formatCode="#,##0">
                  <c:v>0</c:v>
                </c:pt>
                <c:pt idx="31" formatCode="#,##0">
                  <c:v>0</c:v>
                </c:pt>
                <c:pt idx="32" formatCode="#,##0">
                  <c:v>0</c:v>
                </c:pt>
                <c:pt idx="33" formatCode="#,##0">
                  <c:v>3.7716E-2</c:v>
                </c:pt>
                <c:pt idx="34" formatCode="#,##0">
                  <c:v>9.5772999999999997E-2</c:v>
                </c:pt>
                <c:pt idx="35" formatCode="#,##0">
                  <c:v>2.8000000000000001E-2</c:v>
                </c:pt>
                <c:pt idx="36" formatCode="#,##0">
                  <c:v>0.8823453792</c:v>
                </c:pt>
                <c:pt idx="37" formatCode="#,##0">
                  <c:v>1.6683539999999999</c:v>
                </c:pt>
                <c:pt idx="38" formatCode="#,##0">
                  <c:v>1.1917310000000001</c:v>
                </c:pt>
                <c:pt idx="39" formatCode="#,##0">
                  <c:v>2.8963169999999998</c:v>
                </c:pt>
                <c:pt idx="40" formatCode="#,##0">
                  <c:v>2.5879240000000001</c:v>
                </c:pt>
                <c:pt idx="41" formatCode="#,##0">
                  <c:v>2.2597389999999997</c:v>
                </c:pt>
                <c:pt idx="42" formatCode="#,##0">
                  <c:v>6.1310149999999997</c:v>
                </c:pt>
                <c:pt idx="43" formatCode="#,##0">
                  <c:v>6.207846</c:v>
                </c:pt>
                <c:pt idx="44" formatCode="#,##0">
                  <c:v>6.8965620000000003</c:v>
                </c:pt>
                <c:pt idx="45" formatCode="#,##0">
                  <c:v>11.294083999999998</c:v>
                </c:pt>
                <c:pt idx="46" formatCode="#,##0">
                  <c:v>11.878094450000001</c:v>
                </c:pt>
              </c:numCache>
            </c:numRef>
          </c:val>
          <c:extLst>
            <c:ext xmlns:c16="http://schemas.microsoft.com/office/drawing/2014/chart" uri="{C3380CC4-5D6E-409C-BE32-E72D297353CC}">
              <c16:uniqueId val="{0000000A-245B-4503-94D7-FE0B32009526}"/>
            </c:ext>
          </c:extLst>
        </c:ser>
        <c:ser>
          <c:idx val="13"/>
          <c:order val="11"/>
          <c:tx>
            <c:strRef>
              <c:f>' '!$A$115</c:f>
              <c:strCache>
                <c:ptCount val="1"/>
                <c:pt idx="0">
                  <c:v>Plywood</c:v>
                </c:pt>
              </c:strCache>
            </c:strRef>
          </c:tx>
          <c:spPr>
            <a:pattFill prst="horzBri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'!$B$103:$BB$103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'!$B$115:$BB$115</c:f>
              <c:numCache>
                <c:formatCode>General</c:formatCode>
                <c:ptCount val="47"/>
                <c:pt idx="24" formatCode="#,##0">
                  <c:v>0</c:v>
                </c:pt>
                <c:pt idx="25" formatCode="#,##0">
                  <c:v>0</c:v>
                </c:pt>
                <c:pt idx="26" formatCode="#,##0">
                  <c:v>0</c:v>
                </c:pt>
                <c:pt idx="27" formatCode="#,##0">
                  <c:v>0</c:v>
                </c:pt>
                <c:pt idx="28" formatCode="#,##0">
                  <c:v>0</c:v>
                </c:pt>
                <c:pt idx="29" formatCode="#,##0">
                  <c:v>0</c:v>
                </c:pt>
                <c:pt idx="30" formatCode="#,##0">
                  <c:v>0.12479408400000001</c:v>
                </c:pt>
                <c:pt idx="31" formatCode="#,##0">
                  <c:v>0</c:v>
                </c:pt>
                <c:pt idx="32" formatCode="#,##0">
                  <c:v>0</c:v>
                </c:pt>
                <c:pt idx="33" formatCode="#,##0">
                  <c:v>0</c:v>
                </c:pt>
                <c:pt idx="34" formatCode="#,##0">
                  <c:v>0</c:v>
                </c:pt>
                <c:pt idx="35" formatCode="#,##0">
                  <c:v>0</c:v>
                </c:pt>
                <c:pt idx="36" formatCode="#,##0">
                  <c:v>0</c:v>
                </c:pt>
                <c:pt idx="37" formatCode="#,##0">
                  <c:v>0</c:v>
                </c:pt>
                <c:pt idx="38" formatCode="#,##0">
                  <c:v>0</c:v>
                </c:pt>
                <c:pt idx="39" formatCode="#,##0">
                  <c:v>1.1789092104999999</c:v>
                </c:pt>
                <c:pt idx="40" formatCode="#,##0">
                  <c:v>5.17110473E-2</c:v>
                </c:pt>
                <c:pt idx="41" formatCode="#,##0">
                  <c:v>3.8932000000000001E-2</c:v>
                </c:pt>
                <c:pt idx="42" formatCode="#,##0">
                  <c:v>0</c:v>
                </c:pt>
                <c:pt idx="43" formatCode="#,##0">
                  <c:v>0</c:v>
                </c:pt>
                <c:pt idx="44" formatCode="#,##0">
                  <c:v>0.19697899999999999</c:v>
                </c:pt>
                <c:pt idx="45" formatCode="#,##0">
                  <c:v>0.15278700000000001</c:v>
                </c:pt>
                <c:pt idx="46" formatCode="#,##0">
                  <c:v>0</c:v>
                </c:pt>
              </c:numCache>
            </c:numRef>
          </c:val>
          <c:extLst>
            <c:ext xmlns:c16="http://schemas.microsoft.com/office/drawing/2014/chart" uri="{C3380CC4-5D6E-409C-BE32-E72D297353CC}">
              <c16:uniqueId val="{0000000B-245B-4503-94D7-FE0B32009526}"/>
            </c:ext>
          </c:extLst>
        </c:ser>
        <c:dLbls>
          <c:showLegendKey val="0"/>
          <c:showVal val="0"/>
          <c:showCatName val="0"/>
          <c:showSerName val="0"/>
          <c:showPercent val="0"/>
          <c:showBubbleSize val="0"/>
        </c:dLbls>
        <c:gapWidth val="0"/>
        <c:overlap val="100"/>
        <c:axId val="3"/>
        <c:axId val="4"/>
      </c:barChart>
      <c:catAx>
        <c:axId val="377154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0" i="0" u="none" strike="noStrike" baseline="0">
                    <a:solidFill>
                      <a:srgbClr val="993300"/>
                    </a:solidFill>
                    <a:latin typeface="Arial"/>
                    <a:ea typeface="Arial"/>
                    <a:cs typeface="Arial"/>
                  </a:defRPr>
                </a:pPr>
                <a:r>
                  <a:rPr lang="en-GB" sz="1200" b="0" i="0" u="none" strike="noStrike" baseline="0">
                    <a:solidFill>
                      <a:srgbClr val="993300"/>
                    </a:solidFill>
                    <a:latin typeface="Arial"/>
                    <a:cs typeface="Arial"/>
                  </a:rPr>
                  <a:t>Estimated RWE volume</a:t>
                </a:r>
                <a:endParaRPr lang="en-GB" sz="1100" b="0" i="0" u="none" strike="noStrike" baseline="0">
                  <a:solidFill>
                    <a:srgbClr val="993300"/>
                  </a:solidFill>
                  <a:latin typeface="Arial"/>
                  <a:cs typeface="Arial"/>
                </a:endParaRPr>
              </a:p>
              <a:p>
                <a:pPr>
                  <a:defRPr sz="1200" b="0" i="0" u="none" strike="noStrike" baseline="0">
                    <a:solidFill>
                      <a:srgbClr val="993300"/>
                    </a:solidFill>
                    <a:latin typeface="Arial"/>
                    <a:ea typeface="Arial"/>
                    <a:cs typeface="Arial"/>
                  </a:defRPr>
                </a:pPr>
                <a:r>
                  <a:rPr lang="en-GB" sz="1075" b="0" i="0" u="none" strike="noStrike" baseline="0">
                    <a:solidFill>
                      <a:srgbClr val="993300"/>
                    </a:solidFill>
                    <a:latin typeface="Arial"/>
                    <a:cs typeface="Arial"/>
                  </a:rPr>
                  <a:t>(million cubic metres)</a:t>
                </a:r>
              </a:p>
            </c:rich>
          </c:tx>
          <c:layout>
            <c:manualLayout>
              <c:xMode val="edge"/>
              <c:yMode val="edge"/>
              <c:x val="3.1250962644666119E-2"/>
              <c:y val="0.1650054132330086"/>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993300"/>
                </a:solidFill>
                <a:latin typeface="Arial"/>
                <a:ea typeface="Arial"/>
                <a:cs typeface="Arial"/>
              </a:defRPr>
            </a:pPr>
            <a:endParaRPr lang="en-US"/>
          </a:p>
        </c:txPr>
        <c:crossAx val="37715456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175" b="0" i="0" u="none" strike="noStrike" baseline="0">
                    <a:solidFill>
                      <a:srgbClr val="0000FF"/>
                    </a:solidFill>
                    <a:latin typeface="Arial"/>
                    <a:ea typeface="Arial"/>
                    <a:cs typeface="Arial"/>
                  </a:defRPr>
                </a:pPr>
                <a:r>
                  <a:rPr lang="en-GB" sz="1175" b="0"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175" b="0" i="0" u="none" strike="noStrike" baseline="0">
                    <a:solidFill>
                      <a:srgbClr val="0000FF"/>
                    </a:solidFill>
                    <a:latin typeface="Arial"/>
                    <a:ea typeface="Arial"/>
                    <a:cs typeface="Arial"/>
                  </a:defRPr>
                </a:pPr>
                <a:r>
                  <a:rPr lang="en-GB" sz="1050" b="0" i="0" u="none" strike="noStrike" baseline="0">
                    <a:solidFill>
                      <a:srgbClr val="0000FF"/>
                    </a:solidFill>
                    <a:latin typeface="Arial"/>
                    <a:cs typeface="Arial"/>
                  </a:rPr>
                  <a:t>(US$ million, cif, nominal)</a:t>
                </a:r>
              </a:p>
            </c:rich>
          </c:tx>
          <c:layout>
            <c:manualLayout>
              <c:xMode val="edge"/>
              <c:yMode val="edge"/>
              <c:x val="0.89586092914709547"/>
              <c:y val="0.1866727907282521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4792122318475298"/>
          <c:y val="0.91169657614601718"/>
          <c:w val="0.72918912837554284"/>
          <c:h val="6.5002132485730654E-2"/>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771349952637485"/>
          <c:y val="7.1669017868882523E-2"/>
          <c:w val="0.66877060059585502"/>
          <c:h val="0.59168607775472781"/>
        </c:manualLayout>
      </c:layout>
      <c:barChart>
        <c:barDir val="col"/>
        <c:grouping val="stacked"/>
        <c:varyColors val="0"/>
        <c:ser>
          <c:idx val="0"/>
          <c:order val="0"/>
          <c:tx>
            <c:strRef>
              <c:f>' '!$A$122</c:f>
              <c:strCache>
                <c:ptCount val="1"/>
                <c:pt idx="0">
                  <c:v>EU-27</c:v>
                </c:pt>
              </c:strCache>
            </c:strRef>
          </c:tx>
          <c:spPr>
            <a:pattFill prst="smCheck">
              <a:fgClr>
                <a:srgbClr val="00FF00"/>
              </a:fgClr>
              <a:bgClr>
                <a:schemeClr val="bg1"/>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'!$B$122:$BB$122</c:f>
              <c:numCache>
                <c:formatCode>0.00</c:formatCode>
                <c:ptCount val="47"/>
                <c:pt idx="0">
                  <c:v>5.9222800000000009E-4</c:v>
                </c:pt>
                <c:pt idx="1">
                  <c:v>2.7664000000000003E-4</c:v>
                </c:pt>
                <c:pt idx="2">
                  <c:v>9.1000000000000016E-5</c:v>
                </c:pt>
                <c:pt idx="3">
                  <c:v>4.8411999999999995E-6</c:v>
                </c:pt>
                <c:pt idx="4">
                  <c:v>6.1880000000000011E-5</c:v>
                </c:pt>
                <c:pt idx="5">
                  <c:v>3.6400000000000004E-5</c:v>
                </c:pt>
                <c:pt idx="6">
                  <c:v>4.2698000000000004E-4</c:v>
                </c:pt>
                <c:pt idx="7">
                  <c:v>0</c:v>
                </c:pt>
                <c:pt idx="8">
                  <c:v>3.0940000000000005E-5</c:v>
                </c:pt>
                <c:pt idx="9">
                  <c:v>8.5540000000000011E-5</c:v>
                </c:pt>
                <c:pt idx="10">
                  <c:v>0</c:v>
                </c:pt>
                <c:pt idx="11">
                  <c:v>0</c:v>
                </c:pt>
                <c:pt idx="12">
                  <c:v>1.8999999999999998E-6</c:v>
                </c:pt>
                <c:pt idx="13">
                  <c:v>0</c:v>
                </c:pt>
                <c:pt idx="14">
                  <c:v>2.9120000000000002E-5</c:v>
                </c:pt>
                <c:pt idx="15">
                  <c:v>6.7055400000000003E-3</c:v>
                </c:pt>
                <c:pt idx="16">
                  <c:v>4.2432E-4</c:v>
                </c:pt>
                <c:pt idx="17">
                  <c:v>3.6400000000000004E-5</c:v>
                </c:pt>
                <c:pt idx="18">
                  <c:v>1.1648000000000001E-4</c:v>
                </c:pt>
                <c:pt idx="19">
                  <c:v>0</c:v>
                </c:pt>
                <c:pt idx="20">
                  <c:v>1.32496E-7</c:v>
                </c:pt>
                <c:pt idx="21">
                  <c:v>0</c:v>
                </c:pt>
                <c:pt idx="22">
                  <c:v>0</c:v>
                </c:pt>
              </c:numCache>
            </c:numRef>
          </c:val>
          <c:extLst>
            <c:ext xmlns:c16="http://schemas.microsoft.com/office/drawing/2014/chart" uri="{C3380CC4-5D6E-409C-BE32-E72D297353CC}">
              <c16:uniqueId val="{00000000-3BCB-453F-8876-36888CE0D4C5}"/>
            </c:ext>
          </c:extLst>
        </c:ser>
        <c:ser>
          <c:idx val="1"/>
          <c:order val="1"/>
          <c:tx>
            <c:strRef>
              <c:f>' '!$A$123</c:f>
              <c:strCache>
                <c:ptCount val="1"/>
                <c:pt idx="0">
                  <c:v>China </c:v>
                </c:pt>
              </c:strCache>
            </c:strRef>
          </c:tx>
          <c:spPr>
            <a:pattFill prst="smConfetti">
              <a:fgClr>
                <a:srgbClr val="FFFF00"/>
              </a:fgClr>
              <a:bgClr>
                <a:srgbClr val="FF0000"/>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'!$B$123:$BB$123</c:f>
              <c:numCache>
                <c:formatCode>0.00</c:formatCode>
                <c:ptCount val="47"/>
                <c:pt idx="0">
                  <c:v>9.0292999999999998E-2</c:v>
                </c:pt>
                <c:pt idx="1">
                  <c:v>5.3834E-2</c:v>
                </c:pt>
                <c:pt idx="2">
                  <c:v>0.16310002000000001</c:v>
                </c:pt>
                <c:pt idx="3">
                  <c:v>0.28285758</c:v>
                </c:pt>
                <c:pt idx="4">
                  <c:v>0.44982299999999997</c:v>
                </c:pt>
                <c:pt idx="5">
                  <c:v>0.65294697191999995</c:v>
                </c:pt>
                <c:pt idx="6">
                  <c:v>0.77558393999999997</c:v>
                </c:pt>
                <c:pt idx="7">
                  <c:v>1.0510515</c:v>
                </c:pt>
                <c:pt idx="8">
                  <c:v>1.1621943399999999</c:v>
                </c:pt>
                <c:pt idx="9">
                  <c:v>1.1256750799999999</c:v>
                </c:pt>
                <c:pt idx="10">
                  <c:v>1.45674272</c:v>
                </c:pt>
                <c:pt idx="11">
                  <c:v>1.7763116800000001</c:v>
                </c:pt>
                <c:pt idx="12">
                  <c:v>1.9185818800000001</c:v>
                </c:pt>
                <c:pt idx="13">
                  <c:v>2.0388488200000001</c:v>
                </c:pt>
                <c:pt idx="14">
                  <c:v>2.1212027989929032</c:v>
                </c:pt>
                <c:pt idx="15">
                  <c:v>2.219557239644407</c:v>
                </c:pt>
                <c:pt idx="16">
                  <c:v>2.2985881102019396</c:v>
                </c:pt>
                <c:pt idx="17">
                  <c:v>2.2914422910774119</c:v>
                </c:pt>
                <c:pt idx="18">
                  <c:v>2.5803061808401804</c:v>
                </c:pt>
                <c:pt idx="19">
                  <c:v>2.3838981252156461</c:v>
                </c:pt>
                <c:pt idx="20">
                  <c:v>2.3348406600000002</c:v>
                </c:pt>
                <c:pt idx="21">
                  <c:v>1.7514061996999994</c:v>
                </c:pt>
                <c:pt idx="22">
                  <c:v>1.4366694599999996</c:v>
                </c:pt>
              </c:numCache>
            </c:numRef>
          </c:val>
          <c:extLst>
            <c:ext xmlns:c16="http://schemas.microsoft.com/office/drawing/2014/chart" uri="{C3380CC4-5D6E-409C-BE32-E72D297353CC}">
              <c16:uniqueId val="{00000001-3BCB-453F-8876-36888CE0D4C5}"/>
            </c:ext>
          </c:extLst>
        </c:ser>
        <c:ser>
          <c:idx val="2"/>
          <c:order val="2"/>
          <c:tx>
            <c:strRef>
              <c:f>' '!$A$124</c:f>
              <c:strCache>
                <c:ptCount val="1"/>
                <c:pt idx="0">
                  <c:v>India </c:v>
                </c:pt>
              </c:strCache>
            </c:strRef>
          </c:tx>
          <c:spPr>
            <a:pattFill prst="dashVert">
              <a:fgClr>
                <a:srgbClr val="993300"/>
              </a:fgClr>
              <a:bgClr>
                <a:schemeClr val="accent2">
                  <a:lumMod val="20000"/>
                  <a:lumOff val="80000"/>
                </a:schemeClr>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'!$B$124:$BB$124</c:f>
              <c:numCache>
                <c:formatCode>0.00</c:formatCode>
                <c:ptCount val="47"/>
                <c:pt idx="0">
                  <c:v>2.1013649999999998E-2</c:v>
                </c:pt>
                <c:pt idx="1">
                  <c:v>3.1240649999999998E-2</c:v>
                </c:pt>
                <c:pt idx="2">
                  <c:v>3.8136000000000003E-3</c:v>
                </c:pt>
                <c:pt idx="3">
                  <c:v>1.3288999999999999E-2</c:v>
                </c:pt>
                <c:pt idx="4">
                  <c:v>1.072E-3</c:v>
                </c:pt>
                <c:pt idx="5">
                  <c:v>8.6680000000000004E-3</c:v>
                </c:pt>
                <c:pt idx="6">
                  <c:v>9.0060000000000001E-3</c:v>
                </c:pt>
                <c:pt idx="7">
                  <c:v>1.405E-2</c:v>
                </c:pt>
                <c:pt idx="8">
                  <c:v>0</c:v>
                </c:pt>
                <c:pt idx="9">
                  <c:v>6.5979999999999997E-3</c:v>
                </c:pt>
                <c:pt idx="10">
                  <c:v>1.5999999999999999E-5</c:v>
                </c:pt>
                <c:pt idx="11">
                  <c:v>5.0979039999999996E-2</c:v>
                </c:pt>
                <c:pt idx="12">
                  <c:v>6.0956999999999997E-2</c:v>
                </c:pt>
                <c:pt idx="13">
                  <c:v>1.5375999999999999E-2</c:v>
                </c:pt>
                <c:pt idx="14">
                  <c:v>1.9658999999999999E-2</c:v>
                </c:pt>
                <c:pt idx="15">
                  <c:v>0.23861697999999998</c:v>
                </c:pt>
                <c:pt idx="16">
                  <c:v>0.24154299999999998</c:v>
                </c:pt>
                <c:pt idx="17">
                  <c:v>0.209540438</c:v>
                </c:pt>
                <c:pt idx="18">
                  <c:v>0.28260457999999999</c:v>
                </c:pt>
                <c:pt idx="19">
                  <c:v>0.19566499999999998</c:v>
                </c:pt>
                <c:pt idx="20">
                  <c:v>0.10933</c:v>
                </c:pt>
                <c:pt idx="21">
                  <c:v>0.13033799999999998</c:v>
                </c:pt>
                <c:pt idx="22">
                  <c:v>0.16598399999999999</c:v>
                </c:pt>
              </c:numCache>
            </c:numRef>
          </c:val>
          <c:extLst>
            <c:ext xmlns:c16="http://schemas.microsoft.com/office/drawing/2014/chart" uri="{C3380CC4-5D6E-409C-BE32-E72D297353CC}">
              <c16:uniqueId val="{00000002-3BCB-453F-8876-36888CE0D4C5}"/>
            </c:ext>
          </c:extLst>
        </c:ser>
        <c:ser>
          <c:idx val="6"/>
          <c:order val="3"/>
          <c:tx>
            <c:strRef>
              <c:f>' '!$A$125</c:f>
              <c:strCache>
                <c:ptCount val="1"/>
                <c:pt idx="0">
                  <c:v>Japan </c:v>
                </c:pt>
              </c:strCache>
            </c:strRef>
          </c:tx>
          <c:spPr>
            <a:pattFill prst="wave">
              <a:fgClr>
                <a:schemeClr val="bg1"/>
              </a:fgClr>
              <a:bgClr>
                <a:srgbClr val="7030A0"/>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'!$B$125:$BB$125</c:f>
              <c:numCache>
                <c:formatCode>0.00</c:formatCode>
                <c:ptCount val="47"/>
                <c:pt idx="0">
                  <c:v>8.5091E-2</c:v>
                </c:pt>
                <c:pt idx="1">
                  <c:v>7.4317999999999995E-2</c:v>
                </c:pt>
                <c:pt idx="2">
                  <c:v>5.5980000000000002E-2</c:v>
                </c:pt>
                <c:pt idx="3">
                  <c:v>3.8748999999999999E-2</c:v>
                </c:pt>
                <c:pt idx="4">
                  <c:v>5.7839999999999996E-2</c:v>
                </c:pt>
                <c:pt idx="5">
                  <c:v>7.7767000000000003E-2</c:v>
                </c:pt>
                <c:pt idx="6">
                  <c:v>0.110073</c:v>
                </c:pt>
                <c:pt idx="7">
                  <c:v>0.11377200000000001</c:v>
                </c:pt>
                <c:pt idx="8">
                  <c:v>5.1633480000000002E-2</c:v>
                </c:pt>
                <c:pt idx="9">
                  <c:v>4.2143E-2</c:v>
                </c:pt>
                <c:pt idx="10">
                  <c:v>4.7055E-2</c:v>
                </c:pt>
                <c:pt idx="11">
                  <c:v>2.0353E-2</c:v>
                </c:pt>
                <c:pt idx="12">
                  <c:v>2.0990999999999999E-2</c:v>
                </c:pt>
                <c:pt idx="13">
                  <c:v>6.9839999999999998E-3</c:v>
                </c:pt>
                <c:pt idx="14">
                  <c:v>1.1483E-2</c:v>
                </c:pt>
                <c:pt idx="15">
                  <c:v>1.9046E-2</c:v>
                </c:pt>
                <c:pt idx="16">
                  <c:v>5.2069999999999998E-3</c:v>
                </c:pt>
                <c:pt idx="17">
                  <c:v>6.2880000000000002E-3</c:v>
                </c:pt>
                <c:pt idx="18">
                  <c:v>0</c:v>
                </c:pt>
                <c:pt idx="19">
                  <c:v>0</c:v>
                </c:pt>
                <c:pt idx="20">
                  <c:v>0</c:v>
                </c:pt>
                <c:pt idx="21">
                  <c:v>0</c:v>
                </c:pt>
                <c:pt idx="22">
                  <c:v>0</c:v>
                </c:pt>
              </c:numCache>
            </c:numRef>
          </c:val>
          <c:extLst>
            <c:ext xmlns:c16="http://schemas.microsoft.com/office/drawing/2014/chart" uri="{C3380CC4-5D6E-409C-BE32-E72D297353CC}">
              <c16:uniqueId val="{00000003-3BCB-453F-8876-36888CE0D4C5}"/>
            </c:ext>
          </c:extLst>
        </c:ser>
        <c:ser>
          <c:idx val="10"/>
          <c:order val="4"/>
          <c:tx>
            <c:strRef>
              <c:f>' '!$A$126</c:f>
              <c:strCache>
                <c:ptCount val="1"/>
                <c:pt idx="0">
                  <c:v>Philippines </c:v>
                </c:pt>
              </c:strCache>
            </c:strRef>
          </c:tx>
          <c:spPr>
            <a:pattFill prst="dkHorz">
              <a:fgClr>
                <a:srgbClr val="FF99FF"/>
              </a:fgClr>
              <a:bgClr>
                <a:schemeClr val="bg1"/>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'!$B$126:$BB$126</c:f>
              <c:numCache>
                <c:formatCode>0.00</c:formatCode>
                <c:ptCount val="47"/>
                <c:pt idx="0">
                  <c:v>0.14434207811999999</c:v>
                </c:pt>
                <c:pt idx="1">
                  <c:v>0.14540645318000001</c:v>
                </c:pt>
                <c:pt idx="2">
                  <c:v>0.14458112462</c:v>
                </c:pt>
                <c:pt idx="3">
                  <c:v>0.12584577144</c:v>
                </c:pt>
                <c:pt idx="4">
                  <c:v>8.3412160500000013E-2</c:v>
                </c:pt>
                <c:pt idx="5">
                  <c:v>6.6647887680000004E-2</c:v>
                </c:pt>
                <c:pt idx="6">
                  <c:v>3.2820683940000005E-2</c:v>
                </c:pt>
                <c:pt idx="7">
                  <c:v>3.5579169695999995E-2</c:v>
                </c:pt>
                <c:pt idx="8">
                  <c:v>3.1760859600000003E-2</c:v>
                </c:pt>
                <c:pt idx="9">
                  <c:v>2.3145370799999999E-2</c:v>
                </c:pt>
                <c:pt idx="10">
                  <c:v>1.9108778107999998E-2</c:v>
                </c:pt>
                <c:pt idx="11">
                  <c:v>2.0863659999999999E-2</c:v>
                </c:pt>
                <c:pt idx="12">
                  <c:v>1.634258266E-2</c:v>
                </c:pt>
                <c:pt idx="13">
                  <c:v>4.2671137179999999E-2</c:v>
                </c:pt>
                <c:pt idx="14">
                  <c:v>6.1554345999999989E-3</c:v>
                </c:pt>
                <c:pt idx="15">
                  <c:v>2.08704272E-2</c:v>
                </c:pt>
                <c:pt idx="16">
                  <c:v>3.4822907E-2</c:v>
                </c:pt>
                <c:pt idx="17">
                  <c:v>2.4342473007999996E-2</c:v>
                </c:pt>
                <c:pt idx="18">
                  <c:v>2.4161889079999999E-2</c:v>
                </c:pt>
                <c:pt idx="19">
                  <c:v>2.8757246140000001E-2</c:v>
                </c:pt>
                <c:pt idx="20">
                  <c:v>9.5536824039999992E-3</c:v>
                </c:pt>
                <c:pt idx="21">
                  <c:v>0</c:v>
                </c:pt>
                <c:pt idx="22">
                  <c:v>0</c:v>
                </c:pt>
              </c:numCache>
            </c:numRef>
          </c:val>
          <c:extLst>
            <c:ext xmlns:c16="http://schemas.microsoft.com/office/drawing/2014/chart" uri="{C3380CC4-5D6E-409C-BE32-E72D297353CC}">
              <c16:uniqueId val="{00000004-3BCB-453F-8876-36888CE0D4C5}"/>
            </c:ext>
          </c:extLst>
        </c:ser>
        <c:ser>
          <c:idx val="11"/>
          <c:order val="5"/>
          <c:tx>
            <c:strRef>
              <c:f>' '!$A$127</c:f>
              <c:strCache>
                <c:ptCount val="1"/>
                <c:pt idx="0">
                  <c:v>South Korea </c:v>
                </c:pt>
              </c:strCache>
            </c:strRef>
          </c:tx>
          <c:spPr>
            <a:pattFill prst="smConfetti">
              <a:fgClr>
                <a:srgbClr val="993300"/>
              </a:fgClr>
              <a:bgClr>
                <a:srgbClr val="FFC000"/>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'!$B$127:$BB$127</c:f>
              <c:numCache>
                <c:formatCode>0.00</c:formatCode>
                <c:ptCount val="47"/>
                <c:pt idx="0">
                  <c:v>0.1372042</c:v>
                </c:pt>
                <c:pt idx="1">
                  <c:v>0.14338899999999999</c:v>
                </c:pt>
                <c:pt idx="2">
                  <c:v>0.17147624</c:v>
                </c:pt>
                <c:pt idx="3">
                  <c:v>0.22041608000000001</c:v>
                </c:pt>
                <c:pt idx="4">
                  <c:v>0.265044</c:v>
                </c:pt>
                <c:pt idx="5">
                  <c:v>0.21936359999999999</c:v>
                </c:pt>
                <c:pt idx="6">
                  <c:v>0.17222499999999999</c:v>
                </c:pt>
                <c:pt idx="7">
                  <c:v>0.13201299999999999</c:v>
                </c:pt>
                <c:pt idx="8">
                  <c:v>0.12367599999999999</c:v>
                </c:pt>
                <c:pt idx="9">
                  <c:v>7.7356599999999998E-2</c:v>
                </c:pt>
                <c:pt idx="10">
                  <c:v>5.6801999999999998E-2</c:v>
                </c:pt>
                <c:pt idx="11">
                  <c:v>5.5684039999999997E-2</c:v>
                </c:pt>
                <c:pt idx="12">
                  <c:v>4.5911E-2</c:v>
                </c:pt>
                <c:pt idx="13">
                  <c:v>5.1678999999999989E-2</c:v>
                </c:pt>
                <c:pt idx="14">
                  <c:v>5.42427802E-2</c:v>
                </c:pt>
                <c:pt idx="15">
                  <c:v>4.045E-2</c:v>
                </c:pt>
                <c:pt idx="16">
                  <c:v>5.9440999999999994E-2</c:v>
                </c:pt>
                <c:pt idx="17">
                  <c:v>3.9633000000000002E-2</c:v>
                </c:pt>
                <c:pt idx="18">
                  <c:v>3.5865266540000003E-2</c:v>
                </c:pt>
                <c:pt idx="19">
                  <c:v>5.2336888799999995E-2</c:v>
                </c:pt>
                <c:pt idx="20">
                  <c:v>5.6165485899999992E-2</c:v>
                </c:pt>
                <c:pt idx="21">
                  <c:v>7.2304065959999997E-2</c:v>
                </c:pt>
                <c:pt idx="22">
                  <c:v>7.076611079999999E-2</c:v>
                </c:pt>
              </c:numCache>
            </c:numRef>
          </c:val>
          <c:extLst>
            <c:ext xmlns:c16="http://schemas.microsoft.com/office/drawing/2014/chart" uri="{C3380CC4-5D6E-409C-BE32-E72D297353CC}">
              <c16:uniqueId val="{00000005-3BCB-453F-8876-36888CE0D4C5}"/>
            </c:ext>
          </c:extLst>
        </c:ser>
        <c:dLbls>
          <c:showLegendKey val="0"/>
          <c:showVal val="0"/>
          <c:showCatName val="0"/>
          <c:showSerName val="0"/>
          <c:showPercent val="0"/>
          <c:showBubbleSize val="0"/>
        </c:dLbls>
        <c:gapWidth val="0"/>
        <c:overlap val="100"/>
        <c:axId val="377164560"/>
        <c:axId val="1"/>
      </c:barChart>
      <c:barChart>
        <c:barDir val="col"/>
        <c:grouping val="stacked"/>
        <c:varyColors val="0"/>
        <c:ser>
          <c:idx val="12"/>
          <c:order val="6"/>
          <c:tx>
            <c:strRef>
              <c:f>' '!$A$128</c:f>
              <c:strCache>
                <c:ptCount val="1"/>
                <c:pt idx="0">
                  <c:v>Others</c:v>
                </c:pt>
              </c:strCache>
            </c:strRef>
          </c:tx>
          <c:spPr>
            <a:pattFill prst="trellis">
              <a:fgClr>
                <a:srgbClr val="993300"/>
              </a:fgClr>
              <a:bgClr>
                <a:schemeClr val="bg1"/>
              </a:bgClr>
            </a:pattFill>
            <a:ln w="25400">
              <a:noFill/>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'!$B$128:$BB$128</c:f>
              <c:numCache>
                <c:formatCode>#,##0.00</c:formatCode>
                <c:ptCount val="47"/>
                <c:pt idx="0">
                  <c:v>3.2658880657411737E-2</c:v>
                </c:pt>
                <c:pt idx="1">
                  <c:v>2.6721379004000012E-2</c:v>
                </c:pt>
                <c:pt idx="2">
                  <c:v>4.9270641750117639E-2</c:v>
                </c:pt>
                <c:pt idx="3">
                  <c:v>5.182336028433332E-2</c:v>
                </c:pt>
                <c:pt idx="4">
                  <c:v>7.1976003252842036E-2</c:v>
                </c:pt>
                <c:pt idx="5">
                  <c:v>4.156078719200007E-2</c:v>
                </c:pt>
                <c:pt idx="6">
                  <c:v>2.9750454285714323E-2</c:v>
                </c:pt>
                <c:pt idx="7">
                  <c:v>2.0626797799999874E-2</c:v>
                </c:pt>
                <c:pt idx="8">
                  <c:v>5.4791626956521844E-2</c:v>
                </c:pt>
                <c:pt idx="9">
                  <c:v>4.1086306666666683E-2</c:v>
                </c:pt>
                <c:pt idx="10">
                  <c:v>4.2962361086666734E-2</c:v>
                </c:pt>
                <c:pt idx="11">
                  <c:v>6.7911194649999951E-2</c:v>
                </c:pt>
                <c:pt idx="12">
                  <c:v>5.6440793599999761E-2</c:v>
                </c:pt>
                <c:pt idx="13">
                  <c:v>3.6954429152000312E-2</c:v>
                </c:pt>
                <c:pt idx="14">
                  <c:v>4.4206820468000174E-2</c:v>
                </c:pt>
                <c:pt idx="15">
                  <c:v>7.8882065833926429E-2</c:v>
                </c:pt>
                <c:pt idx="16">
                  <c:v>0.12020310462869555</c:v>
                </c:pt>
                <c:pt idx="17">
                  <c:v>9.604111389652159E-2</c:v>
                </c:pt>
                <c:pt idx="18">
                  <c:v>9.9308118165999826E-2</c:v>
                </c:pt>
                <c:pt idx="19">
                  <c:v>7.2924017000000063E-2</c:v>
                </c:pt>
                <c:pt idx="20">
                  <c:v>6.0411401455999769E-2</c:v>
                </c:pt>
                <c:pt idx="21">
                  <c:v>3.3235066896000198E-2</c:v>
                </c:pt>
                <c:pt idx="22">
                  <c:v>3.5001994722580143E-2</c:v>
                </c:pt>
              </c:numCache>
            </c:numRef>
          </c:val>
          <c:extLst>
            <c:ext xmlns:c16="http://schemas.microsoft.com/office/drawing/2014/chart" uri="{C3380CC4-5D6E-409C-BE32-E72D297353CC}">
              <c16:uniqueId val="{00000006-3BCB-453F-8876-36888CE0D4C5}"/>
            </c:ext>
          </c:extLst>
        </c:ser>
        <c:ser>
          <c:idx val="13"/>
          <c:order val="7"/>
          <c:tx>
            <c:strRef>
              <c:f>' '!$A$129</c:f>
              <c:strCache>
                <c:ptCount val="1"/>
              </c:strCache>
            </c:strRef>
          </c:tx>
          <c:spPr>
            <a:noFill/>
            <a:ln w="25400">
              <a:noFill/>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'!$B$129:$BB$129</c:f>
              <c:numCache>
                <c:formatCode>#,##0.0</c:formatCode>
                <c:ptCount val="47"/>
              </c:numCache>
            </c:numRef>
          </c:val>
          <c:extLst>
            <c:ext xmlns:c16="http://schemas.microsoft.com/office/drawing/2014/chart" uri="{C3380CC4-5D6E-409C-BE32-E72D297353CC}">
              <c16:uniqueId val="{00000007-3BCB-453F-8876-36888CE0D4C5}"/>
            </c:ext>
          </c:extLst>
        </c:ser>
        <c:ser>
          <c:idx val="14"/>
          <c:order val="8"/>
          <c:tx>
            <c:strRef>
              <c:f>' '!$A$130</c:f>
              <c:strCache>
                <c:ptCount val="1"/>
              </c:strCache>
            </c:strRef>
          </c:tx>
          <c:spPr>
            <a:noFill/>
            <a:ln w="25400">
              <a:noFill/>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'!$B$130:$BB$130</c:f>
              <c:numCache>
                <c:formatCode>#,##0.0</c:formatCode>
                <c:ptCount val="47"/>
              </c:numCache>
            </c:numRef>
          </c:val>
          <c:extLst>
            <c:ext xmlns:c16="http://schemas.microsoft.com/office/drawing/2014/chart" uri="{C3380CC4-5D6E-409C-BE32-E72D297353CC}">
              <c16:uniqueId val="{00000008-3BCB-453F-8876-36888CE0D4C5}"/>
            </c:ext>
          </c:extLst>
        </c:ser>
        <c:ser>
          <c:idx val="15"/>
          <c:order val="9"/>
          <c:tx>
            <c:strRef>
              <c:f>' '!$A$131</c:f>
              <c:strCache>
                <c:ptCount val="1"/>
              </c:strCache>
            </c:strRef>
          </c:tx>
          <c:spPr>
            <a:noFill/>
            <a:ln w="25400">
              <a:noFill/>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'!$B$131:$BB$131</c:f>
              <c:numCache>
                <c:formatCode>#,##0.0</c:formatCode>
                <c:ptCount val="47"/>
              </c:numCache>
            </c:numRef>
          </c:val>
          <c:extLst>
            <c:ext xmlns:c16="http://schemas.microsoft.com/office/drawing/2014/chart" uri="{C3380CC4-5D6E-409C-BE32-E72D297353CC}">
              <c16:uniqueId val="{00000009-3BCB-453F-8876-36888CE0D4C5}"/>
            </c:ext>
          </c:extLst>
        </c:ser>
        <c:ser>
          <c:idx val="7"/>
          <c:order val="10"/>
          <c:tx>
            <c:strRef>
              <c:f>' '!$A$132</c:f>
              <c:strCache>
                <c:ptCount val="1"/>
              </c:strCache>
            </c:strRef>
          </c:tx>
          <c:spPr>
            <a:no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'!$B$132:$BB$132</c:f>
              <c:numCache>
                <c:formatCode>#,##0.0</c:formatCode>
                <c:ptCount val="47"/>
              </c:numCache>
            </c:numRef>
          </c:val>
          <c:extLst>
            <c:ext xmlns:c16="http://schemas.microsoft.com/office/drawing/2014/chart" uri="{C3380CC4-5D6E-409C-BE32-E72D297353CC}">
              <c16:uniqueId val="{0000000A-3BCB-453F-8876-36888CE0D4C5}"/>
            </c:ext>
          </c:extLst>
        </c:ser>
        <c:ser>
          <c:idx val="8"/>
          <c:order val="11"/>
          <c:tx>
            <c:strRef>
              <c:f>' '!$A$133</c:f>
              <c:strCache>
                <c:ptCount val="1"/>
              </c:strCache>
            </c:strRef>
          </c:tx>
          <c:spPr>
            <a:no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'!$B$133:$BB$133</c:f>
              <c:numCache>
                <c:formatCode>#,##0</c:formatCode>
                <c:ptCount val="47"/>
              </c:numCache>
            </c:numRef>
          </c:val>
          <c:extLst>
            <c:ext xmlns:c16="http://schemas.microsoft.com/office/drawing/2014/chart" uri="{C3380CC4-5D6E-409C-BE32-E72D297353CC}">
              <c16:uniqueId val="{0000000B-3BCB-453F-8876-36888CE0D4C5}"/>
            </c:ext>
          </c:extLst>
        </c:ser>
        <c:ser>
          <c:idx val="9"/>
          <c:order val="12"/>
          <c:tx>
            <c:strRef>
              <c:f>' '!$A$134</c:f>
              <c:strCache>
                <c:ptCount val="1"/>
                <c:pt idx="0">
                  <c:v>EU-27</c:v>
                </c:pt>
              </c:strCache>
            </c:strRef>
          </c:tx>
          <c:spPr>
            <a:pattFill prst="smCheck">
              <a:fgClr>
                <a:srgbClr val="66FF33"/>
              </a:fgClr>
              <a:bgClr>
                <a:schemeClr val="bg1"/>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'!$B$134:$BB$134</c:f>
              <c:numCache>
                <c:formatCode>General</c:formatCode>
                <c:ptCount val="47"/>
                <c:pt idx="24" formatCode="#,##0">
                  <c:v>0.17573769273600001</c:v>
                </c:pt>
                <c:pt idx="25" formatCode="#,##0">
                  <c:v>0.1069606124</c:v>
                </c:pt>
                <c:pt idx="26" formatCode="#,##0">
                  <c:v>3.8122809600000002E-2</c:v>
                </c:pt>
                <c:pt idx="27" formatCode="#,##0">
                  <c:v>2.1628544000000002E-3</c:v>
                </c:pt>
                <c:pt idx="28" formatCode="#,##0">
                  <c:v>2.0790544599999999E-2</c:v>
                </c:pt>
                <c:pt idx="29" formatCode="#,##0">
                  <c:v>1.9312164300000004E-2</c:v>
                </c:pt>
                <c:pt idx="30" formatCode="#,##0">
                  <c:v>0.1517806948</c:v>
                </c:pt>
                <c:pt idx="31" formatCode="#,##0">
                  <c:v>0</c:v>
                </c:pt>
                <c:pt idx="32" formatCode="#,##0">
                  <c:v>1.7040688800000002E-2</c:v>
                </c:pt>
                <c:pt idx="33" formatCode="#,##0">
                  <c:v>7.1408180799999998E-2</c:v>
                </c:pt>
                <c:pt idx="34" formatCode="#,##0">
                  <c:v>0</c:v>
                </c:pt>
                <c:pt idx="35" formatCode="#,##0">
                  <c:v>0</c:v>
                </c:pt>
                <c:pt idx="36" formatCode="#,##0">
                  <c:v>8.7237920000000002E-4</c:v>
                </c:pt>
                <c:pt idx="37" formatCode="#,##0">
                  <c:v>0</c:v>
                </c:pt>
                <c:pt idx="38" formatCode="#,##0">
                  <c:v>2.1465903000000001E-2</c:v>
                </c:pt>
                <c:pt idx="39" formatCode="#,##0">
                  <c:v>1.1983753879999999</c:v>
                </c:pt>
                <c:pt idx="40" formatCode="#,##0">
                  <c:v>9.38075612E-2</c:v>
                </c:pt>
                <c:pt idx="41" formatCode="#,##0">
                  <c:v>2.43054955E-2</c:v>
                </c:pt>
                <c:pt idx="42" formatCode="#,##0">
                  <c:v>8.0371774000000007E-2</c:v>
                </c:pt>
                <c:pt idx="43" formatCode="#,##0">
                  <c:v>0</c:v>
                </c:pt>
                <c:pt idx="44" formatCode="#,##0">
                  <c:v>5.962284E-4</c:v>
                </c:pt>
                <c:pt idx="45" formatCode="#,##0">
                  <c:v>0</c:v>
                </c:pt>
                <c:pt idx="46" formatCode="#,##0">
                  <c:v>0</c:v>
                </c:pt>
              </c:numCache>
            </c:numRef>
          </c:val>
          <c:extLst>
            <c:ext xmlns:c16="http://schemas.microsoft.com/office/drawing/2014/chart" uri="{C3380CC4-5D6E-409C-BE32-E72D297353CC}">
              <c16:uniqueId val="{0000000C-3BCB-453F-8876-36888CE0D4C5}"/>
            </c:ext>
          </c:extLst>
        </c:ser>
        <c:ser>
          <c:idx val="16"/>
          <c:order val="13"/>
          <c:tx>
            <c:strRef>
              <c:f>' '!$A$135</c:f>
              <c:strCache>
                <c:ptCount val="1"/>
                <c:pt idx="0">
                  <c:v>China </c:v>
                </c:pt>
              </c:strCache>
            </c:strRef>
          </c:tx>
          <c:spPr>
            <a:pattFill prst="smConfetti">
              <a:fgClr>
                <a:srgbClr val="FFFF00"/>
              </a:fgClr>
              <a:bgClr>
                <a:srgbClr val="FF0000"/>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'!$B$135:$BB$135</c:f>
              <c:numCache>
                <c:formatCode>General</c:formatCode>
                <c:ptCount val="47"/>
                <c:pt idx="24" formatCode="#,##0">
                  <c:v>13.297106999999999</c:v>
                </c:pt>
                <c:pt idx="25" formatCode="#,##0">
                  <c:v>5.9270000000000005</c:v>
                </c:pt>
                <c:pt idx="26" formatCode="#,##0">
                  <c:v>18.216129000000002</c:v>
                </c:pt>
                <c:pt idx="27" formatCode="#,##0">
                  <c:v>32.606999999999999</c:v>
                </c:pt>
                <c:pt idx="28" formatCode="#,##0">
                  <c:v>57.891000000000005</c:v>
                </c:pt>
                <c:pt idx="29" formatCode="#,##0">
                  <c:v>96.596999999999994</c:v>
                </c:pt>
                <c:pt idx="30" formatCode="#,##0">
                  <c:v>124.84719999999999</c:v>
                </c:pt>
                <c:pt idx="31" formatCode="#,##0">
                  <c:v>182.263229</c:v>
                </c:pt>
                <c:pt idx="32" formatCode="#,##0">
                  <c:v>213.10344700000002</c:v>
                </c:pt>
                <c:pt idx="33" formatCode="#,##0">
                  <c:v>175.79127800000001</c:v>
                </c:pt>
                <c:pt idx="34" formatCode="#,##0">
                  <c:v>283.13980700000002</c:v>
                </c:pt>
                <c:pt idx="35" formatCode="#,##0">
                  <c:v>343.12987300000003</c:v>
                </c:pt>
                <c:pt idx="36" formatCode="#,##0">
                  <c:v>377.66125299999999</c:v>
                </c:pt>
                <c:pt idx="37" formatCode="#,##0">
                  <c:v>403.87194899999997</c:v>
                </c:pt>
                <c:pt idx="38" formatCode="#,##0">
                  <c:v>473.21949199999995</c:v>
                </c:pt>
                <c:pt idx="39" formatCode="#,##0">
                  <c:v>441.41179199999988</c:v>
                </c:pt>
                <c:pt idx="40" formatCode="#,##0">
                  <c:v>364.49039699999997</c:v>
                </c:pt>
                <c:pt idx="41" formatCode="#,##0">
                  <c:v>483.22228799999988</c:v>
                </c:pt>
                <c:pt idx="42" formatCode="#,##0">
                  <c:v>550.77837099999999</c:v>
                </c:pt>
                <c:pt idx="43" formatCode="#,##0">
                  <c:v>404.33319599999999</c:v>
                </c:pt>
                <c:pt idx="44" formatCode="#,##0">
                  <c:v>362.39141999999993</c:v>
                </c:pt>
                <c:pt idx="45" formatCode="#,##0">
                  <c:v>319.867975</c:v>
                </c:pt>
                <c:pt idx="46" formatCode="#,##0">
                  <c:v>299.326277</c:v>
                </c:pt>
              </c:numCache>
            </c:numRef>
          </c:val>
          <c:extLst>
            <c:ext xmlns:c16="http://schemas.microsoft.com/office/drawing/2014/chart" uri="{C3380CC4-5D6E-409C-BE32-E72D297353CC}">
              <c16:uniqueId val="{0000000D-3BCB-453F-8876-36888CE0D4C5}"/>
            </c:ext>
          </c:extLst>
        </c:ser>
        <c:ser>
          <c:idx val="17"/>
          <c:order val="14"/>
          <c:tx>
            <c:strRef>
              <c:f>' '!$A$136</c:f>
              <c:strCache>
                <c:ptCount val="1"/>
                <c:pt idx="0">
                  <c:v>India </c:v>
                </c:pt>
              </c:strCache>
            </c:strRef>
          </c:tx>
          <c:spPr>
            <a:pattFill prst="dashVert">
              <a:fgClr>
                <a:srgbClr val="993300"/>
              </a:fgClr>
              <a:bgClr>
                <a:schemeClr val="accent2">
                  <a:lumMod val="20000"/>
                  <a:lumOff val="80000"/>
                </a:schemeClr>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'!$B$136:$BB$136</c:f>
              <c:numCache>
                <c:formatCode>General</c:formatCode>
                <c:ptCount val="47"/>
                <c:pt idx="24" formatCode="#,##0">
                  <c:v>2.9722039999999996</c:v>
                </c:pt>
                <c:pt idx="25" formatCode="#,##0">
                  <c:v>4.1743309999999996</c:v>
                </c:pt>
                <c:pt idx="26" formatCode="#,##0">
                  <c:v>1.2274499999999999</c:v>
                </c:pt>
                <c:pt idx="27" formatCode="#,##0">
                  <c:v>2.2193079999999998</c:v>
                </c:pt>
                <c:pt idx="28" formatCode="#,##0">
                  <c:v>0.12972600000000001</c:v>
                </c:pt>
                <c:pt idx="29" formatCode="#,##0">
                  <c:v>2.2914249999999998</c:v>
                </c:pt>
                <c:pt idx="30" formatCode="#,##0">
                  <c:v>1.9405449999999997</c:v>
                </c:pt>
                <c:pt idx="31" formatCode="#,##0">
                  <c:v>6.2320630000000001</c:v>
                </c:pt>
                <c:pt idx="32" formatCode="#,##0">
                  <c:v>0</c:v>
                </c:pt>
                <c:pt idx="33" formatCode="#,##0">
                  <c:v>0.95057799999999992</c:v>
                </c:pt>
                <c:pt idx="34" formatCode="#,##0">
                  <c:v>5.9909999999999998E-3</c:v>
                </c:pt>
                <c:pt idx="35" formatCode="#,##0">
                  <c:v>15.101751999999999</c:v>
                </c:pt>
                <c:pt idx="36" formatCode="#,##0">
                  <c:v>18.979336999999997</c:v>
                </c:pt>
                <c:pt idx="37" formatCode="#,##0">
                  <c:v>3.9444949999999999</c:v>
                </c:pt>
                <c:pt idx="38" formatCode="#,##0">
                  <c:v>5.4374120000000001</c:v>
                </c:pt>
                <c:pt idx="39" formatCode="#,##0">
                  <c:v>68.961466000000001</c:v>
                </c:pt>
                <c:pt idx="40" formatCode="#,##0">
                  <c:v>60.721711999999997</c:v>
                </c:pt>
                <c:pt idx="41" formatCode="#,##0">
                  <c:v>52.595759999999999</c:v>
                </c:pt>
                <c:pt idx="42" formatCode="#,##0">
                  <c:v>66.184837000000002</c:v>
                </c:pt>
                <c:pt idx="43" formatCode="#,##0">
                  <c:v>39.434182</c:v>
                </c:pt>
                <c:pt idx="44" formatCode="#,##0">
                  <c:v>19.930947</c:v>
                </c:pt>
                <c:pt idx="45" formatCode="#,##0">
                  <c:v>28.962309999999999</c:v>
                </c:pt>
                <c:pt idx="46" formatCode="#,##0">
                  <c:v>45.022732614999995</c:v>
                </c:pt>
              </c:numCache>
            </c:numRef>
          </c:val>
          <c:extLst>
            <c:ext xmlns:c16="http://schemas.microsoft.com/office/drawing/2014/chart" uri="{C3380CC4-5D6E-409C-BE32-E72D297353CC}">
              <c16:uniqueId val="{0000000E-3BCB-453F-8876-36888CE0D4C5}"/>
            </c:ext>
          </c:extLst>
        </c:ser>
        <c:ser>
          <c:idx val="20"/>
          <c:order val="15"/>
          <c:tx>
            <c:strRef>
              <c:f>' '!$A$137</c:f>
              <c:strCache>
                <c:ptCount val="1"/>
                <c:pt idx="0">
                  <c:v>Japan </c:v>
                </c:pt>
              </c:strCache>
            </c:strRef>
          </c:tx>
          <c:spPr>
            <a:pattFill prst="wave">
              <a:fgClr>
                <a:schemeClr val="bg1"/>
              </a:fgClr>
              <a:bgClr>
                <a:srgbClr val="7030A0"/>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'!$B$137:$BB$137</c:f>
              <c:numCache>
                <c:formatCode>General</c:formatCode>
                <c:ptCount val="47"/>
                <c:pt idx="24" formatCode="#,##0">
                  <c:v>10.077582827630716</c:v>
                </c:pt>
                <c:pt idx="25" formatCode="#,##0">
                  <c:v>8.5565070224512301</c:v>
                </c:pt>
                <c:pt idx="26" formatCode="#,##0">
                  <c:v>6.831531492461461</c:v>
                </c:pt>
                <c:pt idx="27" formatCode="#,##0">
                  <c:v>5.182644147514698</c:v>
                </c:pt>
                <c:pt idx="28" formatCode="#,##0">
                  <c:v>8.3562433665575728</c:v>
                </c:pt>
                <c:pt idx="29" formatCode="#,##0">
                  <c:v>11.877232244062844</c:v>
                </c:pt>
                <c:pt idx="30" formatCode="#,##0">
                  <c:v>17.614472058622106</c:v>
                </c:pt>
                <c:pt idx="31" formatCode="#,##0">
                  <c:v>18.767087299224805</c:v>
                </c:pt>
                <c:pt idx="32" formatCode="#,##0">
                  <c:v>8.7569280551000315</c:v>
                </c:pt>
                <c:pt idx="33" formatCode="#,##0">
                  <c:v>6.0427136351081785</c:v>
                </c:pt>
                <c:pt idx="34" formatCode="#,##0">
                  <c:v>8.4606447273664021</c:v>
                </c:pt>
                <c:pt idx="35" formatCode="#,##0">
                  <c:v>4.1704057850559577</c:v>
                </c:pt>
                <c:pt idx="36" formatCode="#,##0">
                  <c:v>4.1743925352718518</c:v>
                </c:pt>
                <c:pt idx="37" formatCode="#,##0">
                  <c:v>1.6903530151667943</c:v>
                </c:pt>
                <c:pt idx="38" formatCode="#,##0">
                  <c:v>2.7832971202450203</c:v>
                </c:pt>
                <c:pt idx="39" formatCode="#,##0">
                  <c:v>4.5455667767750034</c:v>
                </c:pt>
                <c:pt idx="40" formatCode="#,##0">
                  <c:v>1.2343855645141588</c:v>
                </c:pt>
                <c:pt idx="41" formatCode="#,##0">
                  <c:v>1.5551798284348797</c:v>
                </c:pt>
                <c:pt idx="42" formatCode="#,##0">
                  <c:v>0</c:v>
                </c:pt>
                <c:pt idx="43" formatCode="#,##0">
                  <c:v>0</c:v>
                </c:pt>
                <c:pt idx="44" formatCode="#,##0">
                  <c:v>0</c:v>
                </c:pt>
                <c:pt idx="45" formatCode="#,##0">
                  <c:v>0</c:v>
                </c:pt>
                <c:pt idx="46" formatCode="#,##0">
                  <c:v>0</c:v>
                </c:pt>
              </c:numCache>
            </c:numRef>
          </c:val>
          <c:extLst>
            <c:ext xmlns:c16="http://schemas.microsoft.com/office/drawing/2014/chart" uri="{C3380CC4-5D6E-409C-BE32-E72D297353CC}">
              <c16:uniqueId val="{0000000F-3BCB-453F-8876-36888CE0D4C5}"/>
            </c:ext>
          </c:extLst>
        </c:ser>
        <c:ser>
          <c:idx val="3"/>
          <c:order val="16"/>
          <c:tx>
            <c:strRef>
              <c:f>' '!$A$138</c:f>
              <c:strCache>
                <c:ptCount val="1"/>
                <c:pt idx="0">
                  <c:v>Philippines </c:v>
                </c:pt>
              </c:strCache>
            </c:strRef>
          </c:tx>
          <c:spPr>
            <a:pattFill prst="dkHorz">
              <a:fgClr>
                <a:srgbClr val="FF99FF"/>
              </a:fgClr>
              <a:bgClr>
                <a:schemeClr val="bg1"/>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'!$B$138:$BB$138</c:f>
              <c:numCache>
                <c:formatCode>General</c:formatCode>
                <c:ptCount val="47"/>
                <c:pt idx="24" formatCode="#,##0">
                  <c:v>13.274329999999999</c:v>
                </c:pt>
                <c:pt idx="25" formatCode="#,##0">
                  <c:v>9.7525879999999994</c:v>
                </c:pt>
                <c:pt idx="26" formatCode="#,##0">
                  <c:v>12.358478</c:v>
                </c:pt>
                <c:pt idx="27" formatCode="#,##0">
                  <c:v>11.112579999999999</c:v>
                </c:pt>
                <c:pt idx="28" formatCode="#,##0">
                  <c:v>7.5782699999999998</c:v>
                </c:pt>
                <c:pt idx="29" formatCode="#,##0">
                  <c:v>8.6596309999999992</c:v>
                </c:pt>
                <c:pt idx="30" formatCode="#,##0">
                  <c:v>9.6735819999999997</c:v>
                </c:pt>
                <c:pt idx="31" formatCode="#,##0">
                  <c:v>9.2503580000000003</c:v>
                </c:pt>
                <c:pt idx="32" formatCode="#,##0">
                  <c:v>4.7668310000000007</c:v>
                </c:pt>
                <c:pt idx="33" formatCode="#,##0">
                  <c:v>4.2193460000000007</c:v>
                </c:pt>
                <c:pt idx="34" formatCode="#,##0">
                  <c:v>4.1285910000000001</c:v>
                </c:pt>
                <c:pt idx="35" formatCode="#,##0">
                  <c:v>5.0215329999999998</c:v>
                </c:pt>
                <c:pt idx="36" formatCode="#,##0">
                  <c:v>3.1462019999999997</c:v>
                </c:pt>
                <c:pt idx="37" formatCode="#,##0">
                  <c:v>9.195132000000001</c:v>
                </c:pt>
                <c:pt idx="38" formatCode="#,##0">
                  <c:v>1.0227059999999999</c:v>
                </c:pt>
                <c:pt idx="39" formatCode="#,##0">
                  <c:v>3.5046400000000002</c:v>
                </c:pt>
                <c:pt idx="40" formatCode="#,##0">
                  <c:v>6.7134719999999994</c:v>
                </c:pt>
                <c:pt idx="41" formatCode="#,##0">
                  <c:v>4.6301139999999998</c:v>
                </c:pt>
                <c:pt idx="42" formatCode="#,##0">
                  <c:v>9.7177999999999987</c:v>
                </c:pt>
                <c:pt idx="43" formatCode="#,##0">
                  <c:v>7.4265969999999992</c:v>
                </c:pt>
                <c:pt idx="44" formatCode="#,##0">
                  <c:v>1.8012419999999998</c:v>
                </c:pt>
                <c:pt idx="45" formatCode="#,##0">
                  <c:v>0</c:v>
                </c:pt>
                <c:pt idx="46" formatCode="#,##0">
                  <c:v>0</c:v>
                </c:pt>
              </c:numCache>
            </c:numRef>
          </c:val>
          <c:extLst>
            <c:ext xmlns:c16="http://schemas.microsoft.com/office/drawing/2014/chart" uri="{C3380CC4-5D6E-409C-BE32-E72D297353CC}">
              <c16:uniqueId val="{00000010-3BCB-453F-8876-36888CE0D4C5}"/>
            </c:ext>
          </c:extLst>
        </c:ser>
        <c:ser>
          <c:idx val="4"/>
          <c:order val="17"/>
          <c:tx>
            <c:strRef>
              <c:f>' '!$A$139</c:f>
              <c:strCache>
                <c:ptCount val="1"/>
                <c:pt idx="0">
                  <c:v>South Korea </c:v>
                </c:pt>
              </c:strCache>
            </c:strRef>
          </c:tx>
          <c:spPr>
            <a:pattFill prst="smConfetti">
              <a:fgClr>
                <a:srgbClr val="993300"/>
              </a:fgClr>
              <a:bgClr>
                <a:srgbClr val="FFC000"/>
              </a:bgClr>
            </a:pattFill>
            <a:ln w="12700">
              <a:noFill/>
              <a:prstDash val="solid"/>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'!$B$139:$BB$139</c:f>
              <c:numCache>
                <c:formatCode>General</c:formatCode>
                <c:ptCount val="47"/>
                <c:pt idx="24" formatCode="#,##0">
                  <c:v>18.090999999999998</c:v>
                </c:pt>
                <c:pt idx="25" formatCode="#,##0">
                  <c:v>16.254658999999997</c:v>
                </c:pt>
                <c:pt idx="26" formatCode="#,##0">
                  <c:v>15.677131999999997</c:v>
                </c:pt>
                <c:pt idx="27" formatCode="#,##0">
                  <c:v>23.320223999999996</c:v>
                </c:pt>
                <c:pt idx="28" formatCode="#,##0">
                  <c:v>31.806000000000001</c:v>
                </c:pt>
                <c:pt idx="29" formatCode="#,##0">
                  <c:v>31.074999999999999</c:v>
                </c:pt>
                <c:pt idx="30" formatCode="#,##0">
                  <c:v>28.004999999999995</c:v>
                </c:pt>
                <c:pt idx="31" formatCode="#,##0">
                  <c:v>24.588000000000001</c:v>
                </c:pt>
                <c:pt idx="32" formatCode="#,##0">
                  <c:v>23.147000000000002</c:v>
                </c:pt>
                <c:pt idx="33" formatCode="#,##0">
                  <c:v>12.669</c:v>
                </c:pt>
                <c:pt idx="34" formatCode="#,##0">
                  <c:v>11.763</c:v>
                </c:pt>
                <c:pt idx="35" formatCode="#,##0">
                  <c:v>11.962000000000002</c:v>
                </c:pt>
                <c:pt idx="36" formatCode="#,##0">
                  <c:v>10.756</c:v>
                </c:pt>
                <c:pt idx="37" formatCode="#,##0">
                  <c:v>12.755000000000001</c:v>
                </c:pt>
                <c:pt idx="38" formatCode="#,##0">
                  <c:v>11.573993</c:v>
                </c:pt>
                <c:pt idx="39" formatCode="#,##0">
                  <c:v>10.378</c:v>
                </c:pt>
                <c:pt idx="40" formatCode="#,##0">
                  <c:v>13.792</c:v>
                </c:pt>
                <c:pt idx="41" formatCode="#,##0">
                  <c:v>9.5530000000000008</c:v>
                </c:pt>
                <c:pt idx="42" formatCode="#,##0">
                  <c:v>10.295</c:v>
                </c:pt>
                <c:pt idx="43" formatCode="#,##0">
                  <c:v>9.7147189999999988</c:v>
                </c:pt>
                <c:pt idx="44" formatCode="#,##0">
                  <c:v>10.856999999999999</c:v>
                </c:pt>
                <c:pt idx="45" formatCode="#,##0">
                  <c:v>12.831495999999998</c:v>
                </c:pt>
                <c:pt idx="46" formatCode="#,##0">
                  <c:v>12.954681000000001</c:v>
                </c:pt>
              </c:numCache>
            </c:numRef>
          </c:val>
          <c:extLst>
            <c:ext xmlns:c16="http://schemas.microsoft.com/office/drawing/2014/chart" uri="{C3380CC4-5D6E-409C-BE32-E72D297353CC}">
              <c16:uniqueId val="{00000011-3BCB-453F-8876-36888CE0D4C5}"/>
            </c:ext>
          </c:extLst>
        </c:ser>
        <c:ser>
          <c:idx val="5"/>
          <c:order val="18"/>
          <c:tx>
            <c:strRef>
              <c:f>' '!$A$140</c:f>
              <c:strCache>
                <c:ptCount val="1"/>
                <c:pt idx="0">
                  <c:v>Others</c:v>
                </c:pt>
              </c:strCache>
            </c:strRef>
          </c:tx>
          <c:spPr>
            <a:pattFill prst="trellis">
              <a:fgClr>
                <a:srgbClr val="993300"/>
              </a:fgClr>
              <a:bgClr>
                <a:schemeClr val="bg1"/>
              </a:bgClr>
            </a:pattFill>
            <a:ln>
              <a:noFill/>
            </a:ln>
          </c:spPr>
          <c:invertIfNegative val="0"/>
          <c:cat>
            <c:numRef>
              <c:f>' '!$B$121:$BB$121</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'!$B$140:$BB$140</c:f>
              <c:numCache>
                <c:formatCode>General</c:formatCode>
                <c:ptCount val="47"/>
                <c:pt idx="24" formatCode="#,##0">
                  <c:v>5.5912000000000006</c:v>
                </c:pt>
                <c:pt idx="25" formatCode="#,##0">
                  <c:v>4.3237869999999958</c:v>
                </c:pt>
                <c:pt idx="26" formatCode="#,##0">
                  <c:v>7.1261399999999924</c:v>
                </c:pt>
                <c:pt idx="27" formatCode="#,##0">
                  <c:v>8.4960839999999962</c:v>
                </c:pt>
                <c:pt idx="28" formatCode="#,##0">
                  <c:v>13.178017999999994</c:v>
                </c:pt>
                <c:pt idx="29" formatCode="#,##0">
                  <c:v>8.2676999734370327</c:v>
                </c:pt>
                <c:pt idx="30" formatCode="#,##0">
                  <c:v>7.3149073763567571</c:v>
                </c:pt>
                <c:pt idx="31" formatCode="#,##0">
                  <c:v>6.4407104001819278</c:v>
                </c:pt>
                <c:pt idx="32" formatCode="#,##0">
                  <c:v>16.527993764658476</c:v>
                </c:pt>
                <c:pt idx="33" formatCode="#,##0">
                  <c:v>9.8956627793588723</c:v>
                </c:pt>
                <c:pt idx="34" formatCode="#,##0">
                  <c:v>11.070818015762654</c:v>
                </c:pt>
                <c:pt idx="35" formatCode="#,##0">
                  <c:v>17.11383312398533</c:v>
                </c:pt>
                <c:pt idx="36" formatCode="#,##0">
                  <c:v>17.806838807936231</c:v>
                </c:pt>
                <c:pt idx="37" formatCode="#,##0">
                  <c:v>17.760526027509059</c:v>
                </c:pt>
                <c:pt idx="38" formatCode="#,##0">
                  <c:v>21.294072881605643</c:v>
                </c:pt>
                <c:pt idx="39" formatCode="#,##0">
                  <c:v>26.202684015338264</c:v>
                </c:pt>
                <c:pt idx="40" formatCode="#,##0">
                  <c:v>33.497942999999907</c:v>
                </c:pt>
                <c:pt idx="41" formatCode="#,##0">
                  <c:v>26.95238600000016</c:v>
                </c:pt>
                <c:pt idx="42" formatCode="#,##0">
                  <c:v>26.901011000000153</c:v>
                </c:pt>
                <c:pt idx="43" formatCode="#,##0">
                  <c:v>19.986411000000032</c:v>
                </c:pt>
                <c:pt idx="44" formatCode="#,##0">
                  <c:v>15.892426999999998</c:v>
                </c:pt>
                <c:pt idx="45" formatCode="#,##0">
                  <c:v>14.518957999999998</c:v>
                </c:pt>
                <c:pt idx="46" formatCode="#,##0">
                  <c:v>13.731967850999979</c:v>
                </c:pt>
              </c:numCache>
            </c:numRef>
          </c:val>
          <c:extLst>
            <c:ext xmlns:c16="http://schemas.microsoft.com/office/drawing/2014/chart" uri="{C3380CC4-5D6E-409C-BE32-E72D297353CC}">
              <c16:uniqueId val="{00000000-1228-41C1-A09A-AD0AD3A7F24E}"/>
            </c:ext>
          </c:extLst>
        </c:ser>
        <c:dLbls>
          <c:showLegendKey val="0"/>
          <c:showVal val="0"/>
          <c:showCatName val="0"/>
          <c:showSerName val="0"/>
          <c:showPercent val="0"/>
          <c:showBubbleSize val="0"/>
        </c:dLbls>
        <c:gapWidth val="0"/>
        <c:overlap val="100"/>
        <c:axId val="3"/>
        <c:axId val="4"/>
      </c:barChart>
      <c:catAx>
        <c:axId val="377164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075"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993300"/>
                    </a:solidFill>
                    <a:latin typeface="Arial"/>
                    <a:cs typeface="Arial"/>
                  </a:rPr>
                  <a:t> (million cubic metres) </a:t>
                </a:r>
                <a:r>
                  <a:rPr lang="en-GB" sz="1075" b="0" i="0" u="none" strike="noStrike" baseline="0">
                    <a:solidFill>
                      <a:srgbClr val="FFFFFF"/>
                    </a:solidFill>
                    <a:latin typeface="Arial"/>
                    <a:cs typeface="Arial"/>
                  </a:rPr>
                  <a:t>)</a:t>
                </a:r>
              </a:p>
            </c:rich>
          </c:tx>
          <c:layout>
            <c:manualLayout>
              <c:xMode val="edge"/>
              <c:yMode val="edge"/>
              <c:x val="3.2292661399488325E-2"/>
              <c:y val="0.13833787170040115"/>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37716456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Import value</a:t>
                </a:r>
                <a:endParaRPr lang="en-GB" sz="825"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100" b="0" i="0" u="none" strike="noStrike" baseline="0">
                    <a:solidFill>
                      <a:srgbClr val="FFFFFF"/>
                    </a:solidFill>
                    <a:latin typeface="Arial"/>
                    <a:cs typeface="Arial"/>
                  </a:rPr>
                  <a:t>(</a:t>
                </a:r>
                <a:r>
                  <a:rPr lang="en-GB" sz="1100" b="0" i="0" u="none" strike="noStrike" baseline="0">
                    <a:solidFill>
                      <a:srgbClr val="0000FF"/>
                    </a:solidFill>
                    <a:latin typeface="Arial"/>
                    <a:cs typeface="Arial"/>
                  </a:rPr>
                  <a:t> (US$ million, cif, nominal) </a:t>
                </a:r>
                <a:r>
                  <a:rPr lang="en-GB" sz="1100" b="0" i="0" u="none" strike="noStrike" baseline="0">
                    <a:solidFill>
                      <a:srgbClr val="FFFFFF"/>
                    </a:solidFill>
                    <a:latin typeface="Arial"/>
                    <a:cs typeface="Arial"/>
                  </a:rPr>
                  <a:t>)</a:t>
                </a:r>
              </a:p>
            </c:rich>
          </c:tx>
          <c:layout>
            <c:manualLayout>
              <c:xMode val="edge"/>
              <c:yMode val="edge"/>
              <c:x val="0.90315282043085088"/>
              <c:y val="0.1383378717004011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7.6046751968503939E-2"/>
          <c:y val="0.87002834645669291"/>
          <c:w val="0.85585433070866146"/>
          <c:h val="0.10330498687664041"/>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33821073297502"/>
          <c:y val="7.1669017868882523E-2"/>
          <c:w val="0.66772890184103284"/>
          <c:h val="0.59168607775472781"/>
        </c:manualLayout>
      </c:layout>
      <c:barChart>
        <c:barDir val="col"/>
        <c:grouping val="stacked"/>
        <c:varyColors val="0"/>
        <c:ser>
          <c:idx val="0"/>
          <c:order val="0"/>
          <c:tx>
            <c:strRef>
              <c:f>' '!$A$146</c:f>
              <c:strCache>
                <c:ptCount val="1"/>
                <c:pt idx="0">
                  <c:v>EU-27</c:v>
                </c:pt>
              </c:strCache>
            </c:strRef>
          </c:tx>
          <c:spPr>
            <a:pattFill prst="smCheck">
              <a:fgClr>
                <a:srgbClr val="00FF00"/>
              </a:fgClr>
              <a:bgClr>
                <a:schemeClr val="bg1"/>
              </a:bgClr>
            </a:patt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'!$B$146:$BB$146</c:f>
              <c:numCache>
                <c:formatCode>0.00</c:formatCode>
                <c:ptCount val="4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extLst>
            <c:ext xmlns:c16="http://schemas.microsoft.com/office/drawing/2014/chart" uri="{C3380CC4-5D6E-409C-BE32-E72D297353CC}">
              <c16:uniqueId val="{00000000-1256-43E1-80BB-F8D3525FD539}"/>
            </c:ext>
          </c:extLst>
        </c:ser>
        <c:ser>
          <c:idx val="1"/>
          <c:order val="1"/>
          <c:tx>
            <c:strRef>
              <c:f>' '!$A$147</c:f>
              <c:strCache>
                <c:ptCount val="1"/>
                <c:pt idx="0">
                  <c:v>China </c:v>
                </c:pt>
              </c:strCache>
            </c:strRef>
          </c:tx>
          <c:spPr>
            <a:pattFill prst="smConfetti">
              <a:fgClr>
                <a:srgbClr val="FFFF00"/>
              </a:fgClr>
              <a:bgClr>
                <a:srgbClr val="FF0000"/>
              </a:bgClr>
            </a:patt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'!$B$147:$BB$147</c:f>
              <c:numCache>
                <c:formatCode>0.00</c:formatCode>
                <c:ptCount val="47"/>
                <c:pt idx="0">
                  <c:v>9.0292999999999998E-2</c:v>
                </c:pt>
                <c:pt idx="1">
                  <c:v>5.3834E-2</c:v>
                </c:pt>
                <c:pt idx="2">
                  <c:v>0.162716</c:v>
                </c:pt>
                <c:pt idx="3">
                  <c:v>0.28264099999999998</c:v>
                </c:pt>
                <c:pt idx="4">
                  <c:v>0.44982299999999997</c:v>
                </c:pt>
                <c:pt idx="5">
                  <c:v>0.65273399999999993</c:v>
                </c:pt>
                <c:pt idx="6">
                  <c:v>0.77482499999999999</c:v>
                </c:pt>
                <c:pt idx="7">
                  <c:v>1.049186</c:v>
                </c:pt>
                <c:pt idx="8">
                  <c:v>1.1589419999999999</c:v>
                </c:pt>
                <c:pt idx="9">
                  <c:v>1.124412</c:v>
                </c:pt>
                <c:pt idx="10">
                  <c:v>1.4547480000000002</c:v>
                </c:pt>
                <c:pt idx="11">
                  <c:v>1.774357</c:v>
                </c:pt>
                <c:pt idx="12">
                  <c:v>1.916336</c:v>
                </c:pt>
                <c:pt idx="13">
                  <c:v>2.0359350000000003</c:v>
                </c:pt>
                <c:pt idx="14">
                  <c:v>2.1170527968161759</c:v>
                </c:pt>
                <c:pt idx="15">
                  <c:v>2.2185504078727503</c:v>
                </c:pt>
                <c:pt idx="16">
                  <c:v>2.2970838986001678</c:v>
                </c:pt>
                <c:pt idx="17">
                  <c:v>2.2891000175154717</c:v>
                </c:pt>
                <c:pt idx="18">
                  <c:v>2.5779471873329158</c:v>
                </c:pt>
                <c:pt idx="19">
                  <c:v>2.3828765653041892</c:v>
                </c:pt>
                <c:pt idx="20">
                  <c:v>2.3319960000000002</c:v>
                </c:pt>
                <c:pt idx="21">
                  <c:v>1.7466849999999996</c:v>
                </c:pt>
                <c:pt idx="22">
                  <c:v>1.4363909999999995</c:v>
                </c:pt>
              </c:numCache>
            </c:numRef>
          </c:val>
          <c:extLst>
            <c:ext xmlns:c16="http://schemas.microsoft.com/office/drawing/2014/chart" uri="{C3380CC4-5D6E-409C-BE32-E72D297353CC}">
              <c16:uniqueId val="{00000001-1256-43E1-80BB-F8D3525FD539}"/>
            </c:ext>
          </c:extLst>
        </c:ser>
        <c:ser>
          <c:idx val="2"/>
          <c:order val="2"/>
          <c:tx>
            <c:strRef>
              <c:f>' '!$A$148</c:f>
              <c:strCache>
                <c:ptCount val="1"/>
                <c:pt idx="0">
                  <c:v>India </c:v>
                </c:pt>
              </c:strCache>
            </c:strRef>
          </c:tx>
          <c:spPr>
            <a:pattFill prst="dashVert">
              <a:fgClr>
                <a:srgbClr val="993300"/>
              </a:fgClr>
              <a:bgClr>
                <a:schemeClr val="accent2">
                  <a:lumMod val="20000"/>
                  <a:lumOff val="80000"/>
                </a:schemeClr>
              </a:bgClr>
            </a:patt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'!$B$148:$BB$148</c:f>
              <c:numCache>
                <c:formatCode>0.00</c:formatCode>
                <c:ptCount val="47"/>
                <c:pt idx="0">
                  <c:v>2.1013649999999998E-2</c:v>
                </c:pt>
                <c:pt idx="1">
                  <c:v>3.1240649999999998E-2</c:v>
                </c:pt>
                <c:pt idx="2">
                  <c:v>3.8136000000000003E-3</c:v>
                </c:pt>
                <c:pt idx="3">
                  <c:v>1.3288999999999999E-2</c:v>
                </c:pt>
                <c:pt idx="4">
                  <c:v>1.072E-3</c:v>
                </c:pt>
                <c:pt idx="5">
                  <c:v>8.6680000000000004E-3</c:v>
                </c:pt>
                <c:pt idx="6">
                  <c:v>9.0060000000000001E-3</c:v>
                </c:pt>
                <c:pt idx="7">
                  <c:v>1.405E-2</c:v>
                </c:pt>
                <c:pt idx="8">
                  <c:v>0</c:v>
                </c:pt>
                <c:pt idx="9">
                  <c:v>6.5979999999999997E-3</c:v>
                </c:pt>
                <c:pt idx="10">
                  <c:v>1.5999999999999999E-5</c:v>
                </c:pt>
                <c:pt idx="11">
                  <c:v>5.0756999999999997E-2</c:v>
                </c:pt>
                <c:pt idx="12">
                  <c:v>6.0956999999999997E-2</c:v>
                </c:pt>
                <c:pt idx="13">
                  <c:v>1.5375999999999999E-2</c:v>
                </c:pt>
                <c:pt idx="14">
                  <c:v>1.9658999999999999E-2</c:v>
                </c:pt>
                <c:pt idx="15">
                  <c:v>0.23854599999999998</c:v>
                </c:pt>
                <c:pt idx="16">
                  <c:v>0.24154299999999998</c:v>
                </c:pt>
                <c:pt idx="17">
                  <c:v>0.209511318</c:v>
                </c:pt>
                <c:pt idx="18">
                  <c:v>0.28256999999999999</c:v>
                </c:pt>
                <c:pt idx="19">
                  <c:v>0.19566499999999998</c:v>
                </c:pt>
                <c:pt idx="20">
                  <c:v>0.10933</c:v>
                </c:pt>
                <c:pt idx="21">
                  <c:v>0.13033799999999998</c:v>
                </c:pt>
                <c:pt idx="22">
                  <c:v>0.16598399999999999</c:v>
                </c:pt>
              </c:numCache>
            </c:numRef>
          </c:val>
          <c:extLst>
            <c:ext xmlns:c16="http://schemas.microsoft.com/office/drawing/2014/chart" uri="{C3380CC4-5D6E-409C-BE32-E72D297353CC}">
              <c16:uniqueId val="{00000002-1256-43E1-80BB-F8D3525FD539}"/>
            </c:ext>
          </c:extLst>
        </c:ser>
        <c:ser>
          <c:idx val="6"/>
          <c:order val="3"/>
          <c:tx>
            <c:strRef>
              <c:f>' '!$A$149</c:f>
              <c:strCache>
                <c:ptCount val="1"/>
                <c:pt idx="0">
                  <c:v>Japan </c:v>
                </c:pt>
              </c:strCache>
            </c:strRef>
          </c:tx>
          <c:spPr>
            <a:pattFill prst="wave">
              <a:fgClr>
                <a:srgbClr val="7030A0"/>
              </a:fgClr>
              <a:bgClr>
                <a:srgbClr xmlns:mc="http://schemas.openxmlformats.org/markup-compatibility/2006" xmlns:a14="http://schemas.microsoft.com/office/drawing/2010/main" val="FFFFFF" mc:Ignorable="a14" a14:legacySpreadsheetColorIndex="9"/>
              </a:bgClr>
            </a:patt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'!$B$149:$BB$149</c:f>
              <c:numCache>
                <c:formatCode>0.00</c:formatCode>
                <c:ptCount val="47"/>
                <c:pt idx="0">
                  <c:v>8.5091E-2</c:v>
                </c:pt>
                <c:pt idx="1">
                  <c:v>7.4317999999999995E-2</c:v>
                </c:pt>
                <c:pt idx="2">
                  <c:v>5.5980000000000002E-2</c:v>
                </c:pt>
                <c:pt idx="3">
                  <c:v>3.8748999999999999E-2</c:v>
                </c:pt>
                <c:pt idx="4">
                  <c:v>5.7839999999999996E-2</c:v>
                </c:pt>
                <c:pt idx="5">
                  <c:v>7.7767000000000003E-2</c:v>
                </c:pt>
                <c:pt idx="6">
                  <c:v>0.110073</c:v>
                </c:pt>
                <c:pt idx="7">
                  <c:v>0.11377200000000001</c:v>
                </c:pt>
                <c:pt idx="8">
                  <c:v>5.1608000000000001E-2</c:v>
                </c:pt>
                <c:pt idx="9">
                  <c:v>4.2143E-2</c:v>
                </c:pt>
                <c:pt idx="10">
                  <c:v>4.7055E-2</c:v>
                </c:pt>
                <c:pt idx="11">
                  <c:v>2.0353E-2</c:v>
                </c:pt>
                <c:pt idx="12">
                  <c:v>2.0990999999999999E-2</c:v>
                </c:pt>
                <c:pt idx="13">
                  <c:v>6.9839999999999998E-3</c:v>
                </c:pt>
                <c:pt idx="14">
                  <c:v>1.1483E-2</c:v>
                </c:pt>
                <c:pt idx="15">
                  <c:v>1.9046E-2</c:v>
                </c:pt>
                <c:pt idx="16">
                  <c:v>5.2069999999999998E-3</c:v>
                </c:pt>
                <c:pt idx="17">
                  <c:v>6.2880000000000002E-3</c:v>
                </c:pt>
                <c:pt idx="18">
                  <c:v>0</c:v>
                </c:pt>
                <c:pt idx="19">
                  <c:v>0</c:v>
                </c:pt>
                <c:pt idx="20">
                  <c:v>0</c:v>
                </c:pt>
                <c:pt idx="21">
                  <c:v>0</c:v>
                </c:pt>
                <c:pt idx="22">
                  <c:v>0</c:v>
                </c:pt>
              </c:numCache>
            </c:numRef>
          </c:val>
          <c:extLst>
            <c:ext xmlns:c16="http://schemas.microsoft.com/office/drawing/2014/chart" uri="{C3380CC4-5D6E-409C-BE32-E72D297353CC}">
              <c16:uniqueId val="{00000003-1256-43E1-80BB-F8D3525FD539}"/>
            </c:ext>
          </c:extLst>
        </c:ser>
        <c:ser>
          <c:idx val="10"/>
          <c:order val="4"/>
          <c:tx>
            <c:strRef>
              <c:f>' '!$A$150</c:f>
              <c:strCache>
                <c:ptCount val="1"/>
                <c:pt idx="0">
                  <c:v>Philippines </c:v>
                </c:pt>
              </c:strCache>
            </c:strRef>
          </c:tx>
          <c:spPr>
            <a:pattFill prst="dkHorz">
              <a:fgClr>
                <a:schemeClr val="bg1"/>
              </a:fgClr>
              <a:bgClr>
                <a:srgbClr val="FF99FF"/>
              </a:bgClr>
            </a:patt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'!$B$150:$BB$150</c:f>
              <c:numCache>
                <c:formatCode>0.00</c:formatCode>
                <c:ptCount val="47"/>
                <c:pt idx="0">
                  <c:v>0.141968025</c:v>
                </c:pt>
                <c:pt idx="1">
                  <c:v>0.12409352700000001</c:v>
                </c:pt>
                <c:pt idx="2">
                  <c:v>0.13631333600000001</c:v>
                </c:pt>
                <c:pt idx="3">
                  <c:v>0.12582430999999999</c:v>
                </c:pt>
                <c:pt idx="4">
                  <c:v>8.3285534000000008E-2</c:v>
                </c:pt>
                <c:pt idx="5">
                  <c:v>6.6044513999999999E-2</c:v>
                </c:pt>
                <c:pt idx="6">
                  <c:v>3.1369658000000002E-2</c:v>
                </c:pt>
                <c:pt idx="7">
                  <c:v>3.2640683599999998E-2</c:v>
                </c:pt>
                <c:pt idx="8">
                  <c:v>2.7472939600000003E-2</c:v>
                </c:pt>
                <c:pt idx="9">
                  <c:v>1.7552619999999998E-2</c:v>
                </c:pt>
                <c:pt idx="10">
                  <c:v>1.3327185199999999E-2</c:v>
                </c:pt>
                <c:pt idx="11">
                  <c:v>1.1831E-2</c:v>
                </c:pt>
                <c:pt idx="12">
                  <c:v>6.2769999999999996E-3</c:v>
                </c:pt>
                <c:pt idx="13">
                  <c:v>2.4697003800000002E-2</c:v>
                </c:pt>
                <c:pt idx="14">
                  <c:v>0</c:v>
                </c:pt>
                <c:pt idx="15">
                  <c:v>8.4058463999999999E-3</c:v>
                </c:pt>
                <c:pt idx="16">
                  <c:v>2.1224890399999998E-2</c:v>
                </c:pt>
                <c:pt idx="17">
                  <c:v>1.4507695999999999E-2</c:v>
                </c:pt>
                <c:pt idx="18">
                  <c:v>1.9203114E-2</c:v>
                </c:pt>
                <c:pt idx="19">
                  <c:v>2.380434E-2</c:v>
                </c:pt>
                <c:pt idx="20">
                  <c:v>4.6992819999999999E-3</c:v>
                </c:pt>
                <c:pt idx="21">
                  <c:v>0</c:v>
                </c:pt>
                <c:pt idx="22">
                  <c:v>0</c:v>
                </c:pt>
              </c:numCache>
            </c:numRef>
          </c:val>
          <c:extLst>
            <c:ext xmlns:c16="http://schemas.microsoft.com/office/drawing/2014/chart" uri="{C3380CC4-5D6E-409C-BE32-E72D297353CC}">
              <c16:uniqueId val="{00000004-1256-43E1-80BB-F8D3525FD539}"/>
            </c:ext>
          </c:extLst>
        </c:ser>
        <c:ser>
          <c:idx val="11"/>
          <c:order val="5"/>
          <c:tx>
            <c:strRef>
              <c:f>' '!$A$151</c:f>
              <c:strCache>
                <c:ptCount val="1"/>
                <c:pt idx="0">
                  <c:v>South Korea </c:v>
                </c:pt>
              </c:strCache>
            </c:strRef>
          </c:tx>
          <c:spPr>
            <a:pattFill prst="smConfetti">
              <a:fgClr>
                <a:srgbClr val="993300"/>
              </a:fgClr>
              <a:bgClr>
                <a:srgbClr val="FFC000"/>
              </a:bgClr>
            </a:patt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'!$B$151:$BB$151</c:f>
              <c:numCache>
                <c:formatCode>0.00</c:formatCode>
                <c:ptCount val="47"/>
                <c:pt idx="0">
                  <c:v>0.13627600000000001</c:v>
                </c:pt>
                <c:pt idx="1">
                  <c:v>0.14338899999999999</c:v>
                </c:pt>
                <c:pt idx="2">
                  <c:v>0.170963</c:v>
                </c:pt>
                <c:pt idx="3">
                  <c:v>0.22015400000000002</c:v>
                </c:pt>
                <c:pt idx="4">
                  <c:v>0.265044</c:v>
                </c:pt>
                <c:pt idx="5">
                  <c:v>0.219309</c:v>
                </c:pt>
                <c:pt idx="6">
                  <c:v>0.17222499999999999</c:v>
                </c:pt>
                <c:pt idx="7">
                  <c:v>0.13201299999999999</c:v>
                </c:pt>
                <c:pt idx="8">
                  <c:v>0.12367599999999999</c:v>
                </c:pt>
                <c:pt idx="9">
                  <c:v>7.6945E-2</c:v>
                </c:pt>
                <c:pt idx="10">
                  <c:v>5.6801999999999998E-2</c:v>
                </c:pt>
                <c:pt idx="11">
                  <c:v>5.5307999999999996E-2</c:v>
                </c:pt>
                <c:pt idx="12">
                  <c:v>4.5911E-2</c:v>
                </c:pt>
                <c:pt idx="13">
                  <c:v>5.1678999999999989E-2</c:v>
                </c:pt>
                <c:pt idx="14">
                  <c:v>5.42427802E-2</c:v>
                </c:pt>
                <c:pt idx="15">
                  <c:v>4.045E-2</c:v>
                </c:pt>
                <c:pt idx="16">
                  <c:v>5.9440999999999994E-2</c:v>
                </c:pt>
                <c:pt idx="17">
                  <c:v>3.9633000000000002E-2</c:v>
                </c:pt>
                <c:pt idx="18">
                  <c:v>2.3875E-2</c:v>
                </c:pt>
                <c:pt idx="19">
                  <c:v>2.8507456599999998E-2</c:v>
                </c:pt>
                <c:pt idx="20">
                  <c:v>2.5835999999999998E-2</c:v>
                </c:pt>
                <c:pt idx="21">
                  <c:v>1.0619694399999999E-2</c:v>
                </c:pt>
                <c:pt idx="22">
                  <c:v>8.7469340000000013E-3</c:v>
                </c:pt>
              </c:numCache>
            </c:numRef>
          </c:val>
          <c:extLst>
            <c:ext xmlns:c16="http://schemas.microsoft.com/office/drawing/2014/chart" uri="{C3380CC4-5D6E-409C-BE32-E72D297353CC}">
              <c16:uniqueId val="{00000005-1256-43E1-80BB-F8D3525FD539}"/>
            </c:ext>
          </c:extLst>
        </c:ser>
        <c:dLbls>
          <c:showLegendKey val="0"/>
          <c:showVal val="0"/>
          <c:showCatName val="0"/>
          <c:showSerName val="0"/>
          <c:showPercent val="0"/>
          <c:showBubbleSize val="0"/>
        </c:dLbls>
        <c:gapWidth val="0"/>
        <c:overlap val="100"/>
        <c:axId val="377162560"/>
        <c:axId val="1"/>
      </c:barChart>
      <c:barChart>
        <c:barDir val="col"/>
        <c:grouping val="stacked"/>
        <c:varyColors val="0"/>
        <c:ser>
          <c:idx val="12"/>
          <c:order val="6"/>
          <c:tx>
            <c:strRef>
              <c:f>' '!$A$152</c:f>
              <c:strCache>
                <c:ptCount val="1"/>
                <c:pt idx="0">
                  <c:v>Others</c:v>
                </c:pt>
              </c:strCache>
            </c:strRef>
          </c:tx>
          <c:spPr>
            <a:pattFill prst="trellis">
              <a:fgClr>
                <a:srgbClr val="993300"/>
              </a:fgClr>
              <a:bgClr>
                <a:schemeClr val="bg1"/>
              </a:bgClr>
            </a:pattFill>
            <a:ln w="25400">
              <a:noFill/>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'!$B$152:$BB$152</c:f>
              <c:numCache>
                <c:formatCode>#,##0.00</c:formatCode>
                <c:ptCount val="47"/>
                <c:pt idx="0">
                  <c:v>2.6439885329411772E-2</c:v>
                </c:pt>
                <c:pt idx="1">
                  <c:v>2.2889137500000045E-2</c:v>
                </c:pt>
                <c:pt idx="2">
                  <c:v>4.6802083294117724E-2</c:v>
                </c:pt>
                <c:pt idx="3">
                  <c:v>4.7589634333333297E-2</c:v>
                </c:pt>
                <c:pt idx="4">
                  <c:v>6.0726313136841958E-2</c:v>
                </c:pt>
                <c:pt idx="5">
                  <c:v>3.429571500000006E-2</c:v>
                </c:pt>
                <c:pt idx="6">
                  <c:v>1.9372814285714357E-2</c:v>
                </c:pt>
                <c:pt idx="7">
                  <c:v>7.9086777999999303E-3</c:v>
                </c:pt>
                <c:pt idx="8">
                  <c:v>4.1383686956521837E-2</c:v>
                </c:pt>
                <c:pt idx="9">
                  <c:v>2.9443766666666704E-2</c:v>
                </c:pt>
                <c:pt idx="10">
                  <c:v>3.0673666666666488E-2</c:v>
                </c:pt>
                <c:pt idx="11">
                  <c:v>5.6355000000000155E-2</c:v>
                </c:pt>
                <c:pt idx="12">
                  <c:v>4.116371360000004E-2</c:v>
                </c:pt>
                <c:pt idx="13">
                  <c:v>2.230247059999968E-2</c:v>
                </c:pt>
                <c:pt idx="14">
                  <c:v>2.6785395400000134E-2</c:v>
                </c:pt>
                <c:pt idx="15">
                  <c:v>5.452210612592534E-2</c:v>
                </c:pt>
                <c:pt idx="16">
                  <c:v>9.7372462808695381E-2</c:v>
                </c:pt>
                <c:pt idx="17">
                  <c:v>6.7687986956521673E-2</c:v>
                </c:pt>
                <c:pt idx="18">
                  <c:v>6.1590000000000256E-2</c:v>
                </c:pt>
                <c:pt idx="19">
                  <c:v>4.7133000000000091E-2</c:v>
                </c:pt>
                <c:pt idx="20">
                  <c:v>3.77368586000002E-2</c:v>
                </c:pt>
                <c:pt idx="21">
                  <c:v>7.2141999999999484E-3</c:v>
                </c:pt>
                <c:pt idx="22">
                  <c:v>1.2203589999999931E-2</c:v>
                </c:pt>
              </c:numCache>
            </c:numRef>
          </c:val>
          <c:extLst>
            <c:ext xmlns:c16="http://schemas.microsoft.com/office/drawing/2014/chart" uri="{C3380CC4-5D6E-409C-BE32-E72D297353CC}">
              <c16:uniqueId val="{00000006-1256-43E1-80BB-F8D3525FD539}"/>
            </c:ext>
          </c:extLst>
        </c:ser>
        <c:ser>
          <c:idx val="13"/>
          <c:order val="7"/>
          <c:tx>
            <c:strRef>
              <c:f>' '!$A$153</c:f>
              <c:strCache>
                <c:ptCount val="1"/>
              </c:strCache>
            </c:strRef>
          </c:tx>
          <c:spPr>
            <a:noFill/>
            <a:ln w="25400">
              <a:noFill/>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'!$B$153:$BB$153</c:f>
              <c:numCache>
                <c:formatCode>#,##0.0</c:formatCode>
                <c:ptCount val="47"/>
              </c:numCache>
            </c:numRef>
          </c:val>
          <c:extLst>
            <c:ext xmlns:c16="http://schemas.microsoft.com/office/drawing/2014/chart" uri="{C3380CC4-5D6E-409C-BE32-E72D297353CC}">
              <c16:uniqueId val="{00000007-1256-43E1-80BB-F8D3525FD539}"/>
            </c:ext>
          </c:extLst>
        </c:ser>
        <c:ser>
          <c:idx val="14"/>
          <c:order val="8"/>
          <c:tx>
            <c:strRef>
              <c:f>' '!$A$154</c:f>
              <c:strCache>
                <c:ptCount val="1"/>
              </c:strCache>
            </c:strRef>
          </c:tx>
          <c:spPr>
            <a:noFill/>
            <a:ln w="25400">
              <a:noFill/>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'!$B$154:$BB$154</c:f>
              <c:numCache>
                <c:formatCode>#,##0.0</c:formatCode>
                <c:ptCount val="47"/>
              </c:numCache>
            </c:numRef>
          </c:val>
          <c:extLst>
            <c:ext xmlns:c16="http://schemas.microsoft.com/office/drawing/2014/chart" uri="{C3380CC4-5D6E-409C-BE32-E72D297353CC}">
              <c16:uniqueId val="{00000008-1256-43E1-80BB-F8D3525FD539}"/>
            </c:ext>
          </c:extLst>
        </c:ser>
        <c:ser>
          <c:idx val="15"/>
          <c:order val="9"/>
          <c:tx>
            <c:strRef>
              <c:f>' '!$A$155</c:f>
              <c:strCache>
                <c:ptCount val="1"/>
              </c:strCache>
            </c:strRef>
          </c:tx>
          <c:spPr>
            <a:noFill/>
            <a:ln w="25400">
              <a:noFill/>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'!$B$155:$BB$155</c:f>
              <c:numCache>
                <c:formatCode>#,##0.0</c:formatCode>
                <c:ptCount val="47"/>
              </c:numCache>
            </c:numRef>
          </c:val>
          <c:extLst>
            <c:ext xmlns:c16="http://schemas.microsoft.com/office/drawing/2014/chart" uri="{C3380CC4-5D6E-409C-BE32-E72D297353CC}">
              <c16:uniqueId val="{00000009-1256-43E1-80BB-F8D3525FD539}"/>
            </c:ext>
          </c:extLst>
        </c:ser>
        <c:ser>
          <c:idx val="7"/>
          <c:order val="10"/>
          <c:tx>
            <c:strRef>
              <c:f>' '!$A$156</c:f>
              <c:strCache>
                <c:ptCount val="1"/>
              </c:strCache>
            </c:strRef>
          </c:tx>
          <c:spPr>
            <a:no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'!$B$156:$BB$156</c:f>
              <c:numCache>
                <c:formatCode>#,##0.0</c:formatCode>
                <c:ptCount val="47"/>
              </c:numCache>
            </c:numRef>
          </c:val>
          <c:extLst>
            <c:ext xmlns:c16="http://schemas.microsoft.com/office/drawing/2014/chart" uri="{C3380CC4-5D6E-409C-BE32-E72D297353CC}">
              <c16:uniqueId val="{0000000A-1256-43E1-80BB-F8D3525FD539}"/>
            </c:ext>
          </c:extLst>
        </c:ser>
        <c:ser>
          <c:idx val="8"/>
          <c:order val="11"/>
          <c:tx>
            <c:strRef>
              <c:f>' '!$A$157</c:f>
              <c:strCache>
                <c:ptCount val="1"/>
              </c:strCache>
            </c:strRef>
          </c:tx>
          <c:spPr>
            <a:no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'!$B$157:$BB$157</c:f>
              <c:numCache>
                <c:formatCode>#,##0</c:formatCode>
                <c:ptCount val="47"/>
              </c:numCache>
            </c:numRef>
          </c:val>
          <c:extLst>
            <c:ext xmlns:c16="http://schemas.microsoft.com/office/drawing/2014/chart" uri="{C3380CC4-5D6E-409C-BE32-E72D297353CC}">
              <c16:uniqueId val="{0000000B-1256-43E1-80BB-F8D3525FD539}"/>
            </c:ext>
          </c:extLst>
        </c:ser>
        <c:ser>
          <c:idx val="9"/>
          <c:order val="12"/>
          <c:tx>
            <c:strRef>
              <c:f>' '!$A$158</c:f>
              <c:strCache>
                <c:ptCount val="1"/>
              </c:strCache>
            </c:strRef>
          </c:tx>
          <c:spPr>
            <a:no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'!$B$158:$BB$158</c:f>
              <c:numCache>
                <c:formatCode>#,##0</c:formatCode>
                <c:ptCount val="47"/>
              </c:numCache>
            </c:numRef>
          </c:val>
          <c:extLst>
            <c:ext xmlns:c16="http://schemas.microsoft.com/office/drawing/2014/chart" uri="{C3380CC4-5D6E-409C-BE32-E72D297353CC}">
              <c16:uniqueId val="{0000000C-1256-43E1-80BB-F8D3525FD539}"/>
            </c:ext>
          </c:extLst>
        </c:ser>
        <c:ser>
          <c:idx val="16"/>
          <c:order val="13"/>
          <c:tx>
            <c:strRef>
              <c:f>' '!$A$159</c:f>
              <c:strCache>
                <c:ptCount val="1"/>
                <c:pt idx="0">
                  <c:v>EU-27</c:v>
                </c:pt>
              </c:strCache>
            </c:strRef>
          </c:tx>
          <c:spPr>
            <a:pattFill prst="smCheck">
              <a:fgClr>
                <a:srgbClr val="66FF33"/>
              </a:fgClr>
              <a:bgClr>
                <a:schemeClr val="bg1"/>
              </a:bgClr>
            </a:patt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'!$B$159:$BB$159</c:f>
              <c:numCache>
                <c:formatCode>General</c:formatCode>
                <c:ptCount val="47"/>
                <c:pt idx="24" formatCode="#,##0">
                  <c:v>0</c:v>
                </c:pt>
                <c:pt idx="25" formatCode="#,##0">
                  <c:v>0</c:v>
                </c:pt>
                <c:pt idx="26" formatCode="#,##0">
                  <c:v>0</c:v>
                </c:pt>
                <c:pt idx="27" formatCode="#,##0">
                  <c:v>0</c:v>
                </c:pt>
                <c:pt idx="28" formatCode="#,##0">
                  <c:v>0</c:v>
                </c:pt>
                <c:pt idx="29" formatCode="#,##0">
                  <c:v>0</c:v>
                </c:pt>
                <c:pt idx="30" formatCode="#,##0">
                  <c:v>0</c:v>
                </c:pt>
                <c:pt idx="31" formatCode="#,##0">
                  <c:v>0</c:v>
                </c:pt>
                <c:pt idx="32" formatCode="#,##0">
                  <c:v>0</c:v>
                </c:pt>
                <c:pt idx="33" formatCode="#,##0">
                  <c:v>0</c:v>
                </c:pt>
                <c:pt idx="34" formatCode="#,##0">
                  <c:v>0</c:v>
                </c:pt>
                <c:pt idx="35" formatCode="#,##0">
                  <c:v>0</c:v>
                </c:pt>
                <c:pt idx="36" formatCode="#,##0">
                  <c:v>0</c:v>
                </c:pt>
                <c:pt idx="37" formatCode="#,##0">
                  <c:v>0</c:v>
                </c:pt>
                <c:pt idx="38" formatCode="#,##0">
                  <c:v>0</c:v>
                </c:pt>
                <c:pt idx="39" formatCode="#,##0">
                  <c:v>0</c:v>
                </c:pt>
                <c:pt idx="40" formatCode="#,##0">
                  <c:v>0</c:v>
                </c:pt>
                <c:pt idx="41" formatCode="#,##0">
                  <c:v>0</c:v>
                </c:pt>
                <c:pt idx="42" formatCode="#,##0">
                  <c:v>0</c:v>
                </c:pt>
                <c:pt idx="43" formatCode="#,##0">
                  <c:v>0</c:v>
                </c:pt>
                <c:pt idx="44" formatCode="#,##0">
                  <c:v>0</c:v>
                </c:pt>
                <c:pt idx="45" formatCode="#,##0">
                  <c:v>0</c:v>
                </c:pt>
                <c:pt idx="46" formatCode="#,##0">
                  <c:v>0</c:v>
                </c:pt>
              </c:numCache>
            </c:numRef>
          </c:val>
          <c:extLst>
            <c:ext xmlns:c16="http://schemas.microsoft.com/office/drawing/2014/chart" uri="{C3380CC4-5D6E-409C-BE32-E72D297353CC}">
              <c16:uniqueId val="{0000000D-1256-43E1-80BB-F8D3525FD539}"/>
            </c:ext>
          </c:extLst>
        </c:ser>
        <c:ser>
          <c:idx val="17"/>
          <c:order val="14"/>
          <c:tx>
            <c:strRef>
              <c:f>' '!$A$160</c:f>
              <c:strCache>
                <c:ptCount val="1"/>
                <c:pt idx="0">
                  <c:v>China </c:v>
                </c:pt>
              </c:strCache>
            </c:strRef>
          </c:tx>
          <c:spPr>
            <a:pattFill prst="smConfetti">
              <a:fgClr>
                <a:srgbClr val="FFFF00"/>
              </a:fgClr>
              <a:bgClr>
                <a:srgbClr val="FF0000"/>
              </a:bgClr>
            </a:patt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'!$B$160:$BB$160</c:f>
              <c:numCache>
                <c:formatCode>General</c:formatCode>
                <c:ptCount val="47"/>
                <c:pt idx="24" formatCode="#,##0">
                  <c:v>13.297106999999999</c:v>
                </c:pt>
                <c:pt idx="25" formatCode="#,##0">
                  <c:v>5.9270000000000005</c:v>
                </c:pt>
                <c:pt idx="26" formatCode="#,##0">
                  <c:v>18.173438000000001</c:v>
                </c:pt>
                <c:pt idx="27" formatCode="#,##0">
                  <c:v>32.545999999999999</c:v>
                </c:pt>
                <c:pt idx="28" formatCode="#,##0">
                  <c:v>57.891000000000005</c:v>
                </c:pt>
                <c:pt idx="29" formatCode="#,##0">
                  <c:v>96.540999999999997</c:v>
                </c:pt>
                <c:pt idx="30" formatCode="#,##0">
                  <c:v>124.71595799999999</c:v>
                </c:pt>
                <c:pt idx="31" formatCode="#,##0">
                  <c:v>181.90008</c:v>
                </c:pt>
                <c:pt idx="32" formatCode="#,##0">
                  <c:v>212.17656700000001</c:v>
                </c:pt>
                <c:pt idx="33" formatCode="#,##0">
                  <c:v>175.366263</c:v>
                </c:pt>
                <c:pt idx="34" formatCode="#,##0">
                  <c:v>282.57829200000003</c:v>
                </c:pt>
                <c:pt idx="35" formatCode="#,##0">
                  <c:v>342.58440100000001</c:v>
                </c:pt>
                <c:pt idx="36" formatCode="#,##0">
                  <c:v>377.10548699999998</c:v>
                </c:pt>
                <c:pt idx="37" formatCode="#,##0">
                  <c:v>403.04733699999997</c:v>
                </c:pt>
                <c:pt idx="38" formatCode="#,##0">
                  <c:v>472.02361899999994</c:v>
                </c:pt>
                <c:pt idx="39" formatCode="#,##0">
                  <c:v>440.95897699999989</c:v>
                </c:pt>
                <c:pt idx="40" formatCode="#,##0">
                  <c:v>363.74632299999996</c:v>
                </c:pt>
                <c:pt idx="41" formatCode="#,##0">
                  <c:v>482.2774629999999</c:v>
                </c:pt>
                <c:pt idx="42" formatCode="#,##0">
                  <c:v>550.030035</c:v>
                </c:pt>
                <c:pt idx="43" formatCode="#,##0">
                  <c:v>403.94344999999998</c:v>
                </c:pt>
                <c:pt idx="44" formatCode="#,##0">
                  <c:v>361.46402999999992</c:v>
                </c:pt>
                <c:pt idx="45" formatCode="#,##0">
                  <c:v>318.41608100000002</c:v>
                </c:pt>
                <c:pt idx="46" formatCode="#,##0">
                  <c:v>299.24065300000001</c:v>
                </c:pt>
              </c:numCache>
            </c:numRef>
          </c:val>
          <c:extLst>
            <c:ext xmlns:c16="http://schemas.microsoft.com/office/drawing/2014/chart" uri="{C3380CC4-5D6E-409C-BE32-E72D297353CC}">
              <c16:uniqueId val="{0000000E-1256-43E1-80BB-F8D3525FD539}"/>
            </c:ext>
          </c:extLst>
        </c:ser>
        <c:ser>
          <c:idx val="20"/>
          <c:order val="15"/>
          <c:tx>
            <c:strRef>
              <c:f>' '!$A$161</c:f>
              <c:strCache>
                <c:ptCount val="1"/>
                <c:pt idx="0">
                  <c:v>India </c:v>
                </c:pt>
              </c:strCache>
            </c:strRef>
          </c:tx>
          <c:spPr>
            <a:pattFill prst="dashVert">
              <a:fgClr>
                <a:srgbClr val="C00000"/>
              </a:fgClr>
              <a:bgClr>
                <a:schemeClr val="accent2">
                  <a:lumMod val="20000"/>
                  <a:lumOff val="80000"/>
                </a:schemeClr>
              </a:bgClr>
            </a:patt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'!$B$161:$BB$161</c:f>
              <c:numCache>
                <c:formatCode>General</c:formatCode>
                <c:ptCount val="47"/>
                <c:pt idx="24" formatCode="#,##0">
                  <c:v>2.9722039999999996</c:v>
                </c:pt>
                <c:pt idx="25" formatCode="#,##0">
                  <c:v>4.1743309999999996</c:v>
                </c:pt>
                <c:pt idx="26" formatCode="#,##0">
                  <c:v>1.2274499999999999</c:v>
                </c:pt>
                <c:pt idx="27" formatCode="#,##0">
                  <c:v>2.2193079999999998</c:v>
                </c:pt>
                <c:pt idx="28" formatCode="#,##0">
                  <c:v>0.12972600000000001</c:v>
                </c:pt>
                <c:pt idx="29" formatCode="#,##0">
                  <c:v>2.2914249999999998</c:v>
                </c:pt>
                <c:pt idx="30" formatCode="#,##0">
                  <c:v>1.9405449999999997</c:v>
                </c:pt>
                <c:pt idx="31" formatCode="#,##0">
                  <c:v>6.2320630000000001</c:v>
                </c:pt>
                <c:pt idx="32" formatCode="#,##0">
                  <c:v>0</c:v>
                </c:pt>
                <c:pt idx="33" formatCode="#,##0">
                  <c:v>0.95057799999999992</c:v>
                </c:pt>
                <c:pt idx="34" formatCode="#,##0">
                  <c:v>5.9909999999999998E-3</c:v>
                </c:pt>
                <c:pt idx="35" formatCode="#,##0">
                  <c:v>15.052987</c:v>
                </c:pt>
                <c:pt idx="36" formatCode="#,##0">
                  <c:v>18.979336999999997</c:v>
                </c:pt>
                <c:pt idx="37" formatCode="#,##0">
                  <c:v>3.9444949999999999</c:v>
                </c:pt>
                <c:pt idx="38" formatCode="#,##0">
                  <c:v>5.4374120000000001</c:v>
                </c:pt>
                <c:pt idx="39" formatCode="#,##0">
                  <c:v>68.932631999999998</c:v>
                </c:pt>
                <c:pt idx="40" formatCode="#,##0">
                  <c:v>60.721711999999997</c:v>
                </c:pt>
                <c:pt idx="41" formatCode="#,##0">
                  <c:v>52.584795</c:v>
                </c:pt>
                <c:pt idx="42" formatCode="#,##0">
                  <c:v>66.16883</c:v>
                </c:pt>
                <c:pt idx="43" formatCode="#,##0">
                  <c:v>39.434182</c:v>
                </c:pt>
                <c:pt idx="44" formatCode="#,##0">
                  <c:v>19.930947</c:v>
                </c:pt>
                <c:pt idx="45" formatCode="#,##0">
                  <c:v>28.962309999999999</c:v>
                </c:pt>
                <c:pt idx="46" formatCode="#,##0">
                  <c:v>45.022732614999995</c:v>
                </c:pt>
              </c:numCache>
            </c:numRef>
          </c:val>
          <c:extLst>
            <c:ext xmlns:c16="http://schemas.microsoft.com/office/drawing/2014/chart" uri="{C3380CC4-5D6E-409C-BE32-E72D297353CC}">
              <c16:uniqueId val="{0000000F-1256-43E1-80BB-F8D3525FD539}"/>
            </c:ext>
          </c:extLst>
        </c:ser>
        <c:ser>
          <c:idx val="3"/>
          <c:order val="16"/>
          <c:tx>
            <c:strRef>
              <c:f>' '!$A$162</c:f>
              <c:strCache>
                <c:ptCount val="1"/>
                <c:pt idx="0">
                  <c:v>Japan </c:v>
                </c:pt>
              </c:strCache>
            </c:strRef>
          </c:tx>
          <c:spPr>
            <a:pattFill prst="wave">
              <a:fgClr>
                <a:srgbClr val="7030A0"/>
              </a:fgClr>
              <a:bgClr>
                <a:schemeClr val="bg1"/>
              </a:bgClr>
            </a:patt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'!$B$162:$BB$162</c:f>
              <c:numCache>
                <c:formatCode>General</c:formatCode>
                <c:ptCount val="47"/>
                <c:pt idx="24" formatCode="#,##0">
                  <c:v>10.077582827630716</c:v>
                </c:pt>
                <c:pt idx="25" formatCode="#,##0">
                  <c:v>8.5565070224512301</c:v>
                </c:pt>
                <c:pt idx="26" formatCode="#,##0">
                  <c:v>6.831531492461461</c:v>
                </c:pt>
                <c:pt idx="27" formatCode="#,##0">
                  <c:v>5.182644147514698</c:v>
                </c:pt>
                <c:pt idx="28" formatCode="#,##0">
                  <c:v>8.3562433665575728</c:v>
                </c:pt>
                <c:pt idx="29" formatCode="#,##0">
                  <c:v>11.877232244062844</c:v>
                </c:pt>
                <c:pt idx="30" formatCode="#,##0">
                  <c:v>17.614472058622106</c:v>
                </c:pt>
                <c:pt idx="31" formatCode="#,##0">
                  <c:v>18.767087299224805</c:v>
                </c:pt>
                <c:pt idx="32" formatCode="#,##0">
                  <c:v>8.744665760577238</c:v>
                </c:pt>
                <c:pt idx="33" formatCode="#,##0">
                  <c:v>6.0427136351081785</c:v>
                </c:pt>
                <c:pt idx="34" formatCode="#,##0">
                  <c:v>8.4606447273664021</c:v>
                </c:pt>
                <c:pt idx="35" formatCode="#,##0">
                  <c:v>4.1704057850559577</c:v>
                </c:pt>
                <c:pt idx="36" formatCode="#,##0">
                  <c:v>4.1743925352718518</c:v>
                </c:pt>
                <c:pt idx="37" formatCode="#,##0">
                  <c:v>1.6903530151667943</c:v>
                </c:pt>
                <c:pt idx="38" formatCode="#,##0">
                  <c:v>2.7832971202450203</c:v>
                </c:pt>
                <c:pt idx="39" formatCode="#,##0">
                  <c:v>4.5455667767750034</c:v>
                </c:pt>
                <c:pt idx="40" formatCode="#,##0">
                  <c:v>1.2343855645141588</c:v>
                </c:pt>
                <c:pt idx="41" formatCode="#,##0">
                  <c:v>1.5551798284348797</c:v>
                </c:pt>
                <c:pt idx="42" formatCode="#,##0">
                  <c:v>0</c:v>
                </c:pt>
                <c:pt idx="43" formatCode="#,##0">
                  <c:v>0</c:v>
                </c:pt>
                <c:pt idx="44" formatCode="#,##0">
                  <c:v>0</c:v>
                </c:pt>
                <c:pt idx="45" formatCode="#,##0">
                  <c:v>0</c:v>
                </c:pt>
                <c:pt idx="46" formatCode="#,##0">
                  <c:v>0</c:v>
                </c:pt>
              </c:numCache>
            </c:numRef>
          </c:val>
          <c:extLst>
            <c:ext xmlns:c16="http://schemas.microsoft.com/office/drawing/2014/chart" uri="{C3380CC4-5D6E-409C-BE32-E72D297353CC}">
              <c16:uniqueId val="{00000010-1256-43E1-80BB-F8D3525FD539}"/>
            </c:ext>
          </c:extLst>
        </c:ser>
        <c:ser>
          <c:idx val="4"/>
          <c:order val="17"/>
          <c:tx>
            <c:strRef>
              <c:f>' '!$A$163</c:f>
              <c:strCache>
                <c:ptCount val="1"/>
                <c:pt idx="0">
                  <c:v>Philippines </c:v>
                </c:pt>
              </c:strCache>
            </c:strRef>
          </c:tx>
          <c:spPr>
            <a:pattFill prst="dkHorz">
              <a:fgClr>
                <a:srgbClr val="FF99FF"/>
              </a:fgClr>
              <a:bgClr>
                <a:schemeClr val="bg1"/>
              </a:bgClr>
            </a:pattFill>
            <a:ln w="12700">
              <a:noFill/>
              <a:prstDash val="solid"/>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'!$B$163:$BB$163</c:f>
              <c:numCache>
                <c:formatCode>General</c:formatCode>
                <c:ptCount val="47"/>
                <c:pt idx="24" formatCode="#,##0">
                  <c:v>12.725002999999999</c:v>
                </c:pt>
                <c:pt idx="25" formatCode="#,##0">
                  <c:v>8.599632999999999</c:v>
                </c:pt>
                <c:pt idx="26" formatCode="#,##0">
                  <c:v>11.887957999999999</c:v>
                </c:pt>
                <c:pt idx="27" formatCode="#,##0">
                  <c:v>11.109879999999999</c:v>
                </c:pt>
                <c:pt idx="28" formatCode="#,##0">
                  <c:v>7.566122</c:v>
                </c:pt>
                <c:pt idx="29" formatCode="#,##0">
                  <c:v>8.5636469999999996</c:v>
                </c:pt>
                <c:pt idx="30" formatCode="#,##0">
                  <c:v>9.476564999999999</c:v>
                </c:pt>
                <c:pt idx="31" formatCode="#,##0">
                  <c:v>8.9834300000000002</c:v>
                </c:pt>
                <c:pt idx="32" formatCode="#,##0">
                  <c:v>4.1529930000000004</c:v>
                </c:pt>
                <c:pt idx="33" formatCode="#,##0">
                  <c:v>3.555345</c:v>
                </c:pt>
                <c:pt idx="34" formatCode="#,##0">
                  <c:v>3.2736419999999997</c:v>
                </c:pt>
                <c:pt idx="35" formatCode="#,##0">
                  <c:v>3.4927169999999998</c:v>
                </c:pt>
                <c:pt idx="36" formatCode="#,##0">
                  <c:v>1.5633199999999998</c:v>
                </c:pt>
                <c:pt idx="37" formatCode="#,##0">
                  <c:v>6.4268429999999999</c:v>
                </c:pt>
                <c:pt idx="38" formatCode="#,##0">
                  <c:v>0</c:v>
                </c:pt>
                <c:pt idx="39" formatCode="#,##0">
                  <c:v>1.152881</c:v>
                </c:pt>
                <c:pt idx="40" formatCode="#,##0">
                  <c:v>4.4331939999999994</c:v>
                </c:pt>
                <c:pt idx="41" formatCode="#,##0">
                  <c:v>2.8620199999999998</c:v>
                </c:pt>
                <c:pt idx="42" formatCode="#,##0">
                  <c:v>7.5497359999999993</c:v>
                </c:pt>
                <c:pt idx="43" formatCode="#,##0">
                  <c:v>5.3715639999999993</c:v>
                </c:pt>
                <c:pt idx="44" formatCode="#,##0">
                  <c:v>0.823461</c:v>
                </c:pt>
                <c:pt idx="45" formatCode="#,##0">
                  <c:v>0</c:v>
                </c:pt>
                <c:pt idx="46" formatCode="#,##0">
                  <c:v>0</c:v>
                </c:pt>
              </c:numCache>
            </c:numRef>
          </c:val>
          <c:extLst>
            <c:ext xmlns:c16="http://schemas.microsoft.com/office/drawing/2014/chart" uri="{C3380CC4-5D6E-409C-BE32-E72D297353CC}">
              <c16:uniqueId val="{00000011-1256-43E1-80BB-F8D3525FD539}"/>
            </c:ext>
          </c:extLst>
        </c:ser>
        <c:ser>
          <c:idx val="5"/>
          <c:order val="18"/>
          <c:tx>
            <c:strRef>
              <c:f>' '!$A$164</c:f>
              <c:strCache>
                <c:ptCount val="1"/>
                <c:pt idx="0">
                  <c:v>South Korea </c:v>
                </c:pt>
              </c:strCache>
            </c:strRef>
          </c:tx>
          <c:spPr>
            <a:pattFill prst="smConfetti">
              <a:fgClr>
                <a:srgbClr val="993300"/>
              </a:fgClr>
              <a:bgClr>
                <a:srgbClr val="FFC000"/>
              </a:bgClr>
            </a:pattFill>
            <a:ln>
              <a:noFill/>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'!$B$164:$BB$164</c:f>
              <c:numCache>
                <c:formatCode>General</c:formatCode>
                <c:ptCount val="47"/>
                <c:pt idx="24" formatCode="#,##0">
                  <c:v>18.044999999999998</c:v>
                </c:pt>
                <c:pt idx="25" formatCode="#,##0">
                  <c:v>16.254658999999997</c:v>
                </c:pt>
                <c:pt idx="26" formatCode="#,##0">
                  <c:v>15.637760999999998</c:v>
                </c:pt>
                <c:pt idx="27" formatCode="#,##0">
                  <c:v>23.300200999999998</c:v>
                </c:pt>
                <c:pt idx="28" formatCode="#,##0">
                  <c:v>31.806000000000001</c:v>
                </c:pt>
                <c:pt idx="29" formatCode="#,##0">
                  <c:v>31.067999999999998</c:v>
                </c:pt>
                <c:pt idx="30" formatCode="#,##0">
                  <c:v>28.004999999999995</c:v>
                </c:pt>
                <c:pt idx="31" formatCode="#,##0">
                  <c:v>24.588000000000001</c:v>
                </c:pt>
                <c:pt idx="32" formatCode="#,##0">
                  <c:v>23.147000000000002</c:v>
                </c:pt>
                <c:pt idx="33" formatCode="#,##0">
                  <c:v>12.587</c:v>
                </c:pt>
                <c:pt idx="34" formatCode="#,##0">
                  <c:v>11.763</c:v>
                </c:pt>
                <c:pt idx="35" formatCode="#,##0">
                  <c:v>11.934000000000001</c:v>
                </c:pt>
                <c:pt idx="36" formatCode="#,##0">
                  <c:v>10.756</c:v>
                </c:pt>
                <c:pt idx="37" formatCode="#,##0">
                  <c:v>12.755000000000001</c:v>
                </c:pt>
                <c:pt idx="38" formatCode="#,##0">
                  <c:v>11.573993</c:v>
                </c:pt>
                <c:pt idx="39" formatCode="#,##0">
                  <c:v>10.378</c:v>
                </c:pt>
                <c:pt idx="40" formatCode="#,##0">
                  <c:v>13.792</c:v>
                </c:pt>
                <c:pt idx="41" formatCode="#,##0">
                  <c:v>9.5530000000000008</c:v>
                </c:pt>
                <c:pt idx="42" formatCode="#,##0">
                  <c:v>9.2170000000000005</c:v>
                </c:pt>
                <c:pt idx="43" formatCode="#,##0">
                  <c:v>7.0404459999999993</c:v>
                </c:pt>
                <c:pt idx="44" formatCode="#,##0">
                  <c:v>5.7270000000000003</c:v>
                </c:pt>
                <c:pt idx="45" formatCode="#,##0">
                  <c:v>2.5343619999999998</c:v>
                </c:pt>
                <c:pt idx="46" formatCode="#,##0">
                  <c:v>2.2127680000000001</c:v>
                </c:pt>
              </c:numCache>
            </c:numRef>
          </c:val>
          <c:extLst>
            <c:ext xmlns:c16="http://schemas.microsoft.com/office/drawing/2014/chart" uri="{C3380CC4-5D6E-409C-BE32-E72D297353CC}">
              <c16:uniqueId val="{00000000-68E1-46F4-A76B-8966E8CE2AFF}"/>
            </c:ext>
          </c:extLst>
        </c:ser>
        <c:ser>
          <c:idx val="18"/>
          <c:order val="19"/>
          <c:tx>
            <c:strRef>
              <c:f>' '!$A$165</c:f>
              <c:strCache>
                <c:ptCount val="1"/>
                <c:pt idx="0">
                  <c:v>Others</c:v>
                </c:pt>
              </c:strCache>
            </c:strRef>
          </c:tx>
          <c:spPr>
            <a:pattFill prst="trellis">
              <a:fgClr>
                <a:srgbClr val="993300"/>
              </a:fgClr>
              <a:bgClr>
                <a:schemeClr val="bg1"/>
              </a:bgClr>
            </a:pattFill>
            <a:ln>
              <a:noFill/>
            </a:ln>
          </c:spPr>
          <c:invertIfNegative val="0"/>
          <c:cat>
            <c:numRef>
              <c:f>' '!$B$145:$BB$145</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'!$B$165:$BB$165</c:f>
              <c:numCache>
                <c:formatCode>General</c:formatCode>
                <c:ptCount val="47"/>
                <c:pt idx="24" formatCode="#,##0">
                  <c:v>3.8798820000000092</c:v>
                </c:pt>
                <c:pt idx="25" formatCode="#,##0">
                  <c:v>3.3200679999999991</c:v>
                </c:pt>
                <c:pt idx="26" formatCode="#,##0">
                  <c:v>6.7155750000000012</c:v>
                </c:pt>
                <c:pt idx="27" formatCode="#,##0">
                  <c:v>7.2209890000000172</c:v>
                </c:pt>
                <c:pt idx="28" formatCode="#,##0">
                  <c:v>9.700620999999984</c:v>
                </c:pt>
                <c:pt idx="29" formatCode="#,##0">
                  <c:v>6.3645259734370541</c:v>
                </c:pt>
                <c:pt idx="30" formatCode="#,##0">
                  <c:v>4.1823178670365735</c:v>
                </c:pt>
                <c:pt idx="31" formatCode="#,##0">
                  <c:v>2.0240810313484303</c:v>
                </c:pt>
                <c:pt idx="32" formatCode="#,##0">
                  <c:v>9.6923260106532041</c:v>
                </c:pt>
                <c:pt idx="33" formatCode="#,##0">
                  <c:v>5.6496499609167472</c:v>
                </c:pt>
                <c:pt idx="34" formatCode="#,##0">
                  <c:v>5.9614502424421971</c:v>
                </c:pt>
                <c:pt idx="35" formatCode="#,##0">
                  <c:v>12.185639745743174</c:v>
                </c:pt>
                <c:pt idx="36" formatCode="#,##0">
                  <c:v>10.216365119094689</c:v>
                </c:pt>
                <c:pt idx="37" formatCode="#,##0">
                  <c:v>10.056703027509059</c:v>
                </c:pt>
                <c:pt idx="38" formatCode="#,##0">
                  <c:v>12.760139881605596</c:v>
                </c:pt>
                <c:pt idx="39" formatCode="#,##0">
                  <c:v>16.845438015338118</c:v>
                </c:pt>
                <c:pt idx="40" formatCode="#,##0">
                  <c:v>23.856037999999955</c:v>
                </c:pt>
                <c:pt idx="41" formatCode="#,##0">
                  <c:v>16.940631000000053</c:v>
                </c:pt>
                <c:pt idx="42" formatCode="#,##0">
                  <c:v>14.737934999999993</c:v>
                </c:pt>
                <c:pt idx="43" formatCode="#,##0">
                  <c:v>9.8743329999999787</c:v>
                </c:pt>
                <c:pt idx="44" formatCode="#,##0">
                  <c:v>6.7752199999999903</c:v>
                </c:pt>
                <c:pt idx="45" formatCode="#,##0">
                  <c:v>1.2342380000000048</c:v>
                </c:pt>
                <c:pt idx="46" formatCode="#,##0">
                  <c:v>2.9255048930000385</c:v>
                </c:pt>
              </c:numCache>
            </c:numRef>
          </c:val>
          <c:extLst>
            <c:ext xmlns:c16="http://schemas.microsoft.com/office/drawing/2014/chart" uri="{C3380CC4-5D6E-409C-BE32-E72D297353CC}">
              <c16:uniqueId val="{00000001-68E1-46F4-A76B-8966E8CE2AFF}"/>
            </c:ext>
          </c:extLst>
        </c:ser>
        <c:dLbls>
          <c:showLegendKey val="0"/>
          <c:showVal val="0"/>
          <c:showCatName val="0"/>
          <c:showSerName val="0"/>
          <c:showPercent val="0"/>
          <c:showBubbleSize val="0"/>
        </c:dLbls>
        <c:gapWidth val="0"/>
        <c:overlap val="100"/>
        <c:axId val="3"/>
        <c:axId val="4"/>
      </c:barChart>
      <c:catAx>
        <c:axId val="3771625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title>
          <c:tx>
            <c:rich>
              <a:bodyPr/>
              <a:lstStyle/>
              <a:p>
                <a:pPr>
                  <a:defRPr sz="1175" b="1" i="0" u="none" strike="noStrike" baseline="0">
                    <a:solidFill>
                      <a:srgbClr val="993300"/>
                    </a:solidFill>
                    <a:latin typeface="Arial"/>
                    <a:ea typeface="Arial"/>
                    <a:cs typeface="Arial"/>
                  </a:defRPr>
                </a:pPr>
                <a:r>
                  <a:rPr lang="en-GB" sz="1175" b="1" i="0" u="none" strike="noStrike" baseline="0">
                    <a:solidFill>
                      <a:srgbClr val="993300"/>
                    </a:solidFill>
                    <a:latin typeface="Arial"/>
                    <a:cs typeface="Arial"/>
                  </a:rPr>
                  <a:t>Volume</a:t>
                </a:r>
                <a:endParaRPr lang="en-GB" sz="1175" b="0" i="0" u="none" strike="noStrike" baseline="0">
                  <a:solidFill>
                    <a:srgbClr val="993300"/>
                  </a:solidFill>
                  <a:latin typeface="Arial"/>
                  <a:cs typeface="Arial"/>
                </a:endParaRPr>
              </a:p>
              <a:p>
                <a:pPr>
                  <a:defRPr sz="1175" b="1" i="0" u="none" strike="noStrike" baseline="0">
                    <a:solidFill>
                      <a:srgbClr val="993300"/>
                    </a:solidFill>
                    <a:latin typeface="Arial"/>
                    <a:ea typeface="Arial"/>
                    <a:cs typeface="Arial"/>
                  </a:defRPr>
                </a:pPr>
                <a:r>
                  <a:rPr lang="en-GB" sz="1075" b="0" i="0" u="none" strike="noStrike" baseline="0">
                    <a:solidFill>
                      <a:srgbClr val="993300"/>
                    </a:solidFill>
                    <a:latin typeface="Arial"/>
                    <a:cs typeface="Arial"/>
                  </a:rPr>
                  <a:t>(million cubic metres)</a:t>
                </a:r>
              </a:p>
            </c:rich>
          </c:tx>
          <c:layout>
            <c:manualLayout>
              <c:xMode val="edge"/>
              <c:yMode val="edge"/>
              <c:x val="2.1875673851266285E-2"/>
              <c:y val="0.19000623341982809"/>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37716256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175" b="1" i="0" u="none" strike="noStrike" baseline="0">
                    <a:solidFill>
                      <a:srgbClr val="0000FF"/>
                    </a:solidFill>
                    <a:latin typeface="Arial"/>
                    <a:ea typeface="Arial"/>
                    <a:cs typeface="Arial"/>
                  </a:defRPr>
                </a:pPr>
                <a:r>
                  <a:rPr lang="en-GB" sz="1175" b="1" i="0" u="none" strike="noStrike" baseline="0">
                    <a:solidFill>
                      <a:srgbClr val="0000FF"/>
                    </a:solidFill>
                    <a:latin typeface="Arial"/>
                    <a:cs typeface="Arial"/>
                  </a:rPr>
                  <a:t>Import value</a:t>
                </a:r>
                <a:endParaRPr lang="en-GB" sz="800" b="0" i="0" u="none" strike="noStrike" baseline="0">
                  <a:solidFill>
                    <a:srgbClr val="0000FF"/>
                  </a:solidFill>
                  <a:latin typeface="Arial"/>
                  <a:cs typeface="Arial"/>
                </a:endParaRPr>
              </a:p>
              <a:p>
                <a:pPr>
                  <a:defRPr sz="1175"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 </a:t>
                </a:r>
                <a:r>
                  <a:rPr lang="en-GB" sz="1075" b="0" i="0" u="none" strike="noStrike" baseline="0">
                    <a:solidFill>
                      <a:srgbClr val="0000FF"/>
                    </a:solidFill>
                    <a:latin typeface="Arial"/>
                    <a:cs typeface="Arial"/>
                  </a:rPr>
                  <a:t>(US$ million, cif, nominal) </a:t>
                </a:r>
                <a:r>
                  <a:rPr lang="en-GB" sz="1075" b="0" i="0" u="none" strike="noStrike" baseline="0">
                    <a:solidFill>
                      <a:srgbClr val="FFFFFF"/>
                    </a:solidFill>
                    <a:latin typeface="Arial"/>
                    <a:cs typeface="Arial"/>
                  </a:rPr>
                  <a:t>)</a:t>
                </a:r>
              </a:p>
            </c:rich>
          </c:tx>
          <c:layout>
            <c:manualLayout>
              <c:xMode val="edge"/>
              <c:yMode val="edge"/>
              <c:x val="0.89898602541156214"/>
              <c:y val="0.135004429008825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6350">
          <a:solidFill>
            <a:srgbClr val="000000"/>
          </a:solidFill>
          <a:prstDash val="solid"/>
        </a:ln>
      </c:spPr>
    </c:plotArea>
    <c:legend>
      <c:legendPos val="b"/>
      <c:layout>
        <c:manualLayout>
          <c:xMode val="edge"/>
          <c:yMode val="edge"/>
          <c:x val="3.2296423884514439E-2"/>
          <c:y val="0.86336167979002609"/>
          <c:w val="0.92460433070866155"/>
          <c:h val="0.11663832020997375"/>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396369205530807"/>
          <c:y val="7.1669017868882523E-2"/>
          <c:w val="0.66147870931209951"/>
          <c:h val="0.63002066870785101"/>
        </c:manualLayout>
      </c:layout>
      <c:barChart>
        <c:barDir val="col"/>
        <c:grouping val="stacked"/>
        <c:varyColors val="0"/>
        <c:ser>
          <c:idx val="0"/>
          <c:order val="0"/>
          <c:tx>
            <c:strRef>
              <c:f>' '!$A$171</c:f>
              <c:strCache>
                <c:ptCount val="1"/>
                <c:pt idx="0">
                  <c:v>Australia </c:v>
                </c:pt>
              </c:strCache>
            </c:strRef>
          </c:tx>
          <c:spPr>
            <a:pattFill prst="dashUpDiag">
              <a:fgClr>
                <a:srgbClr val="009900"/>
              </a:fgClr>
              <a:bgClr>
                <a:schemeClr val="bg1"/>
              </a:bgClr>
            </a:pattFill>
            <a:ln w="12700">
              <a:noFill/>
              <a:prstDash val="solid"/>
            </a:ln>
          </c:spPr>
          <c:invertIfNegative val="0"/>
          <c:cat>
            <c:numRef>
              <c:f>' '!$B$170:$BB$170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'!$B$171:$BB$171</c:f>
              <c:numCache>
                <c:formatCode>0.00</c:formatCode>
                <c:ptCount val="47"/>
                <c:pt idx="0">
                  <c:v>3.3062553999999998E-3</c:v>
                </c:pt>
                <c:pt idx="1">
                  <c:v>1.929725E-3</c:v>
                </c:pt>
                <c:pt idx="2">
                  <c:v>1.2313307999999997E-3</c:v>
                </c:pt>
                <c:pt idx="3">
                  <c:v>2.1635542499999997E-3</c:v>
                </c:pt>
                <c:pt idx="4">
                  <c:v>5.4140000000000004E-3</c:v>
                </c:pt>
                <c:pt idx="5">
                  <c:v>3.104E-3</c:v>
                </c:pt>
                <c:pt idx="6">
                  <c:v>2.8370000000000001E-3</c:v>
                </c:pt>
                <c:pt idx="7">
                  <c:v>4.9899999999999996E-3</c:v>
                </c:pt>
                <c:pt idx="8">
                  <c:v>4.4949999999999999E-3</c:v>
                </c:pt>
                <c:pt idx="9">
                  <c:v>3.7030000000000001E-3</c:v>
                </c:pt>
                <c:pt idx="10">
                  <c:v>3.8939999999999995E-3</c:v>
                </c:pt>
                <c:pt idx="11">
                  <c:v>4.1239999999999992E-3</c:v>
                </c:pt>
                <c:pt idx="12">
                  <c:v>4.4970000000000001E-3</c:v>
                </c:pt>
                <c:pt idx="13">
                  <c:v>4.4859999999999995E-3</c:v>
                </c:pt>
                <c:pt idx="14">
                  <c:v>4.7119999999999992E-3</c:v>
                </c:pt>
                <c:pt idx="15">
                  <c:v>4.4329999999999994E-3</c:v>
                </c:pt>
                <c:pt idx="16">
                  <c:v>3.8569999999999998E-3</c:v>
                </c:pt>
                <c:pt idx="17">
                  <c:v>3.2819999999999993E-3</c:v>
                </c:pt>
                <c:pt idx="18">
                  <c:v>3.7512327999999996E-3</c:v>
                </c:pt>
                <c:pt idx="19">
                  <c:v>1.8529999999999996E-3</c:v>
                </c:pt>
                <c:pt idx="20">
                  <c:v>2.4739999999999996E-3</c:v>
                </c:pt>
                <c:pt idx="21">
                  <c:v>3.3189999999999995E-3</c:v>
                </c:pt>
                <c:pt idx="22">
                  <c:v>2.209529999999999E-3</c:v>
                </c:pt>
              </c:numCache>
            </c:numRef>
          </c:val>
          <c:extLst>
            <c:ext xmlns:c16="http://schemas.microsoft.com/office/drawing/2014/chart" uri="{C3380CC4-5D6E-409C-BE32-E72D297353CC}">
              <c16:uniqueId val="{00000000-AC0A-4964-ACEC-5F83D898F493}"/>
            </c:ext>
          </c:extLst>
        </c:ser>
        <c:ser>
          <c:idx val="1"/>
          <c:order val="1"/>
          <c:tx>
            <c:strRef>
              <c:f>' '!$A$172</c:f>
              <c:strCache>
                <c:ptCount val="1"/>
                <c:pt idx="0">
                  <c:v>New Zealand </c:v>
                </c:pt>
              </c:strCache>
            </c:strRef>
          </c:tx>
          <c:spPr>
            <a:pattFill prst="wave">
              <a:fgClr>
                <a:schemeClr val="bg1"/>
              </a:fgClr>
              <a:bgClr>
                <a:srgbClr val="33CCCC"/>
              </a:bgClr>
            </a:pattFill>
            <a:ln w="12700">
              <a:noFill/>
              <a:prstDash val="solid"/>
            </a:ln>
          </c:spPr>
          <c:invertIfNegative val="0"/>
          <c:cat>
            <c:numRef>
              <c:f>' '!$B$170:$BB$170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'!$B$172:$BB$172</c:f>
              <c:numCache>
                <c:formatCode>0.00</c:formatCode>
                <c:ptCount val="47"/>
                <c:pt idx="0">
                  <c:v>1.1077499999999998E-4</c:v>
                </c:pt>
                <c:pt idx="1">
                  <c:v>1.5690220000000001E-4</c:v>
                </c:pt>
                <c:pt idx="2">
                  <c:v>1.2501999999999999E-4</c:v>
                </c:pt>
                <c:pt idx="3">
                  <c:v>1.6266879999999998E-4</c:v>
                </c:pt>
                <c:pt idx="4">
                  <c:v>7.4173679999999995E-4</c:v>
                </c:pt>
                <c:pt idx="5">
                  <c:v>8.1410559999999996E-4</c:v>
                </c:pt>
                <c:pt idx="6">
                  <c:v>2.787E-3</c:v>
                </c:pt>
                <c:pt idx="7">
                  <c:v>1.2519999999999999E-3</c:v>
                </c:pt>
                <c:pt idx="8">
                  <c:v>1.8830000000000001E-3</c:v>
                </c:pt>
                <c:pt idx="9">
                  <c:v>2.6210000000000001E-3</c:v>
                </c:pt>
                <c:pt idx="10">
                  <c:v>2.6229999999999999E-3</c:v>
                </c:pt>
                <c:pt idx="11">
                  <c:v>1.7949999999999999E-3</c:v>
                </c:pt>
                <c:pt idx="12">
                  <c:v>3.5699999999999994E-3</c:v>
                </c:pt>
                <c:pt idx="13">
                  <c:v>3.1089999999999998E-3</c:v>
                </c:pt>
                <c:pt idx="14">
                  <c:v>2.7789999999999994E-3</c:v>
                </c:pt>
                <c:pt idx="15">
                  <c:v>3.0229999999999996E-3</c:v>
                </c:pt>
                <c:pt idx="16">
                  <c:v>4.5419999999999992E-3</c:v>
                </c:pt>
                <c:pt idx="17">
                  <c:v>5.2019999999999992E-3</c:v>
                </c:pt>
                <c:pt idx="18">
                  <c:v>5.2609999999999992E-3</c:v>
                </c:pt>
                <c:pt idx="19">
                  <c:v>6.1489999999999991E-3</c:v>
                </c:pt>
                <c:pt idx="20">
                  <c:v>5.8095995999999988E-3</c:v>
                </c:pt>
                <c:pt idx="21">
                  <c:v>7.5229999999999993E-3</c:v>
                </c:pt>
                <c:pt idx="22">
                  <c:v>7.1246484189999987E-3</c:v>
                </c:pt>
              </c:numCache>
            </c:numRef>
          </c:val>
          <c:extLst>
            <c:ext xmlns:c16="http://schemas.microsoft.com/office/drawing/2014/chart" uri="{C3380CC4-5D6E-409C-BE32-E72D297353CC}">
              <c16:uniqueId val="{00000001-AC0A-4964-ACEC-5F83D898F493}"/>
            </c:ext>
          </c:extLst>
        </c:ser>
        <c:ser>
          <c:idx val="2"/>
          <c:order val="2"/>
          <c:tx>
            <c:strRef>
              <c:f>' '!$A$173</c:f>
              <c:strCache>
                <c:ptCount val="1"/>
                <c:pt idx="0">
                  <c:v>Others</c:v>
                </c:pt>
              </c:strCache>
            </c:strRef>
          </c:tx>
          <c:spPr>
            <a:pattFill prst="trellis">
              <a:fgClr>
                <a:srgbClr val="993300"/>
              </a:fgClr>
              <a:bgClr>
                <a:schemeClr val="bg1"/>
              </a:bgClr>
            </a:pattFill>
            <a:ln w="12700">
              <a:noFill/>
              <a:prstDash val="solid"/>
            </a:ln>
          </c:spPr>
          <c:invertIfNegative val="0"/>
          <c:cat>
            <c:numRef>
              <c:f>' '!$B$170:$BB$170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'!$B$173:$BB$173</c:f>
              <c:numCache>
                <c:formatCode>#,##0.00</c:formatCode>
                <c:ptCount val="47"/>
                <c:pt idx="0">
                  <c:v>8.8846600000000008E-4</c:v>
                </c:pt>
                <c:pt idx="1">
                  <c:v>1.1881398999999999E-2</c:v>
                </c:pt>
                <c:pt idx="2">
                  <c:v>5.0857409999999995E-3</c:v>
                </c:pt>
                <c:pt idx="3">
                  <c:v>2.7745200000000051E-4</c:v>
                </c:pt>
                <c:pt idx="4">
                  <c:v>1.2845900000000004E-4</c:v>
                </c:pt>
                <c:pt idx="5">
                  <c:v>5.2252400000000077E-4</c:v>
                </c:pt>
                <c:pt idx="6">
                  <c:v>1.3562669999999987E-3</c:v>
                </c:pt>
                <c:pt idx="7">
                  <c:v>3.3855308219780198E-3</c:v>
                </c:pt>
                <c:pt idx="8">
                  <c:v>5.1629999999999992E-3</c:v>
                </c:pt>
                <c:pt idx="9">
                  <c:v>3.8992999999999996E-3</c:v>
                </c:pt>
                <c:pt idx="10">
                  <c:v>4.4806993999999987E-3</c:v>
                </c:pt>
                <c:pt idx="11">
                  <c:v>6.5915574999999976E-3</c:v>
                </c:pt>
                <c:pt idx="12">
                  <c:v>4.2429999999999968E-3</c:v>
                </c:pt>
                <c:pt idx="13">
                  <c:v>6.309603599999998E-3</c:v>
                </c:pt>
                <c:pt idx="14">
                  <c:v>4.4506136839161511E-3</c:v>
                </c:pt>
                <c:pt idx="15">
                  <c:v>5.4178156701411486E-3</c:v>
                </c:pt>
                <c:pt idx="16">
                  <c:v>5.3220458910834892E-3</c:v>
                </c:pt>
                <c:pt idx="17">
                  <c:v>5.9348858955715865E-3</c:v>
                </c:pt>
                <c:pt idx="18">
                  <c:v>3.8876087787168452E-3</c:v>
                </c:pt>
                <c:pt idx="19">
                  <c:v>2.8341166546466366E-3</c:v>
                </c:pt>
                <c:pt idx="20">
                  <c:v>2.7249162E-3</c:v>
                </c:pt>
                <c:pt idx="21">
                  <c:v>3.8235207999999989E-3</c:v>
                </c:pt>
                <c:pt idx="22">
                  <c:v>1.5299999999999862E-4</c:v>
                </c:pt>
              </c:numCache>
            </c:numRef>
          </c:val>
          <c:extLst>
            <c:ext xmlns:c16="http://schemas.microsoft.com/office/drawing/2014/chart" uri="{C3380CC4-5D6E-409C-BE32-E72D297353CC}">
              <c16:uniqueId val="{00000002-AC0A-4964-ACEC-5F83D898F493}"/>
            </c:ext>
          </c:extLst>
        </c:ser>
        <c:ser>
          <c:idx val="6"/>
          <c:order val="3"/>
          <c:tx>
            <c:strRef>
              <c:f>' '!$A$174</c:f>
              <c:strCache>
                <c:ptCount val="1"/>
              </c:strCache>
            </c:strRef>
          </c:tx>
          <c:spPr>
            <a:noFill/>
            <a:ln w="25400">
              <a:noFill/>
            </a:ln>
          </c:spPr>
          <c:invertIfNegative val="0"/>
          <c:cat>
            <c:numRef>
              <c:f>' '!$B$170:$BB$170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'!$B$174:$BB$174</c:f>
              <c:numCache>
                <c:formatCode>#,##0.0</c:formatCode>
                <c:ptCount val="47"/>
              </c:numCache>
            </c:numRef>
          </c:val>
          <c:extLst>
            <c:ext xmlns:c16="http://schemas.microsoft.com/office/drawing/2014/chart" uri="{C3380CC4-5D6E-409C-BE32-E72D297353CC}">
              <c16:uniqueId val="{00000003-AC0A-4964-ACEC-5F83D898F493}"/>
            </c:ext>
          </c:extLst>
        </c:ser>
        <c:ser>
          <c:idx val="10"/>
          <c:order val="4"/>
          <c:tx>
            <c:strRef>
              <c:f>' '!$A$175</c:f>
              <c:strCache>
                <c:ptCount val="1"/>
              </c:strCache>
            </c:strRef>
          </c:tx>
          <c:spPr>
            <a:noFill/>
            <a:ln w="25400">
              <a:noFill/>
            </a:ln>
          </c:spPr>
          <c:invertIfNegative val="0"/>
          <c:cat>
            <c:numRef>
              <c:f>' '!$B$170:$BB$170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'!$B$175:$BB$175</c:f>
              <c:numCache>
                <c:formatCode>#,##0.0</c:formatCode>
                <c:ptCount val="47"/>
              </c:numCache>
            </c:numRef>
          </c:val>
          <c:extLst>
            <c:ext xmlns:c16="http://schemas.microsoft.com/office/drawing/2014/chart" uri="{C3380CC4-5D6E-409C-BE32-E72D297353CC}">
              <c16:uniqueId val="{00000004-AC0A-4964-ACEC-5F83D898F493}"/>
            </c:ext>
          </c:extLst>
        </c:ser>
        <c:ser>
          <c:idx val="11"/>
          <c:order val="5"/>
          <c:tx>
            <c:strRef>
              <c:f>' '!$A$176</c:f>
              <c:strCache>
                <c:ptCount val="1"/>
              </c:strCache>
            </c:strRef>
          </c:tx>
          <c:spPr>
            <a:noFill/>
            <a:ln w="25400">
              <a:noFill/>
            </a:ln>
          </c:spPr>
          <c:invertIfNegative val="0"/>
          <c:cat>
            <c:numRef>
              <c:f>' '!$B$170:$BB$170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'!$B$176:$BB$176</c:f>
              <c:numCache>
                <c:formatCode>#,##0.0</c:formatCode>
                <c:ptCount val="47"/>
              </c:numCache>
            </c:numRef>
          </c:val>
          <c:extLst>
            <c:ext xmlns:c16="http://schemas.microsoft.com/office/drawing/2014/chart" uri="{C3380CC4-5D6E-409C-BE32-E72D297353CC}">
              <c16:uniqueId val="{00000005-AC0A-4964-ACEC-5F83D898F493}"/>
            </c:ext>
          </c:extLst>
        </c:ser>
        <c:dLbls>
          <c:showLegendKey val="0"/>
          <c:showVal val="0"/>
          <c:showCatName val="0"/>
          <c:showSerName val="0"/>
          <c:showPercent val="0"/>
          <c:showBubbleSize val="0"/>
        </c:dLbls>
        <c:gapWidth val="0"/>
        <c:overlap val="100"/>
        <c:axId val="377153760"/>
        <c:axId val="1"/>
      </c:barChart>
      <c:barChart>
        <c:barDir val="col"/>
        <c:grouping val="stacked"/>
        <c:varyColors val="0"/>
        <c:ser>
          <c:idx val="12"/>
          <c:order val="6"/>
          <c:tx>
            <c:strRef>
              <c:f>' '!$A$177</c:f>
              <c:strCache>
                <c:ptCount val="1"/>
                <c:pt idx="0">
                  <c:v>Australia </c:v>
                </c:pt>
              </c:strCache>
            </c:strRef>
          </c:tx>
          <c:spPr>
            <a:pattFill prst="dashUpDiag">
              <a:fgClr>
                <a:srgbClr val="009900"/>
              </a:fgClr>
              <a:bgClr>
                <a:schemeClr val="bg1"/>
              </a:bgClr>
            </a:pattFill>
            <a:ln w="12700">
              <a:noFill/>
              <a:prstDash val="solid"/>
            </a:ln>
          </c:spPr>
          <c:invertIfNegative val="0"/>
          <c:cat>
            <c:numRef>
              <c:f>' '!$B$170:$BB$170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'!$B$177:$BB$177</c:f>
              <c:numCache>
                <c:formatCode>General</c:formatCode>
                <c:ptCount val="47"/>
                <c:pt idx="24" formatCode="#,##0">
                  <c:v>1.5630309999999998</c:v>
                </c:pt>
                <c:pt idx="25" formatCode="#,##0">
                  <c:v>0.68071900000000007</c:v>
                </c:pt>
                <c:pt idx="26" formatCode="#,##0">
                  <c:v>0.32356999999999997</c:v>
                </c:pt>
                <c:pt idx="27" formatCode="#,##0">
                  <c:v>1.2024699999999999</c:v>
                </c:pt>
                <c:pt idx="28" formatCode="#,##0">
                  <c:v>2.6787239999999999</c:v>
                </c:pt>
                <c:pt idx="29" formatCode="#,##0">
                  <c:v>1.554856</c:v>
                </c:pt>
                <c:pt idx="30" formatCode="#,##0">
                  <c:v>1.5839689999999997</c:v>
                </c:pt>
                <c:pt idx="31" formatCode="#,##0">
                  <c:v>3.1891479999999999</c:v>
                </c:pt>
                <c:pt idx="32" formatCode="#,##0">
                  <c:v>3.0973479999999998</c:v>
                </c:pt>
                <c:pt idx="33" formatCode="#,##0">
                  <c:v>2.5695449999999997</c:v>
                </c:pt>
                <c:pt idx="34" formatCode="#,##0">
                  <c:v>3.1235839999999997</c:v>
                </c:pt>
                <c:pt idx="35" formatCode="#,##0">
                  <c:v>3.520966</c:v>
                </c:pt>
                <c:pt idx="36" formatCode="#,##0">
                  <c:v>4.3489009999999997</c:v>
                </c:pt>
                <c:pt idx="37" formatCode="#,##0">
                  <c:v>4.5176150000000002</c:v>
                </c:pt>
                <c:pt idx="38" formatCode="#,##0">
                  <c:v>4.9011459999999998</c:v>
                </c:pt>
                <c:pt idx="39" formatCode="#,##0">
                  <c:v>4.2570600000000001</c:v>
                </c:pt>
                <c:pt idx="40" formatCode="#,##0">
                  <c:v>3.755509</c:v>
                </c:pt>
                <c:pt idx="41" formatCode="#,##0">
                  <c:v>3.531053</c:v>
                </c:pt>
                <c:pt idx="42" formatCode="#,##0">
                  <c:v>3.1963119999999998</c:v>
                </c:pt>
                <c:pt idx="43" formatCode="#,##0">
                  <c:v>1.9269379999999998</c:v>
                </c:pt>
                <c:pt idx="44" formatCode="#,##0">
                  <c:v>2.5636859999999997</c:v>
                </c:pt>
                <c:pt idx="45" formatCode="#,##0">
                  <c:v>3.9927409999999997</c:v>
                </c:pt>
                <c:pt idx="46" formatCode="#,##0">
                  <c:v>2.8585237220000002</c:v>
                </c:pt>
              </c:numCache>
            </c:numRef>
          </c:val>
          <c:extLst>
            <c:ext xmlns:c16="http://schemas.microsoft.com/office/drawing/2014/chart" uri="{C3380CC4-5D6E-409C-BE32-E72D297353CC}">
              <c16:uniqueId val="{00000006-AC0A-4964-ACEC-5F83D898F493}"/>
            </c:ext>
          </c:extLst>
        </c:ser>
        <c:ser>
          <c:idx val="13"/>
          <c:order val="7"/>
          <c:tx>
            <c:strRef>
              <c:f>' '!$A$178</c:f>
              <c:strCache>
                <c:ptCount val="1"/>
                <c:pt idx="0">
                  <c:v>New Zealand </c:v>
                </c:pt>
              </c:strCache>
            </c:strRef>
          </c:tx>
          <c:spPr>
            <a:pattFill prst="wave">
              <a:fgClr>
                <a:schemeClr val="bg1"/>
              </a:fgClr>
              <a:bgClr>
                <a:srgbClr val="33CCCC"/>
              </a:bgClr>
            </a:pattFill>
            <a:ln w="12700">
              <a:noFill/>
              <a:prstDash val="solid"/>
            </a:ln>
          </c:spPr>
          <c:invertIfNegative val="0"/>
          <c:cat>
            <c:numRef>
              <c:f>' '!$B$170:$BB$170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'!$B$178:$BB$178</c:f>
              <c:numCache>
                <c:formatCode>General</c:formatCode>
                <c:ptCount val="47"/>
                <c:pt idx="24" formatCode="#,##0">
                  <c:v>5.8286999999999999E-2</c:v>
                </c:pt>
                <c:pt idx="25" formatCode="#,##0">
                  <c:v>7.1651999999999993E-2</c:v>
                </c:pt>
                <c:pt idx="26" formatCode="#,##0">
                  <c:v>5.0574999999999995E-2</c:v>
                </c:pt>
                <c:pt idx="27" formatCode="#,##0">
                  <c:v>7.2624999999999995E-2</c:v>
                </c:pt>
                <c:pt idx="28" formatCode="#,##0">
                  <c:v>0.22468099999999999</c:v>
                </c:pt>
                <c:pt idx="29" formatCode="#,##0">
                  <c:v>0.25463799999999998</c:v>
                </c:pt>
                <c:pt idx="30" formatCode="#,##0">
                  <c:v>1.4811919999999998</c:v>
                </c:pt>
                <c:pt idx="31" formatCode="#,##0">
                  <c:v>0.73330699999999993</c:v>
                </c:pt>
                <c:pt idx="32" formatCode="#,##0">
                  <c:v>1.2552219999999998</c:v>
                </c:pt>
                <c:pt idx="33" formatCode="#,##0">
                  <c:v>1.6383719999999999</c:v>
                </c:pt>
                <c:pt idx="34" formatCode="#,##0">
                  <c:v>1.6918069999999998</c:v>
                </c:pt>
                <c:pt idx="35" formatCode="#,##0">
                  <c:v>1.2202739999999999</c:v>
                </c:pt>
                <c:pt idx="36" formatCode="#,##0">
                  <c:v>3.008273</c:v>
                </c:pt>
                <c:pt idx="37" formatCode="#,##0">
                  <c:v>2.8371079999999997</c:v>
                </c:pt>
                <c:pt idx="38" formatCode="#,##0">
                  <c:v>2.7326779999999999</c:v>
                </c:pt>
                <c:pt idx="39" formatCode="#,##0">
                  <c:v>2.7101699999999997</c:v>
                </c:pt>
                <c:pt idx="40" formatCode="#,##0">
                  <c:v>3.9701809999999997</c:v>
                </c:pt>
                <c:pt idx="41" formatCode="#,##0">
                  <c:v>4.2889809999999997</c:v>
                </c:pt>
                <c:pt idx="42" formatCode="#,##0">
                  <c:v>4.8293339999999993</c:v>
                </c:pt>
                <c:pt idx="43" formatCode="#,##0">
                  <c:v>5.7272029999999994</c:v>
                </c:pt>
                <c:pt idx="44" formatCode="#,##0">
                  <c:v>4.7302059999999999</c:v>
                </c:pt>
                <c:pt idx="45" formatCode="#,##0">
                  <c:v>7.0854869999999996</c:v>
                </c:pt>
                <c:pt idx="46" formatCode="#,##0">
                  <c:v>6.8117577860000003</c:v>
                </c:pt>
              </c:numCache>
            </c:numRef>
          </c:val>
          <c:extLst>
            <c:ext xmlns:c16="http://schemas.microsoft.com/office/drawing/2014/chart" uri="{C3380CC4-5D6E-409C-BE32-E72D297353CC}">
              <c16:uniqueId val="{00000007-AC0A-4964-ACEC-5F83D898F493}"/>
            </c:ext>
          </c:extLst>
        </c:ser>
        <c:ser>
          <c:idx val="14"/>
          <c:order val="8"/>
          <c:tx>
            <c:strRef>
              <c:f>' '!$A$179</c:f>
              <c:strCache>
                <c:ptCount val="1"/>
                <c:pt idx="0">
                  <c:v>Others</c:v>
                </c:pt>
              </c:strCache>
            </c:strRef>
          </c:tx>
          <c:spPr>
            <a:pattFill prst="trellis">
              <a:fgClr>
                <a:srgbClr val="993300"/>
              </a:fgClr>
              <a:bgClr>
                <a:schemeClr val="bg1"/>
              </a:bgClr>
            </a:pattFill>
            <a:ln w="12700">
              <a:noFill/>
              <a:prstDash val="solid"/>
            </a:ln>
          </c:spPr>
          <c:invertIfNegative val="0"/>
          <c:cat>
            <c:numRef>
              <c:f>' '!$B$170:$BB$170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'!$B$179:$BB$179</c:f>
              <c:numCache>
                <c:formatCode>General</c:formatCode>
                <c:ptCount val="47"/>
                <c:pt idx="24" formatCode="#,##0">
                  <c:v>0.3214876927360002</c:v>
                </c:pt>
                <c:pt idx="25" formatCode="#,##0">
                  <c:v>1.5112636124000001</c:v>
                </c:pt>
                <c:pt idx="26" formatCode="#,##0">
                  <c:v>0.62712480959999994</c:v>
                </c:pt>
                <c:pt idx="27" formatCode="#,##0">
                  <c:v>8.588585439999985E-2</c:v>
                </c:pt>
                <c:pt idx="28" formatCode="#,##0">
                  <c:v>0.60588754459999938</c:v>
                </c:pt>
                <c:pt idx="29" formatCode="#,##0">
                  <c:v>0.24985616430000013</c:v>
                </c:pt>
                <c:pt idx="30" formatCode="#,##0">
                  <c:v>0.42267412012021888</c:v>
                </c:pt>
                <c:pt idx="31" formatCode="#,##0">
                  <c:v>1.1242513688334612</c:v>
                </c:pt>
                <c:pt idx="32" formatCode="#,##0">
                  <c:v>4.0531187373280524</c:v>
                </c:pt>
                <c:pt idx="33" formatCode="#,##0">
                  <c:v>1.2428039992421338</c:v>
                </c:pt>
                <c:pt idx="34" formatCode="#,##0">
                  <c:v>1.6146677733203614</c:v>
                </c:pt>
                <c:pt idx="35" formatCode="#,##0">
                  <c:v>2.3100063782421749</c:v>
                </c:pt>
                <c:pt idx="36" formatCode="#,##0">
                  <c:v>1.4904746888416218</c:v>
                </c:pt>
                <c:pt idx="37" formatCode="#,##0">
                  <c:v>2.2736469999999986</c:v>
                </c:pt>
                <c:pt idx="38" formatCode="#,##0">
                  <c:v>1.948422903</c:v>
                </c:pt>
                <c:pt idx="39" formatCode="#,##0">
                  <c:v>2.3465731774999989</c:v>
                </c:pt>
                <c:pt idx="40" formatCode="#,##0">
                  <c:v>2.3947395138999994</c:v>
                </c:pt>
                <c:pt idx="41" formatCode="#,##0">
                  <c:v>2.6412394954999989</c:v>
                </c:pt>
                <c:pt idx="42" formatCode="#,##0">
                  <c:v>2.0971937740000008</c:v>
                </c:pt>
                <c:pt idx="43" formatCode="#,##0">
                  <c:v>1.3691430000000011</c:v>
                </c:pt>
                <c:pt idx="44" formatCode="#,##0">
                  <c:v>1.7655412284000001</c:v>
                </c:pt>
                <c:pt idx="45" formatCode="#,##0">
                  <c:v>2.5086490000000019</c:v>
                </c:pt>
                <c:pt idx="46" formatCode="#,##0">
                  <c:v>8.5624000000001033E-2</c:v>
                </c:pt>
              </c:numCache>
            </c:numRef>
          </c:val>
          <c:extLst>
            <c:ext xmlns:c16="http://schemas.microsoft.com/office/drawing/2014/chart" uri="{C3380CC4-5D6E-409C-BE32-E72D297353CC}">
              <c16:uniqueId val="{00000008-AC0A-4964-ACEC-5F83D898F493}"/>
            </c:ext>
          </c:extLst>
        </c:ser>
        <c:dLbls>
          <c:showLegendKey val="0"/>
          <c:showVal val="0"/>
          <c:showCatName val="0"/>
          <c:showSerName val="0"/>
          <c:showPercent val="0"/>
          <c:showBubbleSize val="0"/>
        </c:dLbls>
        <c:gapWidth val="0"/>
        <c:overlap val="100"/>
        <c:axId val="3"/>
        <c:axId val="4"/>
      </c:barChart>
      <c:catAx>
        <c:axId val="377153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Volume</a:t>
                </a:r>
                <a:endParaRPr lang="en-GB" sz="1075"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993300"/>
                    </a:solidFill>
                    <a:latin typeface="Arial"/>
                    <a:cs typeface="Arial"/>
                  </a:rPr>
                  <a:t> (million cubic metres) </a:t>
                </a:r>
                <a:r>
                  <a:rPr lang="en-GB" sz="1075" b="0" i="0" u="none" strike="noStrike" baseline="0">
                    <a:solidFill>
                      <a:srgbClr val="FFFFFF"/>
                    </a:solidFill>
                    <a:latin typeface="Arial"/>
                    <a:cs typeface="Arial"/>
                  </a:rPr>
                  <a:t>)</a:t>
                </a:r>
              </a:p>
            </c:rich>
          </c:tx>
          <c:layout>
            <c:manualLayout>
              <c:xMode val="edge"/>
              <c:yMode val="edge"/>
              <c:x val="2.1875673851266285E-2"/>
              <c:y val="0.18667279072825213"/>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377153760"/>
        <c:crosses val="autoZero"/>
        <c:crossBetween val="between"/>
        <c:majorUnit val="1.0000000000000002E-2"/>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cif, nominal) </a:t>
                </a:r>
                <a:r>
                  <a:rPr lang="en-GB" sz="1075" b="0" i="0" u="none" strike="noStrike" baseline="0">
                    <a:solidFill>
                      <a:srgbClr val="FFFFFF"/>
                    </a:solidFill>
                    <a:latin typeface="Arial"/>
                    <a:cs typeface="Arial"/>
                  </a:rPr>
                  <a:t>)</a:t>
                </a:r>
              </a:p>
            </c:rich>
          </c:tx>
          <c:layout>
            <c:manualLayout>
              <c:xMode val="edge"/>
              <c:yMode val="edge"/>
              <c:x val="0.89586092914709547"/>
              <c:y val="0.1550050851582807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5521391076115484"/>
          <c:y val="0.90336296941707728"/>
          <c:w val="0.69585400262467212"/>
          <c:h val="6.8335575177306582E-2"/>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354670450708603"/>
          <c:y val="7.1669017868882523E-2"/>
          <c:w val="0.66772890184103284"/>
          <c:h val="0.64002099678257873"/>
        </c:manualLayout>
      </c:layout>
      <c:barChart>
        <c:barDir val="col"/>
        <c:grouping val="stacked"/>
        <c:varyColors val="0"/>
        <c:ser>
          <c:idx val="0"/>
          <c:order val="0"/>
          <c:tx>
            <c:strRef>
              <c:f>' '!$A$91</c:f>
              <c:strCache>
                <c:ptCount val="1"/>
                <c:pt idx="0">
                  <c:v>Logs </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'!$B$90:$BB$90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'!$B$91:$BB$91</c:f>
              <c:numCache>
                <c:formatCode>#,##0.0</c:formatCode>
                <c:ptCount val="47"/>
                <c:pt idx="0">
                  <c:v>0.50108156032941176</c:v>
                </c:pt>
                <c:pt idx="1">
                  <c:v>0.44976431450000004</c:v>
                </c:pt>
                <c:pt idx="2">
                  <c:v>0.57658801929411774</c:v>
                </c:pt>
                <c:pt idx="3">
                  <c:v>0.72824694433333326</c:v>
                </c:pt>
                <c:pt idx="4">
                  <c:v>0.917790847136842</c:v>
                </c:pt>
                <c:pt idx="5">
                  <c:v>1.0588182290000001</c:v>
                </c:pt>
                <c:pt idx="6">
                  <c:v>1.1168714722857143</c:v>
                </c:pt>
                <c:pt idx="7">
                  <c:v>1.3495703613999996</c:v>
                </c:pt>
                <c:pt idx="8">
                  <c:v>1.4030826265565217</c:v>
                </c:pt>
                <c:pt idx="9">
                  <c:v>1.2970943866666669</c:v>
                </c:pt>
                <c:pt idx="10">
                  <c:v>1.6026218518666668</c:v>
                </c:pt>
                <c:pt idx="11">
                  <c:v>1.968961</c:v>
                </c:pt>
                <c:pt idx="12">
                  <c:v>2.0916357135999997</c:v>
                </c:pt>
                <c:pt idx="13">
                  <c:v>2.1569734744</c:v>
                </c:pt>
                <c:pt idx="14">
                  <c:v>2.2292229724161761</c:v>
                </c:pt>
                <c:pt idx="15">
                  <c:v>2.5795203603986754</c:v>
                </c:pt>
                <c:pt idx="16">
                  <c:v>2.7218722518088634</c:v>
                </c:pt>
                <c:pt idx="17">
                  <c:v>2.6267280184719932</c:v>
                </c:pt>
                <c:pt idx="18">
                  <c:v>2.9651853013329164</c:v>
                </c:pt>
                <c:pt idx="19">
                  <c:v>2.677986361904189</c:v>
                </c:pt>
                <c:pt idx="20">
                  <c:v>2.5095981406000001</c:v>
                </c:pt>
                <c:pt idx="21">
                  <c:v>1.8948568943999997</c:v>
                </c:pt>
                <c:pt idx="22">
                  <c:v>1.6233255239999993</c:v>
                </c:pt>
              </c:numCache>
            </c:numRef>
          </c:val>
          <c:extLst>
            <c:ext xmlns:c16="http://schemas.microsoft.com/office/drawing/2014/chart" uri="{C3380CC4-5D6E-409C-BE32-E72D297353CC}">
              <c16:uniqueId val="{00000000-B949-499E-9A23-8DEC79C1CA0D}"/>
            </c:ext>
          </c:extLst>
        </c:ser>
        <c:ser>
          <c:idx val="1"/>
          <c:order val="1"/>
          <c:tx>
            <c:strRef>
              <c:f>' '!$A$92</c:f>
              <c:strCache>
                <c:ptCount val="1"/>
                <c:pt idx="0">
                  <c:v>Sawn wood </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FF00" mc:Ignorable="a14" a14:legacySpreadsheetColorIndex="11"/>
              </a:bgClr>
            </a:pattFill>
            <a:ln w="12700">
              <a:solidFill>
                <a:srgbClr val="000000"/>
              </a:solidFill>
              <a:prstDash val="solid"/>
            </a:ln>
          </c:spPr>
          <c:invertIfNegative val="0"/>
          <c:cat>
            <c:numRef>
              <c:f>' '!$B$90:$BB$90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'!$B$92:$BB$92</c:f>
              <c:numCache>
                <c:formatCode>#,##0.0</c:formatCode>
                <c:ptCount val="47"/>
                <c:pt idx="0">
                  <c:v>7.8360034480000011E-3</c:v>
                </c:pt>
                <c:pt idx="1">
                  <c:v>2.5421807684E-2</c:v>
                </c:pt>
                <c:pt idx="2">
                  <c:v>1.1724607075999999E-2</c:v>
                </c:pt>
                <c:pt idx="3">
                  <c:v>4.7386885910000003E-3</c:v>
                </c:pt>
                <c:pt idx="4">
                  <c:v>1.1437236356000002E-2</c:v>
                </c:pt>
                <c:pt idx="5">
                  <c:v>8.0819458720000018E-3</c:v>
                </c:pt>
                <c:pt idx="6">
                  <c:v>1.270408594E-2</c:v>
                </c:pt>
                <c:pt idx="7">
                  <c:v>1.7522106095999995E-2</c:v>
                </c:pt>
                <c:pt idx="8">
                  <c:v>2.1004620000000002E-2</c:v>
                </c:pt>
                <c:pt idx="9">
                  <c:v>1.8606406000000002E-2</c:v>
                </c:pt>
                <c:pt idx="10">
                  <c:v>2.0015812907999999E-2</c:v>
                </c:pt>
                <c:pt idx="11">
                  <c:v>2.2769214649999998E-2</c:v>
                </c:pt>
                <c:pt idx="12">
                  <c:v>2.2404199999999996E-2</c:v>
                </c:pt>
                <c:pt idx="13">
                  <c:v>2.5306378551999999E-2</c:v>
                </c:pt>
                <c:pt idx="14">
                  <c:v>2.1733736904727394E-2</c:v>
                </c:pt>
                <c:pt idx="15">
                  <c:v>2.3430344519656893E-2</c:v>
                </c:pt>
                <c:pt idx="16">
                  <c:v>2.497230352177195E-2</c:v>
                </c:pt>
                <c:pt idx="17">
                  <c:v>2.6242372329940287E-2</c:v>
                </c:pt>
                <c:pt idx="18">
                  <c:v>2.3477711673264658E-2</c:v>
                </c:pt>
                <c:pt idx="19">
                  <c:v>1.972173231145688E-2</c:v>
                </c:pt>
                <c:pt idx="20">
                  <c:v>2.0035498756000001E-2</c:v>
                </c:pt>
                <c:pt idx="21">
                  <c:v>2.6691247856000001E-2</c:v>
                </c:pt>
                <c:pt idx="22">
                  <c:v>1.7266664722579997E-2</c:v>
                </c:pt>
              </c:numCache>
            </c:numRef>
          </c:val>
          <c:extLst>
            <c:ext xmlns:c16="http://schemas.microsoft.com/office/drawing/2014/chart" uri="{C3380CC4-5D6E-409C-BE32-E72D297353CC}">
              <c16:uniqueId val="{00000001-B949-499E-9A23-8DEC79C1CA0D}"/>
            </c:ext>
          </c:extLst>
        </c:ser>
        <c:ser>
          <c:idx val="2"/>
          <c:order val="2"/>
          <c:tx>
            <c:strRef>
              <c:f>' '!$A$93</c:f>
              <c:strCache>
                <c:ptCount val="1"/>
                <c:pt idx="0">
                  <c:v>Others</c:v>
                </c:pt>
              </c:strCache>
            </c:strRef>
          </c:tx>
          <c:spPr>
            <a:pattFill prst="trellis">
              <a:fgClr>
                <a:srgbClr val="993300"/>
              </a:fgClr>
              <a:bgClr>
                <a:schemeClr val="bg1"/>
              </a:bgClr>
            </a:pattFill>
            <a:ln w="12700">
              <a:solidFill>
                <a:srgbClr val="000000"/>
              </a:solidFill>
              <a:prstDash val="solid"/>
            </a:ln>
          </c:spPr>
          <c:invertIfNegative val="0"/>
          <c:cat>
            <c:numRef>
              <c:f>' '!$B$90:$BB$90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'!$B$93:$BB$93</c:f>
              <c:numCache>
                <c:formatCode>#,##0.0</c:formatCode>
                <c:ptCount val="47"/>
                <c:pt idx="0">
                  <c:v>2.3881712201426764E-3</c:v>
                </c:pt>
                <c:pt idx="1">
                  <c:v>1.0687241999990382E-4</c:v>
                </c:pt>
                <c:pt idx="2">
                  <c:v>1.3633333333373798E-6</c:v>
                </c:pt>
                <c:pt idx="3">
                  <c:v>2.1739428571199149E-5</c:v>
                </c:pt>
                <c:pt idx="4">
                  <c:v>7.1818620000052569E-5</c:v>
                </c:pt>
                <c:pt idx="5">
                  <c:v>3.8512591999984025E-4</c:v>
                </c:pt>
                <c:pt idx="6">
                  <c:v>4.8019400477250507E-4</c:v>
                </c:pt>
                <c:pt idx="7">
                  <c:v>8.5097291666835773E-5</c:v>
                </c:pt>
                <c:pt idx="8">
                  <c:v>2.7926666670285982E-6</c:v>
                </c:pt>
                <c:pt idx="9">
                  <c:v>6.4213299751036956E-4</c:v>
                </c:pt>
                <c:pt idx="10">
                  <c:v>1.2222710571463402E-4</c:v>
                </c:pt>
                <c:pt idx="11">
                  <c:v>8.1114973418783265E-4</c:v>
                </c:pt>
                <c:pt idx="12">
                  <c:v>5.2234154644184017E-3</c:v>
                </c:pt>
                <c:pt idx="13">
                  <c:v>1.0272331552166225E-2</c:v>
                </c:pt>
                <c:pt idx="14">
                  <c:v>6.1515331452950406E-3</c:v>
                </c:pt>
                <c:pt idx="15">
                  <c:v>2.1193215228572093E-2</c:v>
                </c:pt>
                <c:pt idx="16">
                  <c:v>1.3564442643559715E-2</c:v>
                </c:pt>
                <c:pt idx="17">
                  <c:v>1.4890939705000772E-2</c:v>
                </c:pt>
                <c:pt idx="18">
                  <c:v>3.4277245952962776E-2</c:v>
                </c:pt>
                <c:pt idx="19">
                  <c:v>3.6120553980000025E-2</c:v>
                </c:pt>
                <c:pt idx="20">
                  <c:v>4.0894550929091E-2</c:v>
                </c:pt>
                <c:pt idx="21">
                  <c:v>6.6623137500000595E-2</c:v>
                </c:pt>
                <c:pt idx="22">
                  <c:v>6.8520174243917875E-2</c:v>
                </c:pt>
              </c:numCache>
            </c:numRef>
          </c:val>
          <c:extLst>
            <c:ext xmlns:c16="http://schemas.microsoft.com/office/drawing/2014/chart" uri="{C3380CC4-5D6E-409C-BE32-E72D297353CC}">
              <c16:uniqueId val="{00000002-B949-499E-9A23-8DEC79C1CA0D}"/>
            </c:ext>
          </c:extLst>
        </c:ser>
        <c:ser>
          <c:idx val="3"/>
          <c:order val="3"/>
          <c:tx>
            <c:strRef>
              <c:f>' '!$A$94</c:f>
              <c:strCache>
                <c:ptCount val="1"/>
              </c:strCache>
            </c:strRef>
          </c:tx>
          <c:spPr>
            <a:noFill/>
            <a:ln w="25400">
              <a:noFill/>
            </a:ln>
          </c:spPr>
          <c:invertIfNegative val="0"/>
          <c:cat>
            <c:numRef>
              <c:f>' '!$B$90:$BB$90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'!$B$94:$BB$94</c:f>
              <c:numCache>
                <c:formatCode>#,##0</c:formatCode>
                <c:ptCount val="47"/>
              </c:numCache>
            </c:numRef>
          </c:val>
          <c:extLst>
            <c:ext xmlns:c16="http://schemas.microsoft.com/office/drawing/2014/chart" uri="{C3380CC4-5D6E-409C-BE32-E72D297353CC}">
              <c16:uniqueId val="{00000003-B949-499E-9A23-8DEC79C1CA0D}"/>
            </c:ext>
          </c:extLst>
        </c:ser>
        <c:dLbls>
          <c:showLegendKey val="0"/>
          <c:showVal val="0"/>
          <c:showCatName val="0"/>
          <c:showSerName val="0"/>
          <c:showPercent val="0"/>
          <c:showBubbleSize val="0"/>
        </c:dLbls>
        <c:gapWidth val="0"/>
        <c:overlap val="100"/>
        <c:axId val="377164160"/>
        <c:axId val="1"/>
      </c:barChart>
      <c:barChart>
        <c:barDir val="col"/>
        <c:grouping val="stacked"/>
        <c:varyColors val="0"/>
        <c:ser>
          <c:idx val="5"/>
          <c:order val="4"/>
          <c:tx>
            <c:strRef>
              <c:f>' '!$A$95</c:f>
              <c:strCache>
                <c:ptCount val="1"/>
              </c:strCache>
            </c:strRef>
          </c:tx>
          <c:spPr>
            <a:noFill/>
            <a:ln w="25400">
              <a:noFill/>
            </a:ln>
          </c:spPr>
          <c:invertIfNegative val="0"/>
          <c:cat>
            <c:numRef>
              <c:f>' '!$B$90:$BB$90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'!$B$95:$BB$95</c:f>
              <c:numCache>
                <c:formatCode>#,##0</c:formatCode>
                <c:ptCount val="47"/>
              </c:numCache>
            </c:numRef>
          </c:val>
          <c:extLst>
            <c:ext xmlns:c16="http://schemas.microsoft.com/office/drawing/2014/chart" uri="{C3380CC4-5D6E-409C-BE32-E72D297353CC}">
              <c16:uniqueId val="{00000004-B949-499E-9A23-8DEC79C1CA0D}"/>
            </c:ext>
          </c:extLst>
        </c:ser>
        <c:ser>
          <c:idx val="6"/>
          <c:order val="5"/>
          <c:tx>
            <c:strRef>
              <c:f>' '!$A$96</c:f>
              <c:strCache>
                <c:ptCount val="1"/>
              </c:strCache>
            </c:strRef>
          </c:tx>
          <c:spPr>
            <a:noFill/>
            <a:ln w="25400">
              <a:noFill/>
            </a:ln>
          </c:spPr>
          <c:invertIfNegative val="0"/>
          <c:cat>
            <c:numRef>
              <c:f>' '!$B$90:$BB$90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'!$B$96:$BB$96</c:f>
              <c:numCache>
                <c:formatCode>#,##0</c:formatCode>
                <c:ptCount val="47"/>
              </c:numCache>
            </c:numRef>
          </c:val>
          <c:extLst>
            <c:ext xmlns:c16="http://schemas.microsoft.com/office/drawing/2014/chart" uri="{C3380CC4-5D6E-409C-BE32-E72D297353CC}">
              <c16:uniqueId val="{00000005-B949-499E-9A23-8DEC79C1CA0D}"/>
            </c:ext>
          </c:extLst>
        </c:ser>
        <c:ser>
          <c:idx val="4"/>
          <c:order val="6"/>
          <c:tx>
            <c:strRef>
              <c:f>' '!$A$97</c:f>
              <c:strCache>
                <c:ptCount val="1"/>
                <c:pt idx="0">
                  <c:v>Logs </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'!$B$90:$BB$90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'!$B$97:$BB$97</c:f>
              <c:numCache>
                <c:formatCode>General</c:formatCode>
                <c:ptCount val="47"/>
                <c:pt idx="24" formatCode="#,##0">
                  <c:v>60.99677882763072</c:v>
                </c:pt>
                <c:pt idx="25" formatCode="#,##0">
                  <c:v>46.832198022451223</c:v>
                </c:pt>
                <c:pt idx="26" formatCode="#,##0">
                  <c:v>60.473713492461464</c:v>
                </c:pt>
                <c:pt idx="27" formatCode="#,##0">
                  <c:v>81.579022147514706</c:v>
                </c:pt>
                <c:pt idx="28" formatCode="#,##0">
                  <c:v>115.44971236655756</c:v>
                </c:pt>
                <c:pt idx="29" formatCode="#,##0">
                  <c:v>156.70583021749988</c:v>
                </c:pt>
                <c:pt idx="30" formatCode="#,##0">
                  <c:v>185.93485792565866</c:v>
                </c:pt>
                <c:pt idx="31" formatCode="#,##0">
                  <c:v>242.49474133057325</c:v>
                </c:pt>
                <c:pt idx="32" formatCode="#,##0">
                  <c:v>257.91355177123046</c:v>
                </c:pt>
                <c:pt idx="33" formatCode="#,##0">
                  <c:v>204.15154959602492</c:v>
                </c:pt>
                <c:pt idx="34" formatCode="#,##0">
                  <c:v>312.0430199698086</c:v>
                </c:pt>
                <c:pt idx="35" formatCode="#,##0">
                  <c:v>389.42015053079916</c:v>
                </c:pt>
                <c:pt idx="36" formatCode="#,##0">
                  <c:v>422.79490165436653</c:v>
                </c:pt>
                <c:pt idx="37" formatCode="#,##0">
                  <c:v>437.92073104267587</c:v>
                </c:pt>
                <c:pt idx="38" formatCode="#,##0">
                  <c:v>504.57846100185054</c:v>
                </c:pt>
                <c:pt idx="39" formatCode="#,##0">
                  <c:v>542.81349479211303</c:v>
                </c:pt>
                <c:pt idx="40" formatCode="#,##0">
                  <c:v>467.78365256451411</c:v>
                </c:pt>
                <c:pt idx="41" formatCode="#,##0">
                  <c:v>565.77308882843488</c:v>
                </c:pt>
                <c:pt idx="42" formatCode="#,##0">
                  <c:v>647.70353599999999</c:v>
                </c:pt>
                <c:pt idx="43" formatCode="#,##0">
                  <c:v>465.66397499999994</c:v>
                </c:pt>
                <c:pt idx="44" formatCode="#,##0">
                  <c:v>394.7206579999999</c:v>
                </c:pt>
                <c:pt idx="45" formatCode="#,##0">
                  <c:v>351.14699100000001</c:v>
                </c:pt>
                <c:pt idx="46" formatCode="#,##0">
                  <c:v>349.40165850800003</c:v>
                </c:pt>
              </c:numCache>
            </c:numRef>
          </c:val>
          <c:extLst>
            <c:ext xmlns:c16="http://schemas.microsoft.com/office/drawing/2014/chart" uri="{C3380CC4-5D6E-409C-BE32-E72D297353CC}">
              <c16:uniqueId val="{00000006-B949-499E-9A23-8DEC79C1CA0D}"/>
            </c:ext>
          </c:extLst>
        </c:ser>
        <c:ser>
          <c:idx val="7"/>
          <c:order val="7"/>
          <c:tx>
            <c:strRef>
              <c:f>' '!$A$98</c:f>
              <c:strCache>
                <c:ptCount val="1"/>
                <c:pt idx="0">
                  <c:v>Sawn wood </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FF00" mc:Ignorable="a14" a14:legacySpreadsheetColorIndex="11"/>
              </a:bgClr>
            </a:pattFill>
            <a:ln w="12700">
              <a:solidFill>
                <a:srgbClr val="000000"/>
              </a:solidFill>
              <a:prstDash val="solid"/>
            </a:ln>
          </c:spPr>
          <c:invertIfNegative val="0"/>
          <c:cat>
            <c:numRef>
              <c:f>' '!$B$90:$BB$90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'!$B$98:$BB$98</c:f>
              <c:numCache>
                <c:formatCode>General</c:formatCode>
                <c:ptCount val="47"/>
                <c:pt idx="24" formatCode="#,##0">
                  <c:v>1.942805692736</c:v>
                </c:pt>
                <c:pt idx="25" formatCode="#,##0">
                  <c:v>2.2636346124000002</c:v>
                </c:pt>
                <c:pt idx="26" formatCode="#,##0">
                  <c:v>1.0012698095999999</c:v>
                </c:pt>
                <c:pt idx="27" formatCode="#,##0">
                  <c:v>1.3609808543999997</c:v>
                </c:pt>
                <c:pt idx="28" formatCode="#,##0">
                  <c:v>3.5092925445999992</c:v>
                </c:pt>
                <c:pt idx="29" formatCode="#,##0">
                  <c:v>2.0593501643000001</c:v>
                </c:pt>
                <c:pt idx="30" formatCode="#,##0">
                  <c:v>3.4878351201202187</c:v>
                </c:pt>
                <c:pt idx="31" formatCode="#,##0">
                  <c:v>5.046706368833461</c:v>
                </c:pt>
                <c:pt idx="32" formatCode="#,##0">
                  <c:v>8.4056887373280524</c:v>
                </c:pt>
                <c:pt idx="33" formatCode="#,##0">
                  <c:v>5.4507209992421339</c:v>
                </c:pt>
                <c:pt idx="34" formatCode="#,##0">
                  <c:v>6.4300587733203614</c:v>
                </c:pt>
                <c:pt idx="35" formatCode="#,##0">
                  <c:v>7.0512463782421744</c:v>
                </c:pt>
                <c:pt idx="36" formatCode="#,##0">
                  <c:v>8.8476486888416215</c:v>
                </c:pt>
                <c:pt idx="37" formatCode="#,##0">
                  <c:v>9.6283699999999985</c:v>
                </c:pt>
                <c:pt idx="38" formatCode="#,##0">
                  <c:v>9.5822469029999997</c:v>
                </c:pt>
                <c:pt idx="39" formatCode="#,##0">
                  <c:v>9.3138031774999988</c:v>
                </c:pt>
                <c:pt idx="40" formatCode="#,##0">
                  <c:v>10.1204295139</c:v>
                </c:pt>
                <c:pt idx="41" formatCode="#,##0">
                  <c:v>10.461273495499999</c:v>
                </c:pt>
                <c:pt idx="42" formatCode="#,##0">
                  <c:v>10.122839773999999</c:v>
                </c:pt>
                <c:pt idx="43" formatCode="#,##0">
                  <c:v>9.0232840000000003</c:v>
                </c:pt>
                <c:pt idx="44" formatCode="#,##0">
                  <c:v>9.0594332283999996</c:v>
                </c:pt>
                <c:pt idx="45" formatCode="#,##0">
                  <c:v>13.586877000000001</c:v>
                </c:pt>
                <c:pt idx="46" formatCode="#,##0">
                  <c:v>9.7559055080000014</c:v>
                </c:pt>
              </c:numCache>
            </c:numRef>
          </c:val>
          <c:extLst>
            <c:ext xmlns:c16="http://schemas.microsoft.com/office/drawing/2014/chart" uri="{C3380CC4-5D6E-409C-BE32-E72D297353CC}">
              <c16:uniqueId val="{00000007-B949-499E-9A23-8DEC79C1CA0D}"/>
            </c:ext>
          </c:extLst>
        </c:ser>
        <c:ser>
          <c:idx val="8"/>
          <c:order val="8"/>
          <c:tx>
            <c:strRef>
              <c:f>' '!$A$99</c:f>
              <c:strCache>
                <c:ptCount val="1"/>
                <c:pt idx="0">
                  <c:v>Others</c:v>
                </c:pt>
              </c:strCache>
            </c:strRef>
          </c:tx>
          <c:spPr>
            <a:solidFill>
              <a:srgbClr val="993300"/>
            </a:solidFill>
            <a:ln w="12700">
              <a:solidFill>
                <a:srgbClr val="000000"/>
              </a:solidFill>
              <a:prstDash val="solid"/>
            </a:ln>
          </c:spPr>
          <c:invertIfNegative val="0"/>
          <c:cat>
            <c:numRef>
              <c:f>' '!$B$90:$BB$90</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'!$B$99:$BB$99</c:f>
              <c:numCache>
                <c:formatCode>General</c:formatCode>
                <c:ptCount val="47"/>
                <c:pt idx="24" formatCode="#,##0">
                  <c:v>0.57255351526499254</c:v>
                </c:pt>
                <c:pt idx="25" formatCode="#,##0">
                  <c:v>0.11276460200000571</c:v>
                </c:pt>
                <c:pt idx="26" formatCode="#,##0">
                  <c:v>1.3401663999985658E-3</c:v>
                </c:pt>
                <c:pt idx="27" formatCode="#,##0">
                  <c:v>8.6321423999748959E-3</c:v>
                </c:pt>
                <c:pt idx="28" formatCode="#,##0">
                  <c:v>1.2209827000006612E-2</c:v>
                </c:pt>
                <c:pt idx="29" formatCode="#,##0">
                  <c:v>0.14219543135038748</c:v>
                </c:pt>
                <c:pt idx="30" formatCode="#,##0">
                  <c:v>0.19766243991972487</c:v>
                </c:pt>
                <c:pt idx="31" formatCode="#,##0">
                  <c:v>5.181427223263313E-2</c:v>
                </c:pt>
                <c:pt idx="32" formatCode="#,##0">
                  <c:v>4.5252624000227115E-3</c:v>
                </c:pt>
                <c:pt idx="33" formatCode="#,##0">
                  <c:v>0.11681404769367987</c:v>
                </c:pt>
                <c:pt idx="34" formatCode="#,##0">
                  <c:v>0.21274931186593449</c:v>
                </c:pt>
                <c:pt idx="35" formatCode="#,##0">
                  <c:v>8.7792015999923478E-2</c:v>
                </c:pt>
                <c:pt idx="36" formatCode="#,##0">
                  <c:v>0.91388802719995965</c:v>
                </c:pt>
                <c:pt idx="37" formatCode="#,##0">
                  <c:v>1.689852775899908</c:v>
                </c:pt>
                <c:pt idx="38" formatCode="#,##0">
                  <c:v>1.2855078095000181</c:v>
                </c:pt>
                <c:pt idx="39" formatCode="#,##0">
                  <c:v>4.0976693965001232</c:v>
                </c:pt>
                <c:pt idx="40" formatCode="#,##0">
                  <c:v>2.6896061018000523</c:v>
                </c:pt>
                <c:pt idx="41" formatCode="#,##0">
                  <c:v>2.7334420000001955</c:v>
                </c:pt>
                <c:pt idx="42" formatCode="#,##0">
                  <c:v>6.5723203700002841</c:v>
                </c:pt>
                <c:pt idx="43" formatCode="#,##0">
                  <c:v>6.4244500000001494</c:v>
                </c:pt>
                <c:pt idx="44" formatCode="#,##0">
                  <c:v>7.2515986788002351</c:v>
                </c:pt>
                <c:pt idx="45" formatCode="#,##0">
                  <c:v>12.064663946299959</c:v>
                </c:pt>
                <c:pt idx="46" formatCode="#,##0">
                  <c:v>12.472561602999917</c:v>
                </c:pt>
              </c:numCache>
            </c:numRef>
          </c:val>
          <c:extLst>
            <c:ext xmlns:c16="http://schemas.microsoft.com/office/drawing/2014/chart" uri="{C3380CC4-5D6E-409C-BE32-E72D297353CC}">
              <c16:uniqueId val="{00000008-B949-499E-9A23-8DEC79C1CA0D}"/>
            </c:ext>
          </c:extLst>
        </c:ser>
        <c:dLbls>
          <c:showLegendKey val="0"/>
          <c:showVal val="0"/>
          <c:showCatName val="0"/>
          <c:showSerName val="0"/>
          <c:showPercent val="0"/>
          <c:showBubbleSize val="0"/>
        </c:dLbls>
        <c:gapWidth val="0"/>
        <c:overlap val="100"/>
        <c:axId val="3"/>
        <c:axId val="4"/>
      </c:barChart>
      <c:catAx>
        <c:axId val="377164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175" b="1" i="0" u="none" strike="noStrike" baseline="0">
                    <a:solidFill>
                      <a:srgbClr val="993300"/>
                    </a:solidFill>
                    <a:latin typeface="Arial"/>
                    <a:ea typeface="Arial"/>
                    <a:cs typeface="Arial"/>
                  </a:defRPr>
                </a:pPr>
                <a:r>
                  <a:rPr lang="en-GB" sz="1175" b="1" i="0" u="none" strike="noStrike" baseline="0">
                    <a:solidFill>
                      <a:srgbClr val="993300"/>
                    </a:solidFill>
                    <a:latin typeface="Arial"/>
                    <a:cs typeface="Arial"/>
                  </a:rPr>
                  <a:t>Estimated RWE volume</a:t>
                </a:r>
                <a:endParaRPr lang="en-GB" sz="1100" b="0" i="0" u="none" strike="noStrike" baseline="0">
                  <a:solidFill>
                    <a:srgbClr val="993300"/>
                  </a:solidFill>
                  <a:latin typeface="Arial"/>
                  <a:cs typeface="Arial"/>
                </a:endParaRPr>
              </a:p>
              <a:p>
                <a:pPr>
                  <a:defRPr sz="1175" b="1" i="0" u="none" strike="noStrike" baseline="0">
                    <a:solidFill>
                      <a:srgbClr val="9933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993300"/>
                    </a:solidFill>
                    <a:latin typeface="Arial"/>
                    <a:cs typeface="Arial"/>
                  </a:rPr>
                  <a:t> (million cubic metres) </a:t>
                </a:r>
                <a:r>
                  <a:rPr lang="en-GB" sz="1075" b="0" i="0" u="none" strike="noStrike" baseline="0">
                    <a:solidFill>
                      <a:srgbClr val="FFFFFF"/>
                    </a:solidFill>
                    <a:latin typeface="Arial"/>
                    <a:cs typeface="Arial"/>
                  </a:rPr>
                  <a:t>)</a:t>
                </a:r>
              </a:p>
            </c:rich>
          </c:tx>
          <c:layout>
            <c:manualLayout>
              <c:xMode val="edge"/>
              <c:yMode val="edge"/>
              <c:x val="2.812586638019951E-2"/>
              <c:y val="0.15333836381249283"/>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37716416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175" b="1" i="0" u="none" strike="noStrike" baseline="0">
                    <a:solidFill>
                      <a:srgbClr val="0000FF"/>
                    </a:solidFill>
                    <a:latin typeface="Arial"/>
                    <a:ea typeface="Arial"/>
                    <a:cs typeface="Arial"/>
                  </a:defRPr>
                </a:pPr>
                <a:r>
                  <a:rPr lang="en-GB" sz="1175" b="1" i="0" u="none" strike="noStrike" baseline="0">
                    <a:solidFill>
                      <a:srgbClr val="0000FF"/>
                    </a:solidFill>
                    <a:latin typeface="Arial"/>
                    <a:cs typeface="Arial"/>
                  </a:rPr>
                  <a:t>Import value</a:t>
                </a:r>
                <a:endParaRPr lang="en-GB" sz="1075" b="0" i="0" u="none" strike="noStrike" baseline="0">
                  <a:solidFill>
                    <a:srgbClr val="0000FF"/>
                  </a:solidFill>
                  <a:latin typeface="Arial"/>
                  <a:cs typeface="Arial"/>
                </a:endParaRPr>
              </a:p>
              <a:p>
                <a:pPr>
                  <a:defRPr sz="1175"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cif, nominal) </a:t>
                </a:r>
                <a:r>
                  <a:rPr lang="en-GB" sz="1075" b="0" i="0" u="none" strike="noStrike" baseline="0">
                    <a:solidFill>
                      <a:srgbClr val="FFFFFF"/>
                    </a:solidFill>
                    <a:latin typeface="Arial"/>
                    <a:cs typeface="Arial"/>
                  </a:rPr>
                  <a:t>)</a:t>
                </a:r>
              </a:p>
            </c:rich>
          </c:tx>
          <c:layout>
            <c:manualLayout>
              <c:xMode val="edge"/>
              <c:yMode val="edge"/>
              <c:x val="0.89690262790191766"/>
              <c:y val="0.16000524919564468"/>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3542083812688652"/>
          <c:y val="0.90669641210865326"/>
          <c:w val="0.72918912837554284"/>
          <c:h val="6.5002132485730654E-2"/>
        </c:manualLayout>
      </c:layout>
      <c:overlay val="0"/>
      <c:spPr>
        <a:solidFill>
          <a:srgbClr val="FFFFFF"/>
        </a:solidFill>
        <a:ln w="3175">
          <a:solidFill>
            <a:srgbClr val="000000"/>
          </a:solidFill>
          <a:prstDash val="solid"/>
        </a:ln>
      </c:spPr>
      <c:txPr>
        <a:bodyPr/>
        <a:lstStyle/>
        <a:p>
          <a:pPr>
            <a:defRPr sz="13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354670450708603"/>
          <c:y val="7.1669017868882523E-2"/>
          <c:w val="0.66460380557656618"/>
          <c:h val="0.71169001465146131"/>
        </c:manualLayout>
      </c:layout>
      <c:barChart>
        <c:barDir val="col"/>
        <c:grouping val="stacked"/>
        <c:varyColors val="0"/>
        <c:ser>
          <c:idx val="0"/>
          <c:order val="0"/>
          <c:tx>
            <c:strRef>
              <c:f>' '!$A$184</c:f>
              <c:strCache>
                <c:ptCount val="1"/>
                <c:pt idx="0">
                  <c:v>Total</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'!$B$183:$BB$183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'!$B$184:$BB$184</c:f>
              <c:numCache>
                <c:formatCode>0.00</c:formatCode>
                <c:ptCount val="47"/>
                <c:pt idx="0">
                  <c:v>0.53605700000000001</c:v>
                </c:pt>
                <c:pt idx="1">
                  <c:v>0.53358499999999998</c:v>
                </c:pt>
                <c:pt idx="2">
                  <c:v>0.55040299999999998</c:v>
                </c:pt>
                <c:pt idx="3">
                  <c:v>0.71417900000000001</c:v>
                </c:pt>
                <c:pt idx="4">
                  <c:v>1.04315</c:v>
                </c:pt>
                <c:pt idx="5">
                  <c:v>1.117928</c:v>
                </c:pt>
                <c:pt idx="6">
                  <c:v>1.1303649999999998</c:v>
                </c:pt>
                <c:pt idx="7">
                  <c:v>1.4460029999999999</c:v>
                </c:pt>
                <c:pt idx="8">
                  <c:v>1.51390366</c:v>
                </c:pt>
                <c:pt idx="9">
                  <c:v>1.0448539999999999</c:v>
                </c:pt>
                <c:pt idx="10">
                  <c:v>1.4282109999999999</c:v>
                </c:pt>
                <c:pt idx="11">
                  <c:v>1.9369999999999998</c:v>
                </c:pt>
                <c:pt idx="12">
                  <c:v>1.940067</c:v>
                </c:pt>
                <c:pt idx="13">
                  <c:v>1.897</c:v>
                </c:pt>
                <c:pt idx="14">
                  <c:v>2.1280000000000001</c:v>
                </c:pt>
                <c:pt idx="15">
                  <c:v>2.2919999999999998</c:v>
                </c:pt>
                <c:pt idx="16">
                  <c:v>2.6909999999999998</c:v>
                </c:pt>
                <c:pt idx="17">
                  <c:v>2.6639999999999997</c:v>
                </c:pt>
                <c:pt idx="18">
                  <c:v>2.734</c:v>
                </c:pt>
                <c:pt idx="19">
                  <c:v>2.676542</c:v>
                </c:pt>
                <c:pt idx="20">
                  <c:v>2.3439999999999999</c:v>
                </c:pt>
                <c:pt idx="21">
                  <c:v>2.0179999999999998</c:v>
                </c:pt>
                <c:pt idx="22">
                  <c:v>1.5999999999999999</c:v>
                </c:pt>
              </c:numCache>
            </c:numRef>
          </c:val>
          <c:extLst>
            <c:ext xmlns:c16="http://schemas.microsoft.com/office/drawing/2014/chart" uri="{C3380CC4-5D6E-409C-BE32-E72D297353CC}">
              <c16:uniqueId val="{00000000-2F3B-4B19-B925-E15289C0C1E2}"/>
            </c:ext>
          </c:extLst>
        </c:ser>
        <c:dLbls>
          <c:showLegendKey val="0"/>
          <c:showVal val="0"/>
          <c:showCatName val="0"/>
          <c:showSerName val="0"/>
          <c:showPercent val="0"/>
          <c:showBubbleSize val="0"/>
        </c:dLbls>
        <c:gapWidth val="0"/>
        <c:overlap val="100"/>
        <c:axId val="421141792"/>
        <c:axId val="1"/>
      </c:barChart>
      <c:barChart>
        <c:barDir val="col"/>
        <c:grouping val="stacked"/>
        <c:varyColors val="0"/>
        <c:ser>
          <c:idx val="1"/>
          <c:order val="1"/>
          <c:tx>
            <c:strRef>
              <c:f>' '!$A$185</c:f>
              <c:strCache>
                <c:ptCount val="1"/>
                <c:pt idx="0">
                  <c:v>Total</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'!$B$183:$BB$183</c:f>
              <c:numCache>
                <c:formatCode>General</c:formatCode>
                <c:ptCount val="4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4">
                  <c:v>2000</c:v>
                </c:pt>
                <c:pt idx="25">
                  <c:v>2001</c:v>
                </c:pt>
                <c:pt idx="26">
                  <c:v>2002</c:v>
                </c:pt>
                <c:pt idx="27">
                  <c:v>2003</c:v>
                </c:pt>
                <c:pt idx="28">
                  <c:v>2004</c:v>
                </c:pt>
                <c:pt idx="29">
                  <c:v>2005</c:v>
                </c:pt>
                <c:pt idx="30">
                  <c:v>2006</c:v>
                </c:pt>
                <c:pt idx="31">
                  <c:v>2007</c:v>
                </c:pt>
                <c:pt idx="32">
                  <c:v>2008</c:v>
                </c:pt>
                <c:pt idx="33">
                  <c:v>2009</c:v>
                </c:pt>
                <c:pt idx="34">
                  <c:v>2010</c:v>
                </c:pt>
                <c:pt idx="35">
                  <c:v>2011</c:v>
                </c:pt>
                <c:pt idx="36">
                  <c:v>2012</c:v>
                </c:pt>
                <c:pt idx="37">
                  <c:v>2013</c:v>
                </c:pt>
                <c:pt idx="38">
                  <c:v>2014</c:v>
                </c:pt>
                <c:pt idx="39">
                  <c:v>2015</c:v>
                </c:pt>
                <c:pt idx="40">
                  <c:v>2016</c:v>
                </c:pt>
                <c:pt idx="41">
                  <c:v>2017</c:v>
                </c:pt>
                <c:pt idx="42">
                  <c:v>2018</c:v>
                </c:pt>
                <c:pt idx="43">
                  <c:v>2019</c:v>
                </c:pt>
                <c:pt idx="44">
                  <c:v>2020</c:v>
                </c:pt>
                <c:pt idx="45">
                  <c:v>2021</c:v>
                </c:pt>
                <c:pt idx="46">
                  <c:v>2022</c:v>
                </c:pt>
              </c:numCache>
            </c:numRef>
          </c:cat>
          <c:val>
            <c:numRef>
              <c:f>' '!$B$185:$BB$185</c:f>
              <c:numCache>
                <c:formatCode>General</c:formatCode>
                <c:ptCount val="47"/>
                <c:pt idx="24" formatCode="#,##0">
                  <c:v>43.918199608610564</c:v>
                </c:pt>
                <c:pt idx="25" formatCode="#,##0">
                  <c:v>34.503079710144931</c:v>
                </c:pt>
                <c:pt idx="26" formatCode="#,##0">
                  <c:v>37.485103244837759</c:v>
                </c:pt>
                <c:pt idx="27" formatCode="#,##0">
                  <c:v>49.453262316910788</c:v>
                </c:pt>
                <c:pt idx="28" formatCode="#,##0">
                  <c:v>62.590240641711226</c:v>
                </c:pt>
                <c:pt idx="29" formatCode="#,##0">
                  <c:v>67.750597609561751</c:v>
                </c:pt>
                <c:pt idx="30" formatCode="#,##0">
                  <c:v>84.569513797634684</c:v>
                </c:pt>
                <c:pt idx="31" formatCode="#,##0">
                  <c:v>109.63307189542483</c:v>
                </c:pt>
                <c:pt idx="32" formatCode="#,##0">
                  <c:v>120.56335483870969</c:v>
                </c:pt>
                <c:pt idx="33" formatCode="#,##0">
                  <c:v>94.622981366459626</c:v>
                </c:pt>
                <c:pt idx="34" formatCode="#,##0">
                  <c:v>130.58808933002481</c:v>
                </c:pt>
                <c:pt idx="35" formatCode="#,##0">
                  <c:v>200.48337696335079</c:v>
                </c:pt>
                <c:pt idx="36" formatCode="#,##0">
                  <c:v>218.88586956521738</c:v>
                </c:pt>
                <c:pt idx="37" formatCode="#,##0">
                  <c:v>212.47737071096526</c:v>
                </c:pt>
                <c:pt idx="38" formatCode="#,##0">
                  <c:v>264.77196440516298</c:v>
                </c:pt>
                <c:pt idx="39" formatCode="#,##0">
                  <c:v>278.40909090909093</c:v>
                </c:pt>
                <c:pt idx="40" formatCode="#,##0">
                  <c:v>303.63484276729559</c:v>
                </c:pt>
                <c:pt idx="41" formatCode="#,##0">
                  <c:v>312.26776545166405</c:v>
                </c:pt>
                <c:pt idx="42" formatCode="#,##0">
                  <c:v>373.88272583201268</c:v>
                </c:pt>
                <c:pt idx="43" formatCode="#,##0">
                  <c:v>318.36132190942476</c:v>
                </c:pt>
                <c:pt idx="44" formatCode="#,##0">
                  <c:v>245.77149817295978</c:v>
                </c:pt>
                <c:pt idx="45" formatCode="#,##0">
                  <c:v>202.63897882938983</c:v>
                </c:pt>
                <c:pt idx="46" formatCode="#,##0">
                  <c:v>159.57414215686273</c:v>
                </c:pt>
              </c:numCache>
            </c:numRef>
          </c:val>
          <c:extLst>
            <c:ext xmlns:c16="http://schemas.microsoft.com/office/drawing/2014/chart" uri="{C3380CC4-5D6E-409C-BE32-E72D297353CC}">
              <c16:uniqueId val="{00000001-2F3B-4B19-B925-E15289C0C1E2}"/>
            </c:ext>
          </c:extLst>
        </c:ser>
        <c:dLbls>
          <c:showLegendKey val="0"/>
          <c:showVal val="0"/>
          <c:showCatName val="0"/>
          <c:showSerName val="0"/>
          <c:showPercent val="0"/>
          <c:showBubbleSize val="0"/>
        </c:dLbls>
        <c:gapWidth val="0"/>
        <c:overlap val="100"/>
        <c:axId val="3"/>
        <c:axId val="4"/>
      </c:barChart>
      <c:catAx>
        <c:axId val="421141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Volume</a:t>
                </a:r>
                <a:endParaRPr lang="en-GB" sz="1100"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100" b="0" i="0" u="none" strike="noStrike" baseline="0">
                    <a:solidFill>
                      <a:srgbClr val="FFFFFF"/>
                    </a:solidFill>
                    <a:latin typeface="Arial"/>
                    <a:cs typeface="Arial"/>
                  </a:rPr>
                  <a:t>(</a:t>
                </a:r>
                <a:r>
                  <a:rPr lang="en-GB" sz="1100" b="0" i="0" u="none" strike="noStrike" baseline="0">
                    <a:solidFill>
                      <a:srgbClr val="993300"/>
                    </a:solidFill>
                    <a:latin typeface="Arial"/>
                    <a:cs typeface="Arial"/>
                  </a:rPr>
                  <a:t> (million cubic metres) </a:t>
                </a:r>
                <a:r>
                  <a:rPr lang="en-GB" sz="1100" b="0" i="0" u="none" strike="noStrike" baseline="0">
                    <a:solidFill>
                      <a:srgbClr val="FFFFFF"/>
                    </a:solidFill>
                    <a:latin typeface="Arial"/>
                    <a:cs typeface="Arial"/>
                  </a:rPr>
                  <a:t>)</a:t>
                </a:r>
              </a:p>
            </c:rich>
          </c:tx>
          <c:layout>
            <c:manualLayout>
              <c:xMode val="edge"/>
              <c:yMode val="edge"/>
              <c:x val="2.3959071360910692E-2"/>
              <c:y val="0.22000721764401146"/>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993300"/>
                </a:solidFill>
                <a:latin typeface="Arial"/>
                <a:ea typeface="Arial"/>
                <a:cs typeface="Arial"/>
              </a:defRPr>
            </a:pPr>
            <a:endParaRPr lang="en-US"/>
          </a:p>
        </c:txPr>
        <c:crossAx val="42114179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Export value</a:t>
                </a:r>
                <a:endParaRPr lang="en-GB" sz="1100"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100" b="0" i="0" u="none" strike="noStrike" baseline="0">
                    <a:solidFill>
                      <a:srgbClr val="FFFFFF"/>
                    </a:solidFill>
                    <a:latin typeface="Arial"/>
                    <a:cs typeface="Arial"/>
                  </a:rPr>
                  <a:t>(</a:t>
                </a:r>
                <a:r>
                  <a:rPr lang="en-GB" sz="1100" b="0" i="0" u="none" strike="noStrike" baseline="0">
                    <a:solidFill>
                      <a:srgbClr val="0000FF"/>
                    </a:solidFill>
                    <a:latin typeface="Arial"/>
                    <a:cs typeface="Arial"/>
                  </a:rPr>
                  <a:t> (US$ million, fob, nominal) </a:t>
                </a:r>
                <a:r>
                  <a:rPr lang="en-GB" sz="1100" b="0" i="0" u="none" strike="noStrike" baseline="0">
                    <a:solidFill>
                      <a:srgbClr val="FFFFFF"/>
                    </a:solidFill>
                    <a:latin typeface="Arial"/>
                    <a:cs typeface="Arial"/>
                  </a:rPr>
                  <a:t>)</a:t>
                </a:r>
              </a:p>
            </c:rich>
          </c:tx>
          <c:layout>
            <c:manualLayout>
              <c:xMode val="edge"/>
              <c:yMode val="edge"/>
              <c:x val="0.90002772416638432"/>
              <c:y val="0.1900062334198280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0</xdr:rowOff>
    </xdr:from>
    <xdr:to>
      <xdr:col>11</xdr:col>
      <xdr:colOff>0</xdr:colOff>
      <xdr:row>26</xdr:row>
      <xdr:rowOff>0</xdr:rowOff>
    </xdr:to>
    <xdr:graphicFrame macro="">
      <xdr:nvGraphicFramePr>
        <xdr:cNvPr id="235522" name="Chart 2">
          <a:extLst>
            <a:ext uri="{FF2B5EF4-FFF2-40B4-BE49-F238E27FC236}">
              <a16:creationId xmlns:a16="http://schemas.microsoft.com/office/drawing/2014/main" id="{B86CC42D-D05E-4CFA-9E81-42A400E97E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54</xdr:row>
      <xdr:rowOff>0</xdr:rowOff>
    </xdr:from>
    <xdr:to>
      <xdr:col>11</xdr:col>
      <xdr:colOff>0</xdr:colOff>
      <xdr:row>78</xdr:row>
      <xdr:rowOff>0</xdr:rowOff>
    </xdr:to>
    <xdr:graphicFrame macro="">
      <xdr:nvGraphicFramePr>
        <xdr:cNvPr id="235523" name="Chart 3">
          <a:extLst>
            <a:ext uri="{FF2B5EF4-FFF2-40B4-BE49-F238E27FC236}">
              <a16:creationId xmlns:a16="http://schemas.microsoft.com/office/drawing/2014/main" id="{158E74A7-F321-4D35-8B8A-6FF1B35B62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80</xdr:row>
      <xdr:rowOff>0</xdr:rowOff>
    </xdr:from>
    <xdr:to>
      <xdr:col>11</xdr:col>
      <xdr:colOff>0</xdr:colOff>
      <xdr:row>104</xdr:row>
      <xdr:rowOff>0</xdr:rowOff>
    </xdr:to>
    <xdr:graphicFrame macro="">
      <xdr:nvGraphicFramePr>
        <xdr:cNvPr id="235524" name="Chart 4">
          <a:extLst>
            <a:ext uri="{FF2B5EF4-FFF2-40B4-BE49-F238E27FC236}">
              <a16:creationId xmlns:a16="http://schemas.microsoft.com/office/drawing/2014/main" id="{E374D615-0BD1-4C54-AA8B-0646DB3BA6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106</xdr:row>
      <xdr:rowOff>0</xdr:rowOff>
    </xdr:from>
    <xdr:to>
      <xdr:col>11</xdr:col>
      <xdr:colOff>0</xdr:colOff>
      <xdr:row>130</xdr:row>
      <xdr:rowOff>0</xdr:rowOff>
    </xdr:to>
    <xdr:graphicFrame macro="">
      <xdr:nvGraphicFramePr>
        <xdr:cNvPr id="235540" name="Chart 20">
          <a:extLst>
            <a:ext uri="{FF2B5EF4-FFF2-40B4-BE49-F238E27FC236}">
              <a16:creationId xmlns:a16="http://schemas.microsoft.com/office/drawing/2014/main" id="{D0DD2A63-D6B6-4801-A627-900CD804CC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132</xdr:row>
      <xdr:rowOff>0</xdr:rowOff>
    </xdr:from>
    <xdr:to>
      <xdr:col>11</xdr:col>
      <xdr:colOff>0</xdr:colOff>
      <xdr:row>156</xdr:row>
      <xdr:rowOff>0</xdr:rowOff>
    </xdr:to>
    <xdr:graphicFrame macro="">
      <xdr:nvGraphicFramePr>
        <xdr:cNvPr id="235541" name="Chart 21">
          <a:extLst>
            <a:ext uri="{FF2B5EF4-FFF2-40B4-BE49-F238E27FC236}">
              <a16:creationId xmlns:a16="http://schemas.microsoft.com/office/drawing/2014/main" id="{9A4D39A8-9877-49AB-9D70-506F86B8E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28</xdr:row>
      <xdr:rowOff>0</xdr:rowOff>
    </xdr:from>
    <xdr:to>
      <xdr:col>11</xdr:col>
      <xdr:colOff>0</xdr:colOff>
      <xdr:row>52</xdr:row>
      <xdr:rowOff>0</xdr:rowOff>
    </xdr:to>
    <xdr:graphicFrame macro="">
      <xdr:nvGraphicFramePr>
        <xdr:cNvPr id="235542" name="Chart 22">
          <a:extLst>
            <a:ext uri="{FF2B5EF4-FFF2-40B4-BE49-F238E27FC236}">
              <a16:creationId xmlns:a16="http://schemas.microsoft.com/office/drawing/2014/main" id="{3E034C22-2DE3-470B-A8C0-1D37B359A7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158</xdr:row>
      <xdr:rowOff>0</xdr:rowOff>
    </xdr:from>
    <xdr:to>
      <xdr:col>11</xdr:col>
      <xdr:colOff>0</xdr:colOff>
      <xdr:row>182</xdr:row>
      <xdr:rowOff>0</xdr:rowOff>
    </xdr:to>
    <xdr:graphicFrame macro="">
      <xdr:nvGraphicFramePr>
        <xdr:cNvPr id="235543" name="Chart 23">
          <a:extLst>
            <a:ext uri="{FF2B5EF4-FFF2-40B4-BE49-F238E27FC236}">
              <a16:creationId xmlns:a16="http://schemas.microsoft.com/office/drawing/2014/main" id="{A56FAC9A-15E4-4766-AE52-E6ED272633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0.16689</cdr:x>
      <cdr:y>0.82365</cdr:y>
    </cdr:from>
    <cdr:to>
      <cdr:x>0.48722</cdr:x>
      <cdr:y>0.89689</cdr:y>
    </cdr:to>
    <cdr:sp macro="" textlink="">
      <cdr:nvSpPr>
        <cdr:cNvPr id="238593" name="Text Box 1">
          <a:extLst xmlns:a="http://schemas.openxmlformats.org/drawingml/2006/main">
            <a:ext uri="{FF2B5EF4-FFF2-40B4-BE49-F238E27FC236}">
              <a16:creationId xmlns:a16="http://schemas.microsoft.com/office/drawing/2014/main" id="{3BFA7707-247B-4F32-9FE1-0732B10EE8B9}"/>
            </a:ext>
          </a:extLst>
        </cdr:cNvPr>
        <cdr:cNvSpPr txBox="1">
          <a:spLocks xmlns:a="http://schemas.openxmlformats.org/drawingml/2006/main" noChangeArrowheads="1"/>
        </cdr:cNvSpPr>
      </cdr:nvSpPr>
      <cdr:spPr bwMode="auto">
        <a:xfrm xmlns:a="http://schemas.openxmlformats.org/drawingml/2006/main">
          <a:off x="1018421" y="3143329"/>
          <a:ext cx="1954744" cy="27953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0.57621</cdr:x>
      <cdr:y>0.83411</cdr:y>
    </cdr:from>
    <cdr:to>
      <cdr:x>0.7773</cdr:x>
      <cdr:y>0.89714</cdr:y>
    </cdr:to>
    <cdr:sp macro="" textlink="">
      <cdr:nvSpPr>
        <cdr:cNvPr id="238594" name="Text Box 2">
          <a:extLst xmlns:a="http://schemas.openxmlformats.org/drawingml/2006/main">
            <a:ext uri="{FF2B5EF4-FFF2-40B4-BE49-F238E27FC236}">
              <a16:creationId xmlns:a16="http://schemas.microsoft.com/office/drawing/2014/main" id="{368EC6FE-CF9B-4F7B-8C14-1875FFAA434B}"/>
            </a:ext>
          </a:extLst>
        </cdr:cNvPr>
        <cdr:cNvSpPr txBox="1">
          <a:spLocks xmlns:a="http://schemas.openxmlformats.org/drawingml/2006/main" noChangeArrowheads="1"/>
        </cdr:cNvSpPr>
      </cdr:nvSpPr>
      <cdr:spPr bwMode="auto">
        <a:xfrm xmlns:a="http://schemas.openxmlformats.org/drawingml/2006/main">
          <a:off x="3516233" y="3183263"/>
          <a:ext cx="1227154" cy="24053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Import value</a:t>
          </a:r>
        </a:p>
      </cdr:txBody>
    </cdr:sp>
  </cdr:relSizeAnchor>
</c:userShapes>
</file>

<file path=xl/drawings/drawing3.xml><?xml version="1.0" encoding="utf-8"?>
<c:userShapes xmlns:c="http://schemas.openxmlformats.org/drawingml/2006/chart">
  <cdr:relSizeAnchor xmlns:cdr="http://schemas.openxmlformats.org/drawingml/2006/chartDrawing">
    <cdr:from>
      <cdr:x>0.17746</cdr:x>
      <cdr:y>0.82632</cdr:y>
    </cdr:from>
    <cdr:to>
      <cdr:x>0.46853</cdr:x>
      <cdr:y>0.88838</cdr:y>
    </cdr:to>
    <cdr:sp macro="" textlink="">
      <cdr:nvSpPr>
        <cdr:cNvPr id="240641" name="Text Box 1">
          <a:extLst xmlns:a="http://schemas.openxmlformats.org/drawingml/2006/main">
            <a:ext uri="{FF2B5EF4-FFF2-40B4-BE49-F238E27FC236}">
              <a16:creationId xmlns:a16="http://schemas.microsoft.com/office/drawing/2014/main" id="{4DA7C9F1-1A0B-4F45-AC56-4DCEDF2604A4}"/>
            </a:ext>
          </a:extLst>
        </cdr:cNvPr>
        <cdr:cNvSpPr txBox="1">
          <a:spLocks xmlns:a="http://schemas.openxmlformats.org/drawingml/2006/main" noChangeArrowheads="1"/>
        </cdr:cNvSpPr>
      </cdr:nvSpPr>
      <cdr:spPr bwMode="auto">
        <a:xfrm xmlns:a="http://schemas.openxmlformats.org/drawingml/2006/main">
          <a:off x="1082929" y="3153545"/>
          <a:ext cx="1776222" cy="23681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0.58653</cdr:x>
      <cdr:y>0.82632</cdr:y>
    </cdr:from>
    <cdr:to>
      <cdr:x>0.75813</cdr:x>
      <cdr:y>0.88789</cdr:y>
    </cdr:to>
    <cdr:sp macro="" textlink="">
      <cdr:nvSpPr>
        <cdr:cNvPr id="240642" name="Text Box 2">
          <a:extLst xmlns:a="http://schemas.openxmlformats.org/drawingml/2006/main">
            <a:ext uri="{FF2B5EF4-FFF2-40B4-BE49-F238E27FC236}">
              <a16:creationId xmlns:a16="http://schemas.microsoft.com/office/drawing/2014/main" id="{C84C9825-2F1A-4137-8B18-1B7032BB755D}"/>
            </a:ext>
          </a:extLst>
        </cdr:cNvPr>
        <cdr:cNvSpPr txBox="1">
          <a:spLocks xmlns:a="http://schemas.openxmlformats.org/drawingml/2006/main" noChangeArrowheads="1"/>
        </cdr:cNvSpPr>
      </cdr:nvSpPr>
      <cdr:spPr bwMode="auto">
        <a:xfrm xmlns:a="http://schemas.openxmlformats.org/drawingml/2006/main">
          <a:off x="3579241" y="3153545"/>
          <a:ext cx="1047131" cy="23495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Import value</a:t>
          </a:r>
        </a:p>
      </cdr:txBody>
    </cdr:sp>
  </cdr:relSizeAnchor>
</c:userShapes>
</file>

<file path=xl/drawings/drawing4.xml><?xml version="1.0" encoding="utf-8"?>
<c:userShapes xmlns:c="http://schemas.openxmlformats.org/drawingml/2006/chart">
  <cdr:relSizeAnchor xmlns:cdr="http://schemas.openxmlformats.org/drawingml/2006/chartDrawing">
    <cdr:from>
      <cdr:x>0.18434</cdr:x>
      <cdr:y>0.78569</cdr:y>
    </cdr:from>
    <cdr:to>
      <cdr:x>0.47099</cdr:x>
      <cdr:y>0.83995</cdr:y>
    </cdr:to>
    <cdr:sp macro="" textlink="">
      <cdr:nvSpPr>
        <cdr:cNvPr id="242695" name="Text Box 7">
          <a:extLst xmlns:a="http://schemas.openxmlformats.org/drawingml/2006/main">
            <a:ext uri="{FF2B5EF4-FFF2-40B4-BE49-F238E27FC236}">
              <a16:creationId xmlns:a16="http://schemas.microsoft.com/office/drawing/2014/main" id="{5602655D-C2BA-4B89-A72A-186D56C76616}"/>
            </a:ext>
          </a:extLst>
        </cdr:cNvPr>
        <cdr:cNvSpPr txBox="1">
          <a:spLocks xmlns:a="http://schemas.openxmlformats.org/drawingml/2006/main" noChangeArrowheads="1"/>
        </cdr:cNvSpPr>
      </cdr:nvSpPr>
      <cdr:spPr bwMode="auto">
        <a:xfrm xmlns:a="http://schemas.openxmlformats.org/drawingml/2006/main">
          <a:off x="1124934" y="2998454"/>
          <a:ext cx="1749219" cy="20709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0.55703</cdr:x>
      <cdr:y>0.78569</cdr:y>
    </cdr:from>
    <cdr:to>
      <cdr:x>0.78886</cdr:x>
      <cdr:y>0.83898</cdr:y>
    </cdr:to>
    <cdr:sp macro="" textlink="">
      <cdr:nvSpPr>
        <cdr:cNvPr id="242696" name="Text Box 8">
          <a:extLst xmlns:a="http://schemas.openxmlformats.org/drawingml/2006/main">
            <a:ext uri="{FF2B5EF4-FFF2-40B4-BE49-F238E27FC236}">
              <a16:creationId xmlns:a16="http://schemas.microsoft.com/office/drawing/2014/main" id="{20FB6E6D-1370-44B8-9113-DEA8E0562625}"/>
            </a:ext>
          </a:extLst>
        </cdr:cNvPr>
        <cdr:cNvSpPr txBox="1">
          <a:spLocks xmlns:a="http://schemas.openxmlformats.org/drawingml/2006/main" noChangeArrowheads="1"/>
        </cdr:cNvSpPr>
      </cdr:nvSpPr>
      <cdr:spPr bwMode="auto">
        <a:xfrm xmlns:a="http://schemas.openxmlformats.org/drawingml/2006/main">
          <a:off x="3399219" y="2998454"/>
          <a:ext cx="1414676" cy="20338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Import value</a:t>
          </a:r>
        </a:p>
      </cdr:txBody>
    </cdr:sp>
  </cdr:relSizeAnchor>
</c:userShapes>
</file>

<file path=xl/drawings/drawing5.xml><?xml version="1.0" encoding="utf-8"?>
<c:userShapes xmlns:c="http://schemas.openxmlformats.org/drawingml/2006/chart">
  <cdr:relSizeAnchor xmlns:cdr="http://schemas.openxmlformats.org/drawingml/2006/chartDrawing">
    <cdr:from>
      <cdr:x>0.19369</cdr:x>
      <cdr:y>0.78569</cdr:y>
    </cdr:from>
    <cdr:to>
      <cdr:x>0.45501</cdr:x>
      <cdr:y>0.83995</cdr:y>
    </cdr:to>
    <cdr:sp macro="" textlink="">
      <cdr:nvSpPr>
        <cdr:cNvPr id="445441" name="Text Box 1">
          <a:extLst xmlns:a="http://schemas.openxmlformats.org/drawingml/2006/main">
            <a:ext uri="{FF2B5EF4-FFF2-40B4-BE49-F238E27FC236}">
              <a16:creationId xmlns:a16="http://schemas.microsoft.com/office/drawing/2014/main" id="{D10857BF-6584-4DF6-996B-0FCE7F1A8E70}"/>
            </a:ext>
          </a:extLst>
        </cdr:cNvPr>
        <cdr:cNvSpPr txBox="1">
          <a:spLocks xmlns:a="http://schemas.openxmlformats.org/drawingml/2006/main" noChangeArrowheads="1"/>
        </cdr:cNvSpPr>
      </cdr:nvSpPr>
      <cdr:spPr bwMode="auto">
        <a:xfrm xmlns:a="http://schemas.openxmlformats.org/drawingml/2006/main">
          <a:off x="1181941" y="2998454"/>
          <a:ext cx="1594700" cy="20709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Volume</a:t>
          </a:r>
        </a:p>
      </cdr:txBody>
    </cdr:sp>
  </cdr:relSizeAnchor>
  <cdr:relSizeAnchor xmlns:cdr="http://schemas.openxmlformats.org/drawingml/2006/chartDrawing">
    <cdr:from>
      <cdr:x>0.55507</cdr:x>
      <cdr:y>0.78569</cdr:y>
    </cdr:from>
    <cdr:to>
      <cdr:x>0.78591</cdr:x>
      <cdr:y>0.83898</cdr:y>
    </cdr:to>
    <cdr:sp macro="" textlink="">
      <cdr:nvSpPr>
        <cdr:cNvPr id="445442" name="Text Box 2">
          <a:extLst xmlns:a="http://schemas.openxmlformats.org/drawingml/2006/main">
            <a:ext uri="{FF2B5EF4-FFF2-40B4-BE49-F238E27FC236}">
              <a16:creationId xmlns:a16="http://schemas.microsoft.com/office/drawing/2014/main" id="{0A540E7F-2555-4928-AE21-10659971CEAD}"/>
            </a:ext>
          </a:extLst>
        </cdr:cNvPr>
        <cdr:cNvSpPr txBox="1">
          <a:spLocks xmlns:a="http://schemas.openxmlformats.org/drawingml/2006/main" noChangeArrowheads="1"/>
        </cdr:cNvSpPr>
      </cdr:nvSpPr>
      <cdr:spPr bwMode="auto">
        <a:xfrm xmlns:a="http://schemas.openxmlformats.org/drawingml/2006/main">
          <a:off x="3387217" y="2998454"/>
          <a:ext cx="1408676" cy="20338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Import value</a:t>
          </a:r>
        </a:p>
      </cdr:txBody>
    </cdr:sp>
  </cdr:relSizeAnchor>
</c:userShapes>
</file>

<file path=xl/drawings/drawing6.xml><?xml version="1.0" encoding="utf-8"?>
<c:userShapes xmlns:c="http://schemas.openxmlformats.org/drawingml/2006/chart">
  <cdr:relSizeAnchor xmlns:cdr="http://schemas.openxmlformats.org/drawingml/2006/chartDrawing">
    <cdr:from>
      <cdr:x>0.19885</cdr:x>
      <cdr:y>0.81586</cdr:y>
    </cdr:from>
    <cdr:to>
      <cdr:x>0.48427</cdr:x>
      <cdr:y>0.8694</cdr:y>
    </cdr:to>
    <cdr:sp macro="" textlink="">
      <cdr:nvSpPr>
        <cdr:cNvPr id="448513" name="Text Box 1">
          <a:extLst xmlns:a="http://schemas.openxmlformats.org/drawingml/2006/main">
            <a:ext uri="{FF2B5EF4-FFF2-40B4-BE49-F238E27FC236}">
              <a16:creationId xmlns:a16="http://schemas.microsoft.com/office/drawing/2014/main" id="{59AE5665-B1CA-401E-820B-94A4304ABF3C}"/>
            </a:ext>
          </a:extLst>
        </cdr:cNvPr>
        <cdr:cNvSpPr txBox="1">
          <a:spLocks xmlns:a="http://schemas.openxmlformats.org/drawingml/2006/main" noChangeArrowheads="1"/>
        </cdr:cNvSpPr>
      </cdr:nvSpPr>
      <cdr:spPr bwMode="auto">
        <a:xfrm xmlns:a="http://schemas.openxmlformats.org/drawingml/2006/main">
          <a:off x="1213445" y="3113611"/>
          <a:ext cx="1741718" cy="20431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Volume</a:t>
          </a:r>
        </a:p>
      </cdr:txBody>
    </cdr:sp>
  </cdr:relSizeAnchor>
  <cdr:relSizeAnchor xmlns:cdr="http://schemas.openxmlformats.org/drawingml/2006/chartDrawing">
    <cdr:from>
      <cdr:x>0.57228</cdr:x>
      <cdr:y>0.81586</cdr:y>
    </cdr:from>
    <cdr:to>
      <cdr:x>0.82598</cdr:x>
      <cdr:y>0.87061</cdr:y>
    </cdr:to>
    <cdr:sp macro="" textlink="">
      <cdr:nvSpPr>
        <cdr:cNvPr id="448514" name="Text Box 2">
          <a:extLst xmlns:a="http://schemas.openxmlformats.org/drawingml/2006/main">
            <a:ext uri="{FF2B5EF4-FFF2-40B4-BE49-F238E27FC236}">
              <a16:creationId xmlns:a16="http://schemas.microsoft.com/office/drawing/2014/main" id="{ED58A087-6426-4811-9D01-92DC407CA38C}"/>
            </a:ext>
          </a:extLst>
        </cdr:cNvPr>
        <cdr:cNvSpPr txBox="1">
          <a:spLocks xmlns:a="http://schemas.openxmlformats.org/drawingml/2006/main" noChangeArrowheads="1"/>
        </cdr:cNvSpPr>
      </cdr:nvSpPr>
      <cdr:spPr bwMode="auto">
        <a:xfrm xmlns:a="http://schemas.openxmlformats.org/drawingml/2006/main">
          <a:off x="3492230" y="3113611"/>
          <a:ext cx="1548194" cy="20895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Import value</a:t>
          </a:r>
        </a:p>
      </cdr:txBody>
    </cdr:sp>
  </cdr:relSizeAnchor>
</c:userShapes>
</file>

<file path=xl/drawings/drawing7.xml><?xml version="1.0" encoding="utf-8"?>
<c:userShapes xmlns:c="http://schemas.openxmlformats.org/drawingml/2006/chart">
  <cdr:relSizeAnchor xmlns:cdr="http://schemas.openxmlformats.org/drawingml/2006/chartDrawing">
    <cdr:from>
      <cdr:x>0.17943</cdr:x>
      <cdr:y>0.82705</cdr:y>
    </cdr:from>
    <cdr:to>
      <cdr:x>0.46681</cdr:x>
      <cdr:y>0.88862</cdr:y>
    </cdr:to>
    <cdr:sp macro="" textlink="">
      <cdr:nvSpPr>
        <cdr:cNvPr id="495617" name="Text Box 1">
          <a:extLst xmlns:a="http://schemas.openxmlformats.org/drawingml/2006/main">
            <a:ext uri="{FF2B5EF4-FFF2-40B4-BE49-F238E27FC236}">
              <a16:creationId xmlns:a16="http://schemas.microsoft.com/office/drawing/2014/main" id="{2B7AC385-BBCF-4F20-B981-754271A3A30D}"/>
            </a:ext>
          </a:extLst>
        </cdr:cNvPr>
        <cdr:cNvSpPr txBox="1">
          <a:spLocks xmlns:a="http://schemas.openxmlformats.org/drawingml/2006/main" noChangeArrowheads="1"/>
        </cdr:cNvSpPr>
      </cdr:nvSpPr>
      <cdr:spPr bwMode="auto">
        <a:xfrm xmlns:a="http://schemas.openxmlformats.org/drawingml/2006/main">
          <a:off x="1094931" y="3156331"/>
          <a:ext cx="1753719" cy="23495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0.58358</cdr:x>
      <cdr:y>0.82705</cdr:y>
    </cdr:from>
    <cdr:to>
      <cdr:x>0.75297</cdr:x>
      <cdr:y>0.88838</cdr:y>
    </cdr:to>
    <cdr:sp macro="" textlink="">
      <cdr:nvSpPr>
        <cdr:cNvPr id="495618" name="Text Box 2">
          <a:extLst xmlns:a="http://schemas.openxmlformats.org/drawingml/2006/main">
            <a:ext uri="{FF2B5EF4-FFF2-40B4-BE49-F238E27FC236}">
              <a16:creationId xmlns:a16="http://schemas.microsoft.com/office/drawing/2014/main" id="{8DFA2749-376D-472D-9124-BC51278ECB77}"/>
            </a:ext>
          </a:extLst>
        </cdr:cNvPr>
        <cdr:cNvSpPr txBox="1">
          <a:spLocks xmlns:a="http://schemas.openxmlformats.org/drawingml/2006/main" noChangeArrowheads="1"/>
        </cdr:cNvSpPr>
      </cdr:nvSpPr>
      <cdr:spPr bwMode="auto">
        <a:xfrm xmlns:a="http://schemas.openxmlformats.org/drawingml/2006/main">
          <a:off x="3561239" y="3156331"/>
          <a:ext cx="1033629" cy="23402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Import value</a:t>
          </a:r>
        </a:p>
      </cdr:txBody>
    </cdr:sp>
  </cdr:relSizeAnchor>
</c:userShapes>
</file>

<file path=xl/drawings/drawing8.xml><?xml version="1.0" encoding="utf-8"?>
<c:userShapes xmlns:c="http://schemas.openxmlformats.org/drawingml/2006/chart">
  <cdr:relSizeAnchor xmlns:cdr="http://schemas.openxmlformats.org/drawingml/2006/chartDrawing">
    <cdr:from>
      <cdr:x>0.16812</cdr:x>
      <cdr:y>0.90103</cdr:y>
    </cdr:from>
    <cdr:to>
      <cdr:x>0.47763</cdr:x>
      <cdr:y>0.96892</cdr:y>
    </cdr:to>
    <cdr:sp macro="" textlink="">
      <cdr:nvSpPr>
        <cdr:cNvPr id="522241" name="Text Box 1">
          <a:extLst xmlns:a="http://schemas.openxmlformats.org/drawingml/2006/main">
            <a:ext uri="{FF2B5EF4-FFF2-40B4-BE49-F238E27FC236}">
              <a16:creationId xmlns:a16="http://schemas.microsoft.com/office/drawing/2014/main" id="{7CD55662-FD79-47EA-836F-6FC00DBC3B8D}"/>
            </a:ext>
          </a:extLst>
        </cdr:cNvPr>
        <cdr:cNvSpPr txBox="1">
          <a:spLocks xmlns:a="http://schemas.openxmlformats.org/drawingml/2006/main" noChangeArrowheads="1"/>
        </cdr:cNvSpPr>
      </cdr:nvSpPr>
      <cdr:spPr bwMode="auto">
        <a:xfrm xmlns:a="http://schemas.openxmlformats.org/drawingml/2006/main">
          <a:off x="1025922" y="3438652"/>
          <a:ext cx="1888736" cy="2591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Volume</a:t>
          </a:r>
        </a:p>
      </cdr:txBody>
    </cdr:sp>
  </cdr:relSizeAnchor>
  <cdr:relSizeAnchor xmlns:cdr="http://schemas.openxmlformats.org/drawingml/2006/chartDrawing">
    <cdr:from>
      <cdr:x>0.51745</cdr:x>
      <cdr:y>0.91125</cdr:y>
    </cdr:from>
    <cdr:to>
      <cdr:x>0.80361</cdr:x>
      <cdr:y>0.96892</cdr:y>
    </cdr:to>
    <cdr:sp macro="" textlink="">
      <cdr:nvSpPr>
        <cdr:cNvPr id="522242" name="Text Box 2">
          <a:extLst xmlns:a="http://schemas.openxmlformats.org/drawingml/2006/main">
            <a:ext uri="{FF2B5EF4-FFF2-40B4-BE49-F238E27FC236}">
              <a16:creationId xmlns:a16="http://schemas.microsoft.com/office/drawing/2014/main" id="{F068BD1D-8821-43FF-B2C0-41F0AC862C05}"/>
            </a:ext>
          </a:extLst>
        </cdr:cNvPr>
        <cdr:cNvSpPr txBox="1">
          <a:spLocks xmlns:a="http://schemas.openxmlformats.org/drawingml/2006/main" noChangeArrowheads="1"/>
        </cdr:cNvSpPr>
      </cdr:nvSpPr>
      <cdr:spPr bwMode="auto">
        <a:xfrm xmlns:a="http://schemas.openxmlformats.org/drawingml/2006/main">
          <a:off x="3157688" y="3477657"/>
          <a:ext cx="1746219" cy="22009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file:///C:\2010nonEU\SolomonIslandsSummary.xls" TargetMode="External"/><Relationship Id="rId1" Type="http://schemas.openxmlformats.org/officeDocument/2006/relationships/externalLinkPath" Target="SolomonIslandsSummar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EFIData\RWE.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My%20Documents\SolomonIslands\SolomonIslands%20monthly%20exports.xlsx" TargetMode="External"/><Relationship Id="rId1" Type="http://schemas.openxmlformats.org/officeDocument/2006/relationships/externalLinkPath" Target="/My%20Documents/SolomonIslands/SolomonIslands%20monthly%20expor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199Imp"/>
      <sheetName val="44OtherImp"/>
      <sheetName val="94Imp"/>
      <sheetName val="PaperSectorImp"/>
      <sheetName val="PaperSectorMinusCoreVPAImp"/>
      <sheetName val="4701-5Imp"/>
      <sheetName val="48Imp"/>
      <sheetName val="PulpLogsImp"/>
      <sheetName val="440123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23Exp"/>
      <sheetName val="PulpLogsEx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3">
          <cell r="AB3">
            <v>2000</v>
          </cell>
        </row>
      </sheetData>
      <sheetData sheetId="26">
        <row r="15">
          <cell r="BB15">
            <v>6.0173848280000008E-3</v>
          </cell>
          <cell r="BC15">
            <v>3.5992495000000003E-3</v>
          </cell>
          <cell r="BD15">
            <v>2.2767220559999999E-3</v>
          </cell>
          <cell r="BE15">
            <v>4.0865487349999998E-3</v>
          </cell>
          <cell r="BF15">
            <v>1.0104440260000002E-2</v>
          </cell>
          <cell r="BG15">
            <v>5.6672800000000002E-3</v>
          </cell>
          <cell r="BH15">
            <v>5.5233400000000007E-3</v>
          </cell>
          <cell r="BI15">
            <v>9.5578000000000017E-3</v>
          </cell>
          <cell r="BJ15">
            <v>8.1809000000000014E-3</v>
          </cell>
          <cell r="BK15">
            <v>6.7584600000000009E-3</v>
          </cell>
          <cell r="BL15">
            <v>7.1840799999999998E-3</v>
          </cell>
          <cell r="BM15">
            <v>7.5236799999999996E-3</v>
          </cell>
          <cell r="BN15">
            <v>8.1845400000000006E-3</v>
          </cell>
          <cell r="BO15">
            <v>8.2315199999999991E-3</v>
          </cell>
          <cell r="BP15">
            <v>8.5758399999999995E-3</v>
          </cell>
          <cell r="BQ15">
            <v>8.0680600000000002E-3</v>
          </cell>
          <cell r="BR15">
            <v>7.01974E-3</v>
          </cell>
          <cell r="BS15">
            <v>5.9822399999999998E-3</v>
          </cell>
          <cell r="BT15">
            <v>6.827243696E-3</v>
          </cell>
          <cell r="BU15">
            <v>3.3724599999999999E-3</v>
          </cell>
          <cell r="BV15">
            <v>4.5026800000000002E-3</v>
          </cell>
          <cell r="BW15">
            <v>6.0405799999999994E-3</v>
          </cell>
          <cell r="BX15">
            <v>4.1169345999999985E-3</v>
          </cell>
          <cell r="BY15">
            <v>0</v>
          </cell>
          <cell r="BZ15">
            <v>0</v>
          </cell>
          <cell r="CA15">
            <v>0</v>
          </cell>
          <cell r="CB15">
            <v>1.5630309999999998</v>
          </cell>
          <cell r="CC15">
            <v>0.71086000000000005</v>
          </cell>
          <cell r="CD15">
            <v>0.33280399999999999</v>
          </cell>
          <cell r="CE15">
            <v>1.27691</v>
          </cell>
          <cell r="CF15">
            <v>2.8020510000000001</v>
          </cell>
          <cell r="CG15">
            <v>1.558942</v>
          </cell>
          <cell r="CH15">
            <v>1.8073779999999997</v>
          </cell>
          <cell r="CI15">
            <v>3.4894270000000001</v>
          </cell>
          <cell r="CJ15">
            <v>3.0973479999999998</v>
          </cell>
          <cell r="CK15">
            <v>2.5763589999999996</v>
          </cell>
          <cell r="CL15">
            <v>3.1680029999999997</v>
          </cell>
          <cell r="CM15">
            <v>3.5354380000000001</v>
          </cell>
          <cell r="CN15">
            <v>4.3489009999999997</v>
          </cell>
          <cell r="CO15">
            <v>4.568975</v>
          </cell>
          <cell r="CP15">
            <v>4.9011459999999998</v>
          </cell>
          <cell r="CQ15">
            <v>4.2570600000000001</v>
          </cell>
          <cell r="CR15">
            <v>3.755509</v>
          </cell>
          <cell r="CS15">
            <v>3.5347409999999999</v>
          </cell>
          <cell r="CT15">
            <v>3.1963119999999998</v>
          </cell>
          <cell r="CU15">
            <v>1.9269379999999998</v>
          </cell>
          <cell r="CV15">
            <v>2.5636859999999997</v>
          </cell>
          <cell r="CW15">
            <v>3.9927409999999997</v>
          </cell>
          <cell r="CX15">
            <v>2.904392745</v>
          </cell>
          <cell r="CY15">
            <v>0</v>
          </cell>
          <cell r="CZ15">
            <v>0</v>
          </cell>
          <cell r="DA15">
            <v>0</v>
          </cell>
        </row>
        <row r="47">
          <cell r="BB47">
            <v>9.0292999999999998E-2</v>
          </cell>
          <cell r="BC47">
            <v>5.3834E-2</v>
          </cell>
          <cell r="BD47">
            <v>0.16310002000000001</v>
          </cell>
          <cell r="BE47">
            <v>0.28285758</v>
          </cell>
          <cell r="BF47">
            <v>0.44982299999999997</v>
          </cell>
          <cell r="BG47">
            <v>0.65294697191999995</v>
          </cell>
          <cell r="BH47">
            <v>0.77558393999999997</v>
          </cell>
          <cell r="BI47">
            <v>1.0510515</v>
          </cell>
          <cell r="BJ47">
            <v>1.1621943399999999</v>
          </cell>
          <cell r="BK47">
            <v>1.1256750799999999</v>
          </cell>
          <cell r="BL47">
            <v>1.45674272</v>
          </cell>
          <cell r="BM47">
            <v>1.7763116800000001</v>
          </cell>
          <cell r="BN47">
            <v>1.9185818800000001</v>
          </cell>
          <cell r="BO47">
            <v>2.0388488200000001</v>
          </cell>
          <cell r="BP47">
            <v>2.1212027989929032</v>
          </cell>
          <cell r="BQ47">
            <v>2.219557239644407</v>
          </cell>
          <cell r="BR47">
            <v>2.2985881102019396</v>
          </cell>
          <cell r="BS47">
            <v>2.2914422910774119</v>
          </cell>
          <cell r="BT47">
            <v>2.5803061808401804</v>
          </cell>
          <cell r="BU47">
            <v>2.3838981252156461</v>
          </cell>
          <cell r="BV47">
            <v>2.3348406600000002</v>
          </cell>
          <cell r="BW47">
            <v>1.7514061996999994</v>
          </cell>
          <cell r="BX47">
            <v>1.4366694599999996</v>
          </cell>
          <cell r="BY47">
            <v>0</v>
          </cell>
          <cell r="BZ47">
            <v>0</v>
          </cell>
          <cell r="CA47">
            <v>0</v>
          </cell>
          <cell r="CB47">
            <v>13.297106999999999</v>
          </cell>
          <cell r="CC47">
            <v>5.9270000000000005</v>
          </cell>
          <cell r="CD47">
            <v>18.216129000000002</v>
          </cell>
          <cell r="CE47">
            <v>32.606999999999999</v>
          </cell>
          <cell r="CF47">
            <v>57.891000000000005</v>
          </cell>
          <cell r="CG47">
            <v>96.596999999999994</v>
          </cell>
          <cell r="CH47">
            <v>124.84719999999999</v>
          </cell>
          <cell r="CI47">
            <v>182.263229</v>
          </cell>
          <cell r="CJ47">
            <v>213.10344700000002</v>
          </cell>
          <cell r="CK47">
            <v>175.79127800000001</v>
          </cell>
          <cell r="CL47">
            <v>283.13980700000002</v>
          </cell>
          <cell r="CM47">
            <v>343.12987300000003</v>
          </cell>
          <cell r="CN47">
            <v>377.66125299999999</v>
          </cell>
          <cell r="CO47">
            <v>403.87194899999997</v>
          </cell>
          <cell r="CP47">
            <v>473.21949199999995</v>
          </cell>
          <cell r="CQ47">
            <v>441.41179199999988</v>
          </cell>
          <cell r="CR47">
            <v>364.49039699999997</v>
          </cell>
          <cell r="CS47">
            <v>483.22228799999988</v>
          </cell>
          <cell r="CT47">
            <v>550.77837099999999</v>
          </cell>
          <cell r="CU47">
            <v>404.33319599999999</v>
          </cell>
          <cell r="CV47">
            <v>362.39141999999993</v>
          </cell>
          <cell r="CW47">
            <v>319.867975</v>
          </cell>
          <cell r="CX47">
            <v>299.326277</v>
          </cell>
          <cell r="CY47">
            <v>0</v>
          </cell>
          <cell r="CZ47">
            <v>0</v>
          </cell>
          <cell r="DA47">
            <v>0</v>
          </cell>
        </row>
        <row r="105">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v>0</v>
          </cell>
          <cell r="CR105">
            <v>0</v>
          </cell>
          <cell r="CS105">
            <v>0</v>
          </cell>
          <cell r="CT105">
            <v>0</v>
          </cell>
          <cell r="CU105">
            <v>0</v>
          </cell>
          <cell r="CV105">
            <v>0</v>
          </cell>
          <cell r="CW105">
            <v>0</v>
          </cell>
          <cell r="CX105">
            <v>0</v>
          </cell>
          <cell r="CY105">
            <v>0</v>
          </cell>
          <cell r="CZ105">
            <v>0</v>
          </cell>
          <cell r="DA105">
            <v>0</v>
          </cell>
        </row>
        <row r="108">
          <cell r="BB108">
            <v>2.1013649999999998E-2</v>
          </cell>
          <cell r="BC108">
            <v>3.1240649999999998E-2</v>
          </cell>
          <cell r="BD108">
            <v>3.8136000000000003E-3</v>
          </cell>
          <cell r="BE108">
            <v>1.3288999999999999E-2</v>
          </cell>
          <cell r="BF108">
            <v>1.072E-3</v>
          </cell>
          <cell r="BG108">
            <v>8.6680000000000004E-3</v>
          </cell>
          <cell r="BH108">
            <v>9.0060000000000001E-3</v>
          </cell>
          <cell r="BI108">
            <v>1.405E-2</v>
          </cell>
          <cell r="BJ108">
            <v>0</v>
          </cell>
          <cell r="BK108">
            <v>6.5979999999999997E-3</v>
          </cell>
          <cell r="BL108">
            <v>1.5999999999999999E-5</v>
          </cell>
          <cell r="BM108">
            <v>5.0979039999999996E-2</v>
          </cell>
          <cell r="BN108">
            <v>6.0956999999999997E-2</v>
          </cell>
          <cell r="BO108">
            <v>1.5375999999999999E-2</v>
          </cell>
          <cell r="BP108">
            <v>1.9658999999999999E-2</v>
          </cell>
          <cell r="BQ108">
            <v>0.23861697999999998</v>
          </cell>
          <cell r="BR108">
            <v>0.24154299999999998</v>
          </cell>
          <cell r="BS108">
            <v>0.209540438</v>
          </cell>
          <cell r="BT108">
            <v>0.28260457999999999</v>
          </cell>
          <cell r="BU108">
            <v>0.19566499999999998</v>
          </cell>
          <cell r="BV108">
            <v>0.10933</v>
          </cell>
          <cell r="BW108">
            <v>0.13033799999999998</v>
          </cell>
          <cell r="BX108">
            <v>0.16598399999999999</v>
          </cell>
          <cell r="BY108">
            <v>0</v>
          </cell>
          <cell r="BZ108">
            <v>0</v>
          </cell>
          <cell r="CA108">
            <v>0</v>
          </cell>
          <cell r="CB108">
            <v>2.9722039999999996</v>
          </cell>
          <cell r="CC108">
            <v>4.1743309999999996</v>
          </cell>
          <cell r="CD108">
            <v>1.2274499999999999</v>
          </cell>
          <cell r="CE108">
            <v>2.2193079999999998</v>
          </cell>
          <cell r="CF108">
            <v>0.12972600000000001</v>
          </cell>
          <cell r="CG108">
            <v>2.2914249999999998</v>
          </cell>
          <cell r="CH108">
            <v>1.9405449999999997</v>
          </cell>
          <cell r="CI108">
            <v>6.2320630000000001</v>
          </cell>
          <cell r="CJ108">
            <v>0</v>
          </cell>
          <cell r="CK108">
            <v>0.95057799999999992</v>
          </cell>
          <cell r="CL108">
            <v>5.9909999999999998E-3</v>
          </cell>
          <cell r="CM108">
            <v>15.101751999999999</v>
          </cell>
          <cell r="CN108">
            <v>18.979336999999997</v>
          </cell>
          <cell r="CO108">
            <v>3.9444949999999999</v>
          </cell>
          <cell r="CP108">
            <v>5.4374120000000001</v>
          </cell>
          <cell r="CQ108">
            <v>68.961466000000001</v>
          </cell>
          <cell r="CR108">
            <v>60.721711999999997</v>
          </cell>
          <cell r="CS108">
            <v>52.595759999999999</v>
          </cell>
          <cell r="CT108">
            <v>66.184837000000002</v>
          </cell>
          <cell r="CU108">
            <v>39.434182</v>
          </cell>
          <cell r="CV108">
            <v>19.930947</v>
          </cell>
          <cell r="CW108">
            <v>28.962309999999999</v>
          </cell>
          <cell r="CX108">
            <v>45.022732614999995</v>
          </cell>
          <cell r="CY108">
            <v>0</v>
          </cell>
          <cell r="CZ108">
            <v>0</v>
          </cell>
          <cell r="DA108">
            <v>0</v>
          </cell>
        </row>
        <row r="116">
          <cell r="BB116">
            <v>8.5091E-2</v>
          </cell>
          <cell r="BC116">
            <v>7.4317999999999995E-2</v>
          </cell>
          <cell r="BD116">
            <v>5.5980000000000002E-2</v>
          </cell>
          <cell r="BE116">
            <v>3.8748999999999999E-2</v>
          </cell>
          <cell r="BF116">
            <v>5.7839999999999996E-2</v>
          </cell>
          <cell r="BG116">
            <v>7.7767000000000003E-2</v>
          </cell>
          <cell r="BH116">
            <v>0.110073</v>
          </cell>
          <cell r="BI116">
            <v>0.11377200000000001</v>
          </cell>
          <cell r="BJ116">
            <v>5.1633480000000002E-2</v>
          </cell>
          <cell r="BK116">
            <v>4.2143E-2</v>
          </cell>
          <cell r="BL116">
            <v>4.7055E-2</v>
          </cell>
          <cell r="BM116">
            <v>2.0353E-2</v>
          </cell>
          <cell r="BN116">
            <v>2.0990999999999999E-2</v>
          </cell>
          <cell r="BO116">
            <v>6.9839999999999998E-3</v>
          </cell>
          <cell r="BP116">
            <v>1.1483E-2</v>
          </cell>
          <cell r="BQ116">
            <v>1.9046E-2</v>
          </cell>
          <cell r="BR116">
            <v>5.2069999999999998E-3</v>
          </cell>
          <cell r="BS116">
            <v>6.2880000000000002E-3</v>
          </cell>
          <cell r="BT116">
            <v>0</v>
          </cell>
          <cell r="BU116">
            <v>0</v>
          </cell>
          <cell r="BV116">
            <v>0</v>
          </cell>
          <cell r="BW116">
            <v>0</v>
          </cell>
          <cell r="BX116">
            <v>0</v>
          </cell>
          <cell r="BY116">
            <v>0</v>
          </cell>
          <cell r="BZ116">
            <v>0</v>
          </cell>
          <cell r="CA116">
            <v>0</v>
          </cell>
          <cell r="CB116">
            <v>10.077582827630716</v>
          </cell>
          <cell r="CC116">
            <v>8.5565070224512301</v>
          </cell>
          <cell r="CD116">
            <v>6.831531492461461</v>
          </cell>
          <cell r="CE116">
            <v>5.182644147514698</v>
          </cell>
          <cell r="CF116">
            <v>8.3562433665575728</v>
          </cell>
          <cell r="CG116">
            <v>11.877232244062844</v>
          </cell>
          <cell r="CH116">
            <v>17.614472058622106</v>
          </cell>
          <cell r="CI116">
            <v>18.767087299224805</v>
          </cell>
          <cell r="CJ116">
            <v>8.7569280551000315</v>
          </cell>
          <cell r="CK116">
            <v>6.0427136351081785</v>
          </cell>
          <cell r="CL116">
            <v>8.4606447273664021</v>
          </cell>
          <cell r="CM116">
            <v>4.1704057850559577</v>
          </cell>
          <cell r="CN116">
            <v>4.1743925352718518</v>
          </cell>
          <cell r="CO116">
            <v>1.6903530151667943</v>
          </cell>
          <cell r="CP116">
            <v>2.7832971202450203</v>
          </cell>
          <cell r="CQ116">
            <v>4.5455667767750034</v>
          </cell>
          <cell r="CR116">
            <v>1.2343855645141588</v>
          </cell>
          <cell r="CS116">
            <v>1.5551798284348797</v>
          </cell>
          <cell r="CT116">
            <v>0</v>
          </cell>
          <cell r="CU116">
            <v>0</v>
          </cell>
          <cell r="CV116">
            <v>0</v>
          </cell>
          <cell r="CW116">
            <v>0</v>
          </cell>
          <cell r="CX116">
            <v>0</v>
          </cell>
          <cell r="CY116">
            <v>0</v>
          </cell>
          <cell r="CZ116">
            <v>0</v>
          </cell>
          <cell r="DA116">
            <v>0</v>
          </cell>
        </row>
        <row r="121">
          <cell r="BB121">
            <v>0.1372042</v>
          </cell>
          <cell r="BC121">
            <v>0.14338899999999999</v>
          </cell>
          <cell r="BD121">
            <v>0.17147624</v>
          </cell>
          <cell r="BE121">
            <v>0.22041608000000001</v>
          </cell>
          <cell r="BF121">
            <v>0.265044</v>
          </cell>
          <cell r="BG121">
            <v>0.21936359999999999</v>
          </cell>
          <cell r="BH121">
            <v>0.17222499999999999</v>
          </cell>
          <cell r="BI121">
            <v>0.13201299999999999</v>
          </cell>
          <cell r="BJ121">
            <v>0.12367599999999999</v>
          </cell>
          <cell r="BK121">
            <v>7.7356599999999998E-2</v>
          </cell>
          <cell r="BL121">
            <v>5.6801999999999998E-2</v>
          </cell>
          <cell r="BM121">
            <v>5.5684039999999997E-2</v>
          </cell>
          <cell r="BN121">
            <v>4.5911E-2</v>
          </cell>
          <cell r="BO121">
            <v>5.1678999999999989E-2</v>
          </cell>
          <cell r="BP121">
            <v>5.42427802E-2</v>
          </cell>
          <cell r="BQ121">
            <v>4.045E-2</v>
          </cell>
          <cell r="BR121">
            <v>5.9440999999999994E-2</v>
          </cell>
          <cell r="BS121">
            <v>3.9633000000000002E-2</v>
          </cell>
          <cell r="BT121">
            <v>3.5865266540000003E-2</v>
          </cell>
          <cell r="BU121">
            <v>5.2336888799999995E-2</v>
          </cell>
          <cell r="BV121">
            <v>5.6165485899999992E-2</v>
          </cell>
          <cell r="BW121">
            <v>7.2304065959999997E-2</v>
          </cell>
          <cell r="BX121">
            <v>7.076611079999999E-2</v>
          </cell>
          <cell r="BY121">
            <v>0</v>
          </cell>
          <cell r="BZ121">
            <v>0</v>
          </cell>
          <cell r="CA121">
            <v>0</v>
          </cell>
          <cell r="CB121">
            <v>18.090999999999998</v>
          </cell>
          <cell r="CC121">
            <v>16.254658999999997</v>
          </cell>
          <cell r="CD121">
            <v>15.677131999999997</v>
          </cell>
          <cell r="CE121">
            <v>23.320223999999996</v>
          </cell>
          <cell r="CF121">
            <v>31.806000000000001</v>
          </cell>
          <cell r="CG121">
            <v>31.074999999999999</v>
          </cell>
          <cell r="CH121">
            <v>28.004999999999995</v>
          </cell>
          <cell r="CI121">
            <v>24.588000000000001</v>
          </cell>
          <cell r="CJ121">
            <v>23.147000000000002</v>
          </cell>
          <cell r="CK121">
            <v>12.669</v>
          </cell>
          <cell r="CL121">
            <v>11.763</v>
          </cell>
          <cell r="CM121">
            <v>11.962000000000002</v>
          </cell>
          <cell r="CN121">
            <v>10.756</v>
          </cell>
          <cell r="CO121">
            <v>12.755000000000001</v>
          </cell>
          <cell r="CP121">
            <v>11.573993</v>
          </cell>
          <cell r="CQ121">
            <v>10.378</v>
          </cell>
          <cell r="CR121">
            <v>13.792</v>
          </cell>
          <cell r="CS121">
            <v>9.5530000000000008</v>
          </cell>
          <cell r="CT121">
            <v>10.295</v>
          </cell>
          <cell r="CU121">
            <v>9.7147189999999988</v>
          </cell>
          <cell r="CV121">
            <v>10.856999999999999</v>
          </cell>
          <cell r="CW121">
            <v>12.831495999999998</v>
          </cell>
          <cell r="CX121">
            <v>12.954681000000001</v>
          </cell>
          <cell r="CY121">
            <v>0</v>
          </cell>
          <cell r="CZ121">
            <v>0</v>
          </cell>
          <cell r="DA121">
            <v>0</v>
          </cell>
        </row>
        <row r="138">
          <cell r="BB138">
            <v>2.9629999999999999E-3</v>
          </cell>
          <cell r="BC138">
            <v>0</v>
          </cell>
          <cell r="BD138">
            <v>6.1339999999999997E-3</v>
          </cell>
          <cell r="BE138">
            <v>9.6779999999999991E-3</v>
          </cell>
          <cell r="BF138">
            <v>4.8000000000000001E-4</v>
          </cell>
          <cell r="BG138">
            <v>0</v>
          </cell>
          <cell r="BH138">
            <v>3.8219999999999997E-5</v>
          </cell>
          <cell r="BI138">
            <v>3.0917200000000001E-3</v>
          </cell>
          <cell r="BJ138">
            <v>1.29766E-3</v>
          </cell>
          <cell r="BK138">
            <v>2.366E-5</v>
          </cell>
          <cell r="BL138">
            <v>1.8054219999999999E-2</v>
          </cell>
          <cell r="BM138">
            <v>4.0705174649999995E-2</v>
          </cell>
          <cell r="BN138">
            <v>2.8335019999999999E-2</v>
          </cell>
          <cell r="BO138">
            <v>7.7495585519999988E-3</v>
          </cell>
          <cell r="BP138">
            <v>0</v>
          </cell>
          <cell r="BQ138">
            <v>2.3847437600000004E-3</v>
          </cell>
          <cell r="BR138">
            <v>2.9239452199999998E-3</v>
          </cell>
          <cell r="BS138">
            <v>1.28674E-3</v>
          </cell>
          <cell r="BT138">
            <v>2.1476000000000001E-4</v>
          </cell>
          <cell r="BU138">
            <v>1.4196E-4</v>
          </cell>
          <cell r="BV138">
            <v>3.0029999999999998E-4</v>
          </cell>
          <cell r="BW138">
            <v>1.6252599999999999E-3</v>
          </cell>
          <cell r="BX138">
            <v>0</v>
          </cell>
          <cell r="BY138">
            <v>0</v>
          </cell>
          <cell r="BZ138">
            <v>0</v>
          </cell>
          <cell r="CA138">
            <v>0</v>
          </cell>
          <cell r="CB138">
            <v>0.249</v>
          </cell>
          <cell r="CC138">
            <v>0</v>
          </cell>
          <cell r="CD138">
            <v>0.56299999999999994</v>
          </cell>
          <cell r="CE138">
            <v>1.0239999999999998</v>
          </cell>
          <cell r="CF138">
            <v>7.2999999999999995E-2</v>
          </cell>
          <cell r="CG138">
            <v>0</v>
          </cell>
          <cell r="CH138">
            <v>1.4257410579274139E-2</v>
          </cell>
          <cell r="CI138">
            <v>0.65195253641995365</v>
          </cell>
          <cell r="CJ138">
            <v>0.32859316666224653</v>
          </cell>
          <cell r="CK138">
            <v>5.3154003278501694E-3</v>
          </cell>
          <cell r="CL138">
            <v>2.9315783508339925</v>
          </cell>
          <cell r="CM138">
            <v>7.0996099999999993</v>
          </cell>
          <cell r="CN138">
            <v>3.9028269999999998</v>
          </cell>
          <cell r="CO138">
            <v>2.4164080000000001</v>
          </cell>
          <cell r="CP138">
            <v>0</v>
          </cell>
          <cell r="CQ138">
            <v>0.77596500000000002</v>
          </cell>
          <cell r="CR138">
            <v>0.87193699999999996</v>
          </cell>
          <cell r="CS138">
            <v>0.167711</v>
          </cell>
          <cell r="CT138">
            <v>9.6390999999999991E-2</v>
          </cell>
          <cell r="CU138">
            <v>6.7360000000000003E-2</v>
          </cell>
          <cell r="CV138">
            <v>0.15385699999999999</v>
          </cell>
          <cell r="CW138">
            <v>0.84071999999999991</v>
          </cell>
          <cell r="CX138">
            <v>0</v>
          </cell>
          <cell r="CY138">
            <v>0</v>
          </cell>
          <cell r="CZ138">
            <v>0</v>
          </cell>
          <cell r="DA138">
            <v>0</v>
          </cell>
        </row>
        <row r="163">
          <cell r="BB163">
            <v>2.9567230000000002E-4</v>
          </cell>
          <cell r="BC163">
            <v>5.0798700400000009E-4</v>
          </cell>
          <cell r="BD163">
            <v>7.6848439999999997E-4</v>
          </cell>
          <cell r="BE163">
            <v>1.3401282159999999E-3</v>
          </cell>
          <cell r="BF163">
            <v>2.3658793759999998E-3</v>
          </cell>
          <cell r="BG163">
            <v>2.5695521920000002E-3</v>
          </cell>
          <cell r="BH163">
            <v>5.7643400000000006E-3</v>
          </cell>
          <cell r="BI163">
            <v>2.9556399999999998E-3</v>
          </cell>
          <cell r="BJ163">
            <v>4.4810600000000003E-3</v>
          </cell>
          <cell r="BK163">
            <v>5.6072200000000004E-3</v>
          </cell>
          <cell r="BL163">
            <v>5.6118600000000006E-3</v>
          </cell>
          <cell r="BM163">
            <v>3.8839E-3</v>
          </cell>
          <cell r="BN163">
            <v>8.1694000000000003E-3</v>
          </cell>
          <cell r="BO163">
            <v>8.4123800000000006E-3</v>
          </cell>
          <cell r="BP163">
            <v>7.7147799999999992E-3</v>
          </cell>
          <cell r="BQ163">
            <v>6.3298599999999997E-3</v>
          </cell>
          <cell r="BR163">
            <v>8.4224399999999998E-3</v>
          </cell>
          <cell r="BS163">
            <v>9.7786399999999999E-3</v>
          </cell>
          <cell r="BT163">
            <v>9.5950199999999992E-3</v>
          </cell>
          <cell r="BU163">
            <v>1.1764180000000001E-2</v>
          </cell>
          <cell r="BV163">
            <v>1.1413472391999999E-2</v>
          </cell>
          <cell r="BW163">
            <v>1.4048359999999999E-2</v>
          </cell>
          <cell r="BX163">
            <v>1.2966860122579998E-2</v>
          </cell>
          <cell r="BY163">
            <v>0</v>
          </cell>
          <cell r="BZ163">
            <v>0</v>
          </cell>
          <cell r="CA163">
            <v>0</v>
          </cell>
          <cell r="CB163">
            <v>9.6169000000000004E-2</v>
          </cell>
          <cell r="CC163">
            <v>0.153169</v>
          </cell>
          <cell r="CD163">
            <v>0.21492199999999995</v>
          </cell>
          <cell r="CE163">
            <v>0.34709099999999998</v>
          </cell>
          <cell r="CF163">
            <v>0.45459300000000002</v>
          </cell>
          <cell r="CG163">
            <v>0.650061</v>
          </cell>
          <cell r="CH163">
            <v>1.8012479999999997</v>
          </cell>
          <cell r="CI163">
            <v>1.1047889999999998</v>
          </cell>
          <cell r="CJ163">
            <v>1.7707839999999999</v>
          </cell>
          <cell r="CK163">
            <v>2.1625160000000001</v>
          </cell>
          <cell r="CL163">
            <v>2.2241879999999998</v>
          </cell>
          <cell r="CM163">
            <v>1.6120539999999999</v>
          </cell>
          <cell r="CN163">
            <v>4.3306509999999996</v>
          </cell>
          <cell r="CO163">
            <v>5.3034479999999995</v>
          </cell>
          <cell r="CP163">
            <v>5.2403909999999998</v>
          </cell>
          <cell r="CQ163">
            <v>3.4359109999999999</v>
          </cell>
          <cell r="CR163">
            <v>4.1077839999999997</v>
          </cell>
          <cell r="CS163">
            <v>4.5736969999999992</v>
          </cell>
          <cell r="CT163">
            <v>4.8472689999999989</v>
          </cell>
          <cell r="CU163">
            <v>5.7402909999999991</v>
          </cell>
          <cell r="CV163">
            <v>4.9454690000000001</v>
          </cell>
          <cell r="CW163">
            <v>7.2382739999999997</v>
          </cell>
          <cell r="CX163">
            <v>6.8117577860000003</v>
          </cell>
          <cell r="CY163">
            <v>0</v>
          </cell>
          <cell r="CZ163">
            <v>0</v>
          </cell>
          <cell r="DA163">
            <v>0</v>
          </cell>
        </row>
        <row r="187">
          <cell r="BB187">
            <v>0.14434207811999999</v>
          </cell>
          <cell r="BC187">
            <v>0.14540645318000001</v>
          </cell>
          <cell r="BD187">
            <v>0.14458112462</v>
          </cell>
          <cell r="BE187">
            <v>0.12584577144</v>
          </cell>
          <cell r="BF187">
            <v>8.3412160500000013E-2</v>
          </cell>
          <cell r="BG187">
            <v>6.6647887680000004E-2</v>
          </cell>
          <cell r="BH187">
            <v>3.2820683940000005E-2</v>
          </cell>
          <cell r="BI187">
            <v>3.5579169695999995E-2</v>
          </cell>
          <cell r="BJ187">
            <v>3.1760859600000003E-2</v>
          </cell>
          <cell r="BK187">
            <v>2.3145370799999999E-2</v>
          </cell>
          <cell r="BL187">
            <v>1.9108778107999998E-2</v>
          </cell>
          <cell r="BM187">
            <v>2.0863659999999999E-2</v>
          </cell>
          <cell r="BN187">
            <v>1.634258266E-2</v>
          </cell>
          <cell r="BO187">
            <v>4.2671137179999999E-2</v>
          </cell>
          <cell r="BP187">
            <v>6.1554345999999989E-3</v>
          </cell>
          <cell r="BQ187">
            <v>2.08704272E-2</v>
          </cell>
          <cell r="BR187">
            <v>3.4822907E-2</v>
          </cell>
          <cell r="BS187">
            <v>2.4342473007999996E-2</v>
          </cell>
          <cell r="BT187">
            <v>2.4161889079999999E-2</v>
          </cell>
          <cell r="BU187">
            <v>2.8757246140000001E-2</v>
          </cell>
          <cell r="BV187">
            <v>9.5536824039999992E-3</v>
          </cell>
          <cell r="BW187">
            <v>0</v>
          </cell>
          <cell r="BX187">
            <v>0</v>
          </cell>
          <cell r="BY187">
            <v>0</v>
          </cell>
          <cell r="BZ187">
            <v>0</v>
          </cell>
          <cell r="CA187">
            <v>0</v>
          </cell>
          <cell r="CB187">
            <v>13.274329999999999</v>
          </cell>
          <cell r="CC187">
            <v>9.7525879999999994</v>
          </cell>
          <cell r="CD187">
            <v>12.358478</v>
          </cell>
          <cell r="CE187">
            <v>11.112579999999999</v>
          </cell>
          <cell r="CF187">
            <v>7.5782699999999998</v>
          </cell>
          <cell r="CG187">
            <v>8.6596309999999992</v>
          </cell>
          <cell r="CH187">
            <v>9.6735819999999997</v>
          </cell>
          <cell r="CI187">
            <v>9.2503580000000003</v>
          </cell>
          <cell r="CJ187">
            <v>4.7668310000000007</v>
          </cell>
          <cell r="CK187">
            <v>4.2193460000000007</v>
          </cell>
          <cell r="CL187">
            <v>4.1285910000000001</v>
          </cell>
          <cell r="CM187">
            <v>5.0215329999999998</v>
          </cell>
          <cell r="CN187">
            <v>3.1462019999999997</v>
          </cell>
          <cell r="CO187">
            <v>9.195132000000001</v>
          </cell>
          <cell r="CP187">
            <v>1.0227059999999999</v>
          </cell>
          <cell r="CQ187">
            <v>3.5046400000000002</v>
          </cell>
          <cell r="CR187">
            <v>6.7134719999999994</v>
          </cell>
          <cell r="CS187">
            <v>4.6301139999999998</v>
          </cell>
          <cell r="CT187">
            <v>9.7177999999999987</v>
          </cell>
          <cell r="CU187">
            <v>7.4265969999999992</v>
          </cell>
          <cell r="CV187">
            <v>1.8012419999999998</v>
          </cell>
          <cell r="CW187">
            <v>0</v>
          </cell>
          <cell r="CX187">
            <v>0</v>
          </cell>
          <cell r="CY187">
            <v>0</v>
          </cell>
          <cell r="CZ187">
            <v>0</v>
          </cell>
          <cell r="DA187">
            <v>0</v>
          </cell>
        </row>
        <row r="228">
          <cell r="BB228">
            <v>0</v>
          </cell>
          <cell r="BC228">
            <v>0</v>
          </cell>
          <cell r="BD228">
            <v>0</v>
          </cell>
          <cell r="BE228">
            <v>0</v>
          </cell>
          <cell r="BF228">
            <v>7.2069999999999999E-3</v>
          </cell>
          <cell r="BG228">
            <v>0</v>
          </cell>
          <cell r="BH228">
            <v>7.6440000000000007E-5</v>
          </cell>
          <cell r="BI228">
            <v>8.5499999999999991E-5</v>
          </cell>
          <cell r="BJ228">
            <v>1.2012E-4</v>
          </cell>
          <cell r="BK228">
            <v>2.2061999999999997E-3</v>
          </cell>
          <cell r="BL228">
            <v>3.0273999999999996E-4</v>
          </cell>
          <cell r="BM228">
            <v>1.6584199999999999E-3</v>
          </cell>
          <cell r="BN228">
            <v>3.3881199999999997E-3</v>
          </cell>
          <cell r="BO228">
            <v>5.6058599999999998E-3</v>
          </cell>
          <cell r="BP228">
            <v>1.6664719999999997E-2</v>
          </cell>
          <cell r="BQ228">
            <v>3.2779299999999997E-2</v>
          </cell>
          <cell r="BR228">
            <v>3.8366384680000004E-2</v>
          </cell>
          <cell r="BS228">
            <v>4.3471799999999991E-2</v>
          </cell>
          <cell r="BT228">
            <v>8.2428200000000007E-2</v>
          </cell>
          <cell r="BU228">
            <v>5.7645416999999997E-2</v>
          </cell>
          <cell r="BV228">
            <v>4.2957466999999999E-2</v>
          </cell>
          <cell r="BW228">
            <v>1.0913036399999999E-2</v>
          </cell>
          <cell r="BX228">
            <v>1.7918199999999999E-2</v>
          </cell>
          <cell r="BY228">
            <v>0</v>
          </cell>
          <cell r="BZ228">
            <v>0</v>
          </cell>
          <cell r="CA228">
            <v>0</v>
          </cell>
          <cell r="CB228">
            <v>0</v>
          </cell>
          <cell r="CC228">
            <v>0</v>
          </cell>
          <cell r="CD228">
            <v>0</v>
          </cell>
          <cell r="CE228">
            <v>0</v>
          </cell>
          <cell r="CF228">
            <v>1.0209999999999999</v>
          </cell>
          <cell r="CG228">
            <v>0</v>
          </cell>
          <cell r="CH228">
            <v>1.6877098740944937E-2</v>
          </cell>
          <cell r="CI228">
            <v>9.4276251435807742E-2</v>
          </cell>
          <cell r="CJ228">
            <v>5.2014587343011363E-2</v>
          </cell>
          <cell r="CK228">
            <v>0.38313437903102543</v>
          </cell>
          <cell r="CL228">
            <v>0.11383082619378374</v>
          </cell>
          <cell r="CM228">
            <v>1.0456584936157693</v>
          </cell>
          <cell r="CN228">
            <v>2.7559772937581948</v>
          </cell>
          <cell r="CO228">
            <v>3.3459999999999996</v>
          </cell>
          <cell r="CP228">
            <v>6.6950000000000003</v>
          </cell>
          <cell r="CQ228">
            <v>7.527000000000001</v>
          </cell>
          <cell r="CR228">
            <v>7.8915439999999997</v>
          </cell>
          <cell r="CS228">
            <v>10.468</v>
          </cell>
          <cell r="CT228">
            <v>18.690000000000001</v>
          </cell>
          <cell r="CU228">
            <v>12.251822000000001</v>
          </cell>
          <cell r="CV228">
            <v>7.8464039999999997</v>
          </cell>
          <cell r="CW228">
            <v>2.230788</v>
          </cell>
          <cell r="CX228">
            <v>4.01581732</v>
          </cell>
          <cell r="CY228">
            <v>0</v>
          </cell>
          <cell r="CZ228">
            <v>0</v>
          </cell>
          <cell r="DA228">
            <v>0</v>
          </cell>
        </row>
        <row r="231">
          <cell r="BB231">
            <v>1.2123999999999999E-2</v>
          </cell>
          <cell r="BC231">
            <v>1.1601999999999999E-2</v>
          </cell>
          <cell r="BD231">
            <v>1.8615E-2</v>
          </cell>
          <cell r="BE231">
            <v>1.7346E-2</v>
          </cell>
          <cell r="BF231">
            <v>3.3844399999999997E-2</v>
          </cell>
          <cell r="BG231">
            <v>1.2707E-2</v>
          </cell>
          <cell r="BH231">
            <v>7.6999999999999994E-3</v>
          </cell>
          <cell r="BI231">
            <v>4.542E-3</v>
          </cell>
          <cell r="BJ231">
            <v>9.1229999999999992E-3</v>
          </cell>
          <cell r="BK231">
            <v>0</v>
          </cell>
          <cell r="BL231">
            <v>3.2760000000000005E-5</v>
          </cell>
          <cell r="BM231">
            <v>1.4119999999999999E-2</v>
          </cell>
          <cell r="BN231">
            <v>8.3549999999999996E-3</v>
          </cell>
          <cell r="BO231">
            <v>5.927E-3</v>
          </cell>
          <cell r="BP231">
            <v>4.9529999999999999E-3</v>
          </cell>
          <cell r="BQ231">
            <v>6.5880000000000001E-3</v>
          </cell>
          <cell r="BR231">
            <v>0</v>
          </cell>
          <cell r="BS231">
            <v>0</v>
          </cell>
          <cell r="BT231">
            <v>0</v>
          </cell>
          <cell r="BU231">
            <v>0</v>
          </cell>
          <cell r="BV231">
            <v>0</v>
          </cell>
          <cell r="BW231">
            <v>0</v>
          </cell>
          <cell r="BX231">
            <v>0</v>
          </cell>
          <cell r="BY231">
            <v>0</v>
          </cell>
          <cell r="BZ231">
            <v>0</v>
          </cell>
          <cell r="CA231">
            <v>0</v>
          </cell>
          <cell r="CB231">
            <v>1.679</v>
          </cell>
          <cell r="CC231">
            <v>1.452</v>
          </cell>
          <cell r="CD231">
            <v>2.3279999999999998</v>
          </cell>
          <cell r="CE231">
            <v>2.3610000000000002</v>
          </cell>
          <cell r="CF231">
            <v>4.8580000000000005</v>
          </cell>
          <cell r="CG231">
            <v>1.8773929734370129</v>
          </cell>
          <cell r="CH231">
            <v>1.4084818670365924</v>
          </cell>
          <cell r="CI231">
            <v>1.0407666123261641</v>
          </cell>
          <cell r="CJ231">
            <v>1.999226010653224</v>
          </cell>
          <cell r="CK231">
            <v>0</v>
          </cell>
          <cell r="CL231">
            <v>1.224683873475842E-2</v>
          </cell>
          <cell r="CM231">
            <v>3.8157916303695587</v>
          </cell>
          <cell r="CN231">
            <v>2.4639435141781005</v>
          </cell>
          <cell r="CO231">
            <v>1.6444440275090477</v>
          </cell>
          <cell r="CP231">
            <v>1.736634881605549</v>
          </cell>
          <cell r="CQ231">
            <v>2.2841590153381448</v>
          </cell>
          <cell r="CR231">
            <v>0</v>
          </cell>
          <cell r="CS231">
            <v>0</v>
          </cell>
          <cell r="CT231">
            <v>0</v>
          </cell>
          <cell r="CU231">
            <v>0</v>
          </cell>
          <cell r="CV231">
            <v>0</v>
          </cell>
          <cell r="CW231">
            <v>0</v>
          </cell>
          <cell r="CX231">
            <v>0</v>
          </cell>
          <cell r="CY231">
            <v>0</v>
          </cell>
          <cell r="CZ231">
            <v>0</v>
          </cell>
          <cell r="DA231">
            <v>0</v>
          </cell>
        </row>
        <row r="253">
          <cell r="BB253">
            <v>1.1258823529411764E-2</v>
          </cell>
          <cell r="BC253">
            <v>1.0977562499999999E-2</v>
          </cell>
          <cell r="BD253">
            <v>2.1476435294117645E-2</v>
          </cell>
          <cell r="BE253">
            <v>1.9372683333333331E-2</v>
          </cell>
          <cell r="BF253">
            <v>1.7965394736842104E-2</v>
          </cell>
          <cell r="BG253">
            <v>2.0530714999999998E-2</v>
          </cell>
          <cell r="BH253">
            <v>1.0620814285714285E-2</v>
          </cell>
          <cell r="BI253">
            <v>0</v>
          </cell>
          <cell r="BJ253">
            <v>3.1206686956521738E-2</v>
          </cell>
          <cell r="BK253">
            <v>2.6490766666666665E-2</v>
          </cell>
          <cell r="BL253">
            <v>1.1705666666666666E-2</v>
          </cell>
          <cell r="BM253">
            <v>0</v>
          </cell>
          <cell r="BN253">
            <v>0</v>
          </cell>
          <cell r="BO253">
            <v>0</v>
          </cell>
          <cell r="BP253">
            <v>0</v>
          </cell>
          <cell r="BQ253">
            <v>1.0667425925925924E-2</v>
          </cell>
          <cell r="BR253">
            <v>5.1898782608695647E-2</v>
          </cell>
          <cell r="BS253">
            <v>3.4900986956521739E-2</v>
          </cell>
          <cell r="BT253">
            <v>0</v>
          </cell>
          <cell r="BU253">
            <v>0</v>
          </cell>
          <cell r="BV253">
            <v>0</v>
          </cell>
          <cell r="BW253">
            <v>0</v>
          </cell>
          <cell r="BX253">
            <v>0</v>
          </cell>
          <cell r="BY253">
            <v>0</v>
          </cell>
          <cell r="BZ253">
            <v>0</v>
          </cell>
          <cell r="CA253">
            <v>0</v>
          </cell>
          <cell r="CB253">
            <v>2.004</v>
          </cell>
          <cell r="CC253">
            <v>1.996432</v>
          </cell>
          <cell r="CD253">
            <v>3.687414</v>
          </cell>
          <cell r="CE253">
            <v>3.4870829999999997</v>
          </cell>
          <cell r="CF253">
            <v>3.9669319999999999</v>
          </cell>
          <cell r="CG253">
            <v>4.1061429999999994</v>
          </cell>
          <cell r="CH253">
            <v>2.2303709999999999</v>
          </cell>
          <cell r="CI253">
            <v>0</v>
          </cell>
          <cell r="CJ253">
            <v>9.1908779999999997</v>
          </cell>
          <cell r="CK253">
            <v>4.768338</v>
          </cell>
          <cell r="CL253">
            <v>2.5202499999999999</v>
          </cell>
          <cell r="CM253">
            <v>0</v>
          </cell>
          <cell r="CN253">
            <v>0</v>
          </cell>
          <cell r="CO253">
            <v>0</v>
          </cell>
          <cell r="CP253">
            <v>0</v>
          </cell>
          <cell r="CQ253">
            <v>2.8895379999999995</v>
          </cell>
          <cell r="CR253">
            <v>11.936719999999999</v>
          </cell>
          <cell r="CS253">
            <v>8.0272269999999999</v>
          </cell>
          <cell r="CT253">
            <v>0</v>
          </cell>
          <cell r="CU253">
            <v>0</v>
          </cell>
          <cell r="CV253">
            <v>0</v>
          </cell>
          <cell r="CW253">
            <v>0</v>
          </cell>
          <cell r="CX253">
            <v>0</v>
          </cell>
          <cell r="CY253">
            <v>0</v>
          </cell>
          <cell r="CZ253">
            <v>0</v>
          </cell>
          <cell r="DA253">
            <v>0</v>
          </cell>
        </row>
        <row r="263">
          <cell r="BB263">
            <v>0.51119503677741174</v>
          </cell>
          <cell r="BC263">
            <v>0.47518612218399997</v>
          </cell>
          <cell r="BD263">
            <v>0.58831262637011772</v>
          </cell>
          <cell r="BE263">
            <v>0.73298563292433327</v>
          </cell>
          <cell r="BF263">
            <v>0.9292290437528421</v>
          </cell>
          <cell r="BG263">
            <v>1.0669906467920001</v>
          </cell>
          <cell r="BH263">
            <v>1.1298860582257142</v>
          </cell>
          <cell r="BI263">
            <v>1.3670924674959997</v>
          </cell>
          <cell r="BJ263">
            <v>1.4240872465565217</v>
          </cell>
          <cell r="BK263">
            <v>1.3160898974666666</v>
          </cell>
          <cell r="BL263">
            <v>1.6226868591946668</v>
          </cell>
          <cell r="BM263">
            <v>1.9921026146500003</v>
          </cell>
          <cell r="BN263">
            <v>2.1192261562599999</v>
          </cell>
          <cell r="BO263">
            <v>2.1925133863320005</v>
          </cell>
          <cell r="BP263">
            <v>2.2569789542609038</v>
          </cell>
          <cell r="BQ263">
            <v>2.6241282526783332</v>
          </cell>
          <cell r="BR263">
            <v>2.7602294418306355</v>
          </cell>
          <cell r="BS263">
            <v>2.6673237159819334</v>
          </cell>
          <cell r="BT263">
            <v>3.0223625146261806</v>
          </cell>
          <cell r="BU263">
            <v>2.7335812771556465</v>
          </cell>
          <cell r="BV263">
            <v>2.5703013622559996</v>
          </cell>
          <cell r="BW263">
            <v>1.9872833325559998</v>
          </cell>
          <cell r="BX263">
            <v>1.7084215655225796</v>
          </cell>
          <cell r="BY263">
            <v>0</v>
          </cell>
          <cell r="BZ263">
            <v>0</v>
          </cell>
          <cell r="CA263">
            <v>0</v>
          </cell>
          <cell r="CB263">
            <v>63.479161520366716</v>
          </cell>
          <cell r="CC263">
            <v>49.09583263485122</v>
          </cell>
          <cell r="CD263">
            <v>61.47498330206146</v>
          </cell>
          <cell r="CE263">
            <v>82.94000300191469</v>
          </cell>
          <cell r="CF263">
            <v>118.96004791115757</v>
          </cell>
          <cell r="CG263">
            <v>158.78730038179987</v>
          </cell>
          <cell r="CH263">
            <v>189.54748712977886</v>
          </cell>
          <cell r="CI263">
            <v>247.54144769940675</v>
          </cell>
          <cell r="CJ263">
            <v>266.31924050855849</v>
          </cell>
          <cell r="CK263">
            <v>209.63998659526709</v>
          </cell>
          <cell r="CL263">
            <v>318.56885174312902</v>
          </cell>
          <cell r="CM263">
            <v>396.49939690904125</v>
          </cell>
          <cell r="CN263">
            <v>432.52489572240808</v>
          </cell>
          <cell r="CO263">
            <v>449.21745504267585</v>
          </cell>
          <cell r="CP263">
            <v>515.3524389048506</v>
          </cell>
          <cell r="CQ263">
            <v>556.20252418011319</v>
          </cell>
          <cell r="CR263">
            <v>480.54371712571407</v>
          </cell>
          <cell r="CS263">
            <v>578.533033323935</v>
          </cell>
          <cell r="CT263">
            <v>663.95739077400015</v>
          </cell>
          <cell r="CU263">
            <v>480.89510500000006</v>
          </cell>
          <cell r="CV263">
            <v>410.87363222839997</v>
          </cell>
          <cell r="CW263">
            <v>376.18073900000002</v>
          </cell>
          <cell r="CX263">
            <v>371.03565846599997</v>
          </cell>
          <cell r="CY263">
            <v>0</v>
          </cell>
          <cell r="CZ263">
            <v>0</v>
          </cell>
          <cell r="DA263">
            <v>0</v>
          </cell>
        </row>
        <row r="264">
          <cell r="BB264">
            <v>5.9222800000000009E-4</v>
          </cell>
          <cell r="BC264">
            <v>2.7664000000000003E-4</v>
          </cell>
          <cell r="BD264">
            <v>9.1000000000000016E-5</v>
          </cell>
          <cell r="BE264">
            <v>4.8411999999999995E-6</v>
          </cell>
          <cell r="BF264">
            <v>6.1880000000000011E-5</v>
          </cell>
          <cell r="BG264">
            <v>3.6400000000000004E-5</v>
          </cell>
          <cell r="BH264">
            <v>4.2698000000000004E-4</v>
          </cell>
          <cell r="BI264">
            <v>0</v>
          </cell>
          <cell r="BJ264">
            <v>3.0940000000000005E-5</v>
          </cell>
          <cell r="BK264">
            <v>8.5540000000000011E-5</v>
          </cell>
          <cell r="BL264">
            <v>0</v>
          </cell>
          <cell r="BM264">
            <v>0</v>
          </cell>
          <cell r="BN264">
            <v>1.8999999999999998E-6</v>
          </cell>
          <cell r="BO264">
            <v>0</v>
          </cell>
          <cell r="BP264">
            <v>2.9120000000000002E-5</v>
          </cell>
          <cell r="BQ264">
            <v>6.7055400000000003E-3</v>
          </cell>
          <cell r="BR264">
            <v>4.2432E-4</v>
          </cell>
          <cell r="BS264">
            <v>3.6400000000000004E-5</v>
          </cell>
          <cell r="BT264">
            <v>1.1648000000000001E-4</v>
          </cell>
          <cell r="BU264">
            <v>0</v>
          </cell>
          <cell r="BV264">
            <v>1.32496E-7</v>
          </cell>
          <cell r="BW264">
            <v>0</v>
          </cell>
          <cell r="BX264">
            <v>0</v>
          </cell>
          <cell r="BY264">
            <v>0</v>
          </cell>
          <cell r="BZ264">
            <v>0</v>
          </cell>
          <cell r="CA264">
            <v>0</v>
          </cell>
          <cell r="CB264">
            <v>0.17573769273600001</v>
          </cell>
          <cell r="CC264">
            <v>0.1069606124</v>
          </cell>
          <cell r="CD264">
            <v>3.8122809600000002E-2</v>
          </cell>
          <cell r="CE264">
            <v>2.1628544000000002E-3</v>
          </cell>
          <cell r="CF264">
            <v>2.0790544599999999E-2</v>
          </cell>
          <cell r="CG264">
            <v>1.9312164300000004E-2</v>
          </cell>
          <cell r="CH264">
            <v>0.1517806948</v>
          </cell>
          <cell r="CI264">
            <v>0</v>
          </cell>
          <cell r="CJ264">
            <v>1.7040688800000002E-2</v>
          </cell>
          <cell r="CK264">
            <v>7.1408180799999998E-2</v>
          </cell>
          <cell r="CL264">
            <v>0</v>
          </cell>
          <cell r="CM264">
            <v>0</v>
          </cell>
          <cell r="CN264">
            <v>8.7237920000000002E-4</v>
          </cell>
          <cell r="CO264">
            <v>0</v>
          </cell>
          <cell r="CP264">
            <v>2.1465903000000001E-2</v>
          </cell>
          <cell r="CQ264">
            <v>1.1983753879999999</v>
          </cell>
          <cell r="CR264">
            <v>9.38075612E-2</v>
          </cell>
          <cell r="CS264">
            <v>2.43054955E-2</v>
          </cell>
          <cell r="CT264">
            <v>8.0371774000000007E-2</v>
          </cell>
          <cell r="CU264">
            <v>0</v>
          </cell>
          <cell r="CV264">
            <v>5.962284E-4</v>
          </cell>
          <cell r="CW264">
            <v>0</v>
          </cell>
          <cell r="CX264">
            <v>0</v>
          </cell>
          <cell r="CY264">
            <v>0</v>
          </cell>
          <cell r="CZ264">
            <v>0</v>
          </cell>
          <cell r="DA264">
            <v>0</v>
          </cell>
        </row>
        <row r="266">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row>
        <row r="267">
          <cell r="BB267">
            <v>0.48327610164941176</v>
          </cell>
          <cell r="BC267">
            <v>0.43956159567999997</v>
          </cell>
          <cell r="BD267">
            <v>0.58136281991411765</v>
          </cell>
          <cell r="BE267">
            <v>0.71426511477333321</v>
          </cell>
          <cell r="BF267">
            <v>0.91561595523684214</v>
          </cell>
          <cell r="BG267">
            <v>1.0500057346</v>
          </cell>
          <cell r="BH267">
            <v>1.1091380982257142</v>
          </cell>
          <cell r="BI267">
            <v>1.3405235674959999</v>
          </cell>
          <cell r="BJ267">
            <v>1.4112815065565218</v>
          </cell>
          <cell r="BK267">
            <v>1.2970406774666667</v>
          </cell>
          <cell r="BL267">
            <v>1.6098038847746667</v>
          </cell>
          <cell r="BM267">
            <v>1.9296959746500002</v>
          </cell>
          <cell r="BN267">
            <v>2.0419046026599998</v>
          </cell>
          <cell r="BO267">
            <v>2.1594653757320006</v>
          </cell>
          <cell r="BP267">
            <v>2.2147369879209036</v>
          </cell>
          <cell r="BQ267">
            <v>2.3529493082783328</v>
          </cell>
          <cell r="BR267">
            <v>2.4912481297106357</v>
          </cell>
          <cell r="BS267">
            <v>2.4413652910419334</v>
          </cell>
          <cell r="BT267">
            <v>2.7229762964601805</v>
          </cell>
          <cell r="BU267">
            <v>2.5227796371556463</v>
          </cell>
          <cell r="BV267">
            <v>2.443817595304</v>
          </cell>
          <cell r="BW267">
            <v>1.8362485620599995</v>
          </cell>
          <cell r="BX267">
            <v>1.5253537707999996</v>
          </cell>
          <cell r="BY267">
            <v>0</v>
          </cell>
          <cell r="BZ267">
            <v>0</v>
          </cell>
          <cell r="CA267">
            <v>0</v>
          </cell>
          <cell r="CB267">
            <v>58.672019827630713</v>
          </cell>
          <cell r="CC267">
            <v>43.950512022451221</v>
          </cell>
          <cell r="CD267">
            <v>59.661684492461461</v>
          </cell>
          <cell r="CE267">
            <v>79.094531147514701</v>
          </cell>
          <cell r="CF267">
            <v>115.55044536655758</v>
          </cell>
          <cell r="CG267">
            <v>154.19600021749986</v>
          </cell>
          <cell r="CH267">
            <v>183.81024143497888</v>
          </cell>
          <cell r="CI267">
            <v>236.70867069940672</v>
          </cell>
          <cell r="CJ267">
            <v>261.38579481975853</v>
          </cell>
          <cell r="CK267">
            <v>203.87912541446707</v>
          </cell>
          <cell r="CL267">
            <v>313.06994874312898</v>
          </cell>
          <cell r="CM267">
            <v>376.24487190904125</v>
          </cell>
          <cell r="CN267">
            <v>404.8605953432081</v>
          </cell>
          <cell r="CO267">
            <v>434.91928604267582</v>
          </cell>
          <cell r="CP267">
            <v>497.03749000185053</v>
          </cell>
          <cell r="CQ267">
            <v>473.42341779211301</v>
          </cell>
          <cell r="CR267">
            <v>406.93045556451415</v>
          </cell>
          <cell r="CS267">
            <v>517.62351982843472</v>
          </cell>
          <cell r="CT267">
            <v>589.57756200000006</v>
          </cell>
          <cell r="CU267">
            <v>433.79369400000002</v>
          </cell>
          <cell r="CV267">
            <v>383.04992299999992</v>
          </cell>
          <cell r="CW267">
            <v>335.77097900000001</v>
          </cell>
          <cell r="CX267">
            <v>316.29677531999999</v>
          </cell>
          <cell r="CY267">
            <v>0</v>
          </cell>
          <cell r="CZ267">
            <v>0</v>
          </cell>
          <cell r="DA267">
            <v>0</v>
          </cell>
        </row>
        <row r="268">
          <cell r="BB268">
            <v>0</v>
          </cell>
          <cell r="BC268">
            <v>0</v>
          </cell>
          <cell r="BD268">
            <v>0</v>
          </cell>
          <cell r="BE268">
            <v>0</v>
          </cell>
          <cell r="BF268">
            <v>8.8888800000000009E-6</v>
          </cell>
          <cell r="BG268">
            <v>4.3680000000000002E-5</v>
          </cell>
          <cell r="BH268">
            <v>2.7300000000000003E-5</v>
          </cell>
          <cell r="BI268">
            <v>5.4600000000000002E-6</v>
          </cell>
          <cell r="BJ268">
            <v>0</v>
          </cell>
          <cell r="BK268">
            <v>0</v>
          </cell>
          <cell r="BL268">
            <v>7.103442E-5</v>
          </cell>
          <cell r="BM268">
            <v>2.0019999999999998E-5</v>
          </cell>
          <cell r="BN268">
            <v>0</v>
          </cell>
          <cell r="BO268">
            <v>0</v>
          </cell>
          <cell r="BP268">
            <v>2.3830939999999999E-5</v>
          </cell>
          <cell r="BQ268">
            <v>7.8242000000000004E-6</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2.4419999999999997E-3</v>
          </cell>
          <cell r="CG268">
            <v>7.1559999999999999E-2</v>
          </cell>
          <cell r="CH268">
            <v>3.6294E-2</v>
          </cell>
          <cell r="CI268">
            <v>6.4979999999999994E-3</v>
          </cell>
          <cell r="CJ268">
            <v>0</v>
          </cell>
          <cell r="CK268">
            <v>0</v>
          </cell>
          <cell r="CL268">
            <v>0.10072099999999999</v>
          </cell>
          <cell r="CM268">
            <v>5.2810000000000001E-3</v>
          </cell>
          <cell r="CN268">
            <v>0</v>
          </cell>
          <cell r="CO268">
            <v>0</v>
          </cell>
          <cell r="CP268">
            <v>2.4742E-2</v>
          </cell>
          <cell r="CQ268">
            <v>2.7961E-2</v>
          </cell>
          <cell r="CR268">
            <v>0</v>
          </cell>
          <cell r="CS268">
            <v>0</v>
          </cell>
          <cell r="CT268">
            <v>0</v>
          </cell>
          <cell r="CU268">
            <v>0</v>
          </cell>
          <cell r="CV268">
            <v>0</v>
          </cell>
          <cell r="CW268">
            <v>0</v>
          </cell>
          <cell r="CX268">
            <v>0</v>
          </cell>
          <cell r="CY268">
            <v>0</v>
          </cell>
          <cell r="CZ268">
            <v>0</v>
          </cell>
          <cell r="DA268">
            <v>0</v>
          </cell>
        </row>
        <row r="269">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sheetData>
      <sheetData sheetId="27"/>
      <sheetData sheetId="28">
        <row r="263">
          <cell r="BB263">
            <v>0.51130573499755438</v>
          </cell>
          <cell r="BC263">
            <v>0.47529299460399993</v>
          </cell>
          <cell r="BD263">
            <v>0.58831398970345106</v>
          </cell>
          <cell r="BE263">
            <v>0.73300737235290447</v>
          </cell>
          <cell r="BF263">
            <v>0.92929990211284208</v>
          </cell>
          <cell r="BG263">
            <v>1.067285300792</v>
          </cell>
          <cell r="BH263">
            <v>1.1300557522304868</v>
          </cell>
          <cell r="BI263">
            <v>1.3671775647876665</v>
          </cell>
          <cell r="BJ263">
            <v>1.4240900392231888</v>
          </cell>
          <cell r="BK263">
            <v>1.3163429256641772</v>
          </cell>
          <cell r="BL263">
            <v>1.6227598918803814</v>
          </cell>
          <cell r="BM263">
            <v>1.9925413643841878</v>
          </cell>
          <cell r="BN263">
            <v>2.1192633290644181</v>
          </cell>
          <cell r="BO263">
            <v>2.1925521845041662</v>
          </cell>
          <cell r="BP263">
            <v>2.2571082424661983</v>
          </cell>
          <cell r="BQ263">
            <v>2.6241439201469046</v>
          </cell>
          <cell r="BR263">
            <v>2.7604089979741953</v>
          </cell>
          <cell r="BS263">
            <v>2.6678613305069341</v>
          </cell>
          <cell r="BT263">
            <v>3.0229402589591436</v>
          </cell>
          <cell r="BU263">
            <v>2.733828648195646</v>
          </cell>
          <cell r="BV263">
            <v>2.5705281902850912</v>
          </cell>
          <cell r="BW263">
            <v>1.9881712797560003</v>
          </cell>
          <cell r="BX263">
            <v>1.7091123629664973</v>
          </cell>
          <cell r="BY263">
            <v>1.4747717257777777</v>
          </cell>
          <cell r="BZ263">
            <v>1.0577777777777777E-7</v>
          </cell>
          <cell r="CA263">
            <v>1.0577777777777777E-7</v>
          </cell>
          <cell r="CB263">
            <v>63.512138035631715</v>
          </cell>
          <cell r="CC263">
            <v>49.208597236851226</v>
          </cell>
          <cell r="CD263">
            <v>61.476323468461459</v>
          </cell>
          <cell r="CE263">
            <v>82.948635144314679</v>
          </cell>
          <cell r="CF263">
            <v>118.97121473815757</v>
          </cell>
          <cell r="CG263">
            <v>158.90737581315028</v>
          </cell>
          <cell r="CH263">
            <v>189.62035548569861</v>
          </cell>
          <cell r="CI263">
            <v>247.59326197163935</v>
          </cell>
          <cell r="CJ263">
            <v>266.32376577095852</v>
          </cell>
          <cell r="CK263">
            <v>209.71908464296072</v>
          </cell>
          <cell r="CL263">
            <v>318.68582805499489</v>
          </cell>
          <cell r="CM263">
            <v>396.55918892504127</v>
          </cell>
          <cell r="CN263">
            <v>432.5564383704081</v>
          </cell>
          <cell r="CO263">
            <v>449.23895381857579</v>
          </cell>
          <cell r="CP263">
            <v>515.44621571435061</v>
          </cell>
          <cell r="CQ263">
            <v>556.22496736611311</v>
          </cell>
          <cell r="CR263">
            <v>480.59368818021414</v>
          </cell>
          <cell r="CS263">
            <v>578.96780432393507</v>
          </cell>
          <cell r="CT263">
            <v>664.39869614400027</v>
          </cell>
          <cell r="CU263">
            <v>481.11170900000008</v>
          </cell>
          <cell r="CV263">
            <v>411.03168990720013</v>
          </cell>
          <cell r="CW263">
            <v>376.79853194629999</v>
          </cell>
          <cell r="CX263">
            <v>371.63012561899995</v>
          </cell>
          <cell r="CY263">
            <v>265.12185699999998</v>
          </cell>
          <cell r="CZ263">
            <v>0</v>
          </cell>
          <cell r="DA263">
            <v>0</v>
          </cell>
        </row>
        <row r="264">
          <cell r="BB264">
            <v>5.9292800000000005E-4</v>
          </cell>
          <cell r="BC264">
            <v>3.4447000000000004E-4</v>
          </cell>
          <cell r="BD264">
            <v>9.136000000000002E-5</v>
          </cell>
          <cell r="BE264">
            <v>7.7211999999999999E-6</v>
          </cell>
          <cell r="BF264">
            <v>6.4205000000000013E-5</v>
          </cell>
          <cell r="BG264">
            <v>3.8557500000000005E-5</v>
          </cell>
          <cell r="BH264">
            <v>4.3102066477272732E-4</v>
          </cell>
          <cell r="BI264">
            <v>6.5375000000000009E-7</v>
          </cell>
          <cell r="BJ264">
            <v>3.3711666666666671E-5</v>
          </cell>
          <cell r="BK264">
            <v>9.5100197510822524E-5</v>
          </cell>
          <cell r="BL264">
            <v>5.1431857142857142E-6</v>
          </cell>
          <cell r="BM264">
            <v>1.9280341880341883E-6</v>
          </cell>
          <cell r="BN264">
            <v>1.3892304418868997E-5</v>
          </cell>
          <cell r="BO264">
            <v>1.2863672165999017E-5</v>
          </cell>
          <cell r="BP264">
            <v>4.1616985294117653E-5</v>
          </cell>
          <cell r="BQ264">
            <v>6.7114269285714285E-3</v>
          </cell>
          <cell r="BR264">
            <v>4.3337029356060603E-4</v>
          </cell>
          <cell r="BS264">
            <v>3.6400000000000004E-5</v>
          </cell>
          <cell r="BT264">
            <v>1.1719296296296298E-4</v>
          </cell>
          <cell r="BU264">
            <v>0</v>
          </cell>
          <cell r="BV264">
            <v>1.7340509090909091E-7</v>
          </cell>
          <cell r="BW264">
            <v>5.4949999999999999E-7</v>
          </cell>
          <cell r="BX264">
            <v>1.0577777777777777E-7</v>
          </cell>
          <cell r="BY264">
            <v>1.0577777777777777E-7</v>
          </cell>
          <cell r="BZ264">
            <v>1.0577777777777777E-7</v>
          </cell>
          <cell r="CA264">
            <v>1.0577777777777777E-7</v>
          </cell>
          <cell r="CB264">
            <v>0.179806208001</v>
          </cell>
          <cell r="CC264">
            <v>0.20260621439999998</v>
          </cell>
          <cell r="CD264">
            <v>3.8258976E-2</v>
          </cell>
          <cell r="CE264">
            <v>3.4659968000000005E-3</v>
          </cell>
          <cell r="CF264">
            <v>2.1947371600000001E-2</v>
          </cell>
          <cell r="CG264">
            <v>2.1693371700000002E-2</v>
          </cell>
          <cell r="CH264">
            <v>0.15498498600000002</v>
          </cell>
          <cell r="CI264">
            <v>7.1677150000000001E-4</v>
          </cell>
          <cell r="CJ264">
            <v>2.0905951200000002E-2</v>
          </cell>
          <cell r="CK264">
            <v>8.3741002399999986E-2</v>
          </cell>
          <cell r="CL264">
            <v>5.8476627000000007E-3</v>
          </cell>
          <cell r="CM264">
            <v>6.2960159999999998E-3</v>
          </cell>
          <cell r="CN264">
            <v>1.74270272E-2</v>
          </cell>
          <cell r="CO264">
            <v>7.7547759000000001E-3</v>
          </cell>
          <cell r="CP264">
            <v>3.0588712500000004E-2</v>
          </cell>
          <cell r="CQ264">
            <v>1.212785574</v>
          </cell>
          <cell r="CR264">
            <v>0.1057676157</v>
          </cell>
          <cell r="CS264">
            <v>2.43054955E-2</v>
          </cell>
          <cell r="CT264">
            <v>8.1281144000000013E-2</v>
          </cell>
          <cell r="CU264">
            <v>0</v>
          </cell>
          <cell r="CV264">
            <v>6.5790719999999996E-4</v>
          </cell>
          <cell r="CW264">
            <v>5.0489463E-3</v>
          </cell>
          <cell r="CX264">
            <v>0</v>
          </cell>
          <cell r="CY264">
            <v>0</v>
          </cell>
          <cell r="CZ264">
            <v>0</v>
          </cell>
          <cell r="DA264">
            <v>0</v>
          </cell>
        </row>
      </sheetData>
      <sheetData sheetId="29">
        <row r="3">
          <cell r="AB3">
            <v>2000</v>
          </cell>
        </row>
        <row r="47">
          <cell r="BB47">
            <v>9.0292999999999998E-2</v>
          </cell>
          <cell r="BC47">
            <v>5.3834E-2</v>
          </cell>
          <cell r="BD47">
            <v>0.162716</v>
          </cell>
          <cell r="BE47">
            <v>0.28264099999999998</v>
          </cell>
          <cell r="BF47">
            <v>0.44982299999999997</v>
          </cell>
          <cell r="BG47">
            <v>0.65273399999999993</v>
          </cell>
          <cell r="BH47">
            <v>0.77482499999999999</v>
          </cell>
          <cell r="BI47">
            <v>1.049186</v>
          </cell>
          <cell r="BJ47">
            <v>1.1589419999999999</v>
          </cell>
          <cell r="BK47">
            <v>1.124412</v>
          </cell>
          <cell r="BL47">
            <v>1.4547480000000002</v>
          </cell>
          <cell r="BM47">
            <v>1.774357</v>
          </cell>
          <cell r="BN47">
            <v>1.916336</v>
          </cell>
          <cell r="BO47">
            <v>2.0359350000000003</v>
          </cell>
          <cell r="BP47">
            <v>2.1170527968161759</v>
          </cell>
          <cell r="BQ47">
            <v>2.2185504078727503</v>
          </cell>
          <cell r="BR47">
            <v>2.2970838986001678</v>
          </cell>
          <cell r="BS47">
            <v>2.2891000175154717</v>
          </cell>
          <cell r="BT47">
            <v>2.5779471873329158</v>
          </cell>
          <cell r="BU47">
            <v>2.3828765653041892</v>
          </cell>
          <cell r="BV47">
            <v>2.3319960000000002</v>
          </cell>
          <cell r="BW47">
            <v>1.7466849999999996</v>
          </cell>
          <cell r="BX47">
            <v>1.4363909999999995</v>
          </cell>
          <cell r="BY47">
            <v>0</v>
          </cell>
          <cell r="BZ47">
            <v>0</v>
          </cell>
          <cell r="CA47">
            <v>0</v>
          </cell>
          <cell r="CB47">
            <v>13.297106999999999</v>
          </cell>
          <cell r="CC47">
            <v>5.9270000000000005</v>
          </cell>
          <cell r="CD47">
            <v>18.173438000000001</v>
          </cell>
          <cell r="CE47">
            <v>32.545999999999999</v>
          </cell>
          <cell r="CF47">
            <v>57.891000000000005</v>
          </cell>
          <cell r="CG47">
            <v>96.540999999999997</v>
          </cell>
          <cell r="CH47">
            <v>124.71595799999999</v>
          </cell>
          <cell r="CI47">
            <v>181.90008</v>
          </cell>
          <cell r="CJ47">
            <v>212.17656700000001</v>
          </cell>
          <cell r="CK47">
            <v>175.366263</v>
          </cell>
          <cell r="CL47">
            <v>282.57829200000003</v>
          </cell>
          <cell r="CM47">
            <v>342.58440100000001</v>
          </cell>
          <cell r="CN47">
            <v>377.10548699999998</v>
          </cell>
          <cell r="CO47">
            <v>403.04733699999997</v>
          </cell>
          <cell r="CP47">
            <v>472.02361899999994</v>
          </cell>
          <cell r="CQ47">
            <v>440.95897699999989</v>
          </cell>
          <cell r="CR47">
            <v>363.74632299999996</v>
          </cell>
          <cell r="CS47">
            <v>482.2774629999999</v>
          </cell>
          <cell r="CT47">
            <v>550.030035</v>
          </cell>
          <cell r="CU47">
            <v>403.94344999999998</v>
          </cell>
          <cell r="CV47">
            <v>361.46402999999992</v>
          </cell>
          <cell r="CW47">
            <v>318.41608100000002</v>
          </cell>
          <cell r="CX47">
            <v>299.24065300000001</v>
          </cell>
          <cell r="CY47">
            <v>0</v>
          </cell>
          <cell r="CZ47">
            <v>0</v>
          </cell>
          <cell r="DA47">
            <v>0</v>
          </cell>
        </row>
        <row r="108">
          <cell r="BB108">
            <v>2.1013649999999998E-2</v>
          </cell>
          <cell r="BC108">
            <v>3.1240649999999998E-2</v>
          </cell>
          <cell r="BD108">
            <v>3.8136000000000003E-3</v>
          </cell>
          <cell r="BE108">
            <v>1.3288999999999999E-2</v>
          </cell>
          <cell r="BF108">
            <v>1.072E-3</v>
          </cell>
          <cell r="BG108">
            <v>8.6680000000000004E-3</v>
          </cell>
          <cell r="BH108">
            <v>9.0060000000000001E-3</v>
          </cell>
          <cell r="BI108">
            <v>1.405E-2</v>
          </cell>
          <cell r="BJ108">
            <v>0</v>
          </cell>
          <cell r="BK108">
            <v>6.5979999999999997E-3</v>
          </cell>
          <cell r="BL108">
            <v>1.5999999999999999E-5</v>
          </cell>
          <cell r="BM108">
            <v>5.0756999999999997E-2</v>
          </cell>
          <cell r="BN108">
            <v>6.0956999999999997E-2</v>
          </cell>
          <cell r="BO108">
            <v>1.5375999999999999E-2</v>
          </cell>
          <cell r="BP108">
            <v>1.9658999999999999E-2</v>
          </cell>
          <cell r="BQ108">
            <v>0.23854599999999998</v>
          </cell>
          <cell r="BR108">
            <v>0.24154299999999998</v>
          </cell>
          <cell r="BS108">
            <v>0.209511318</v>
          </cell>
          <cell r="BT108">
            <v>0.28256999999999999</v>
          </cell>
          <cell r="BU108">
            <v>0.19566499999999998</v>
          </cell>
          <cell r="BV108">
            <v>0.10933</v>
          </cell>
          <cell r="BW108">
            <v>0.13033799999999998</v>
          </cell>
          <cell r="BX108">
            <v>0.16598399999999999</v>
          </cell>
          <cell r="BY108">
            <v>0</v>
          </cell>
          <cell r="BZ108">
            <v>0</v>
          </cell>
          <cell r="CA108">
            <v>0</v>
          </cell>
          <cell r="CB108">
            <v>2.9722039999999996</v>
          </cell>
          <cell r="CC108">
            <v>4.1743309999999996</v>
          </cell>
          <cell r="CD108">
            <v>1.2274499999999999</v>
          </cell>
          <cell r="CE108">
            <v>2.2193079999999998</v>
          </cell>
          <cell r="CF108">
            <v>0.12972600000000001</v>
          </cell>
          <cell r="CG108">
            <v>2.2914249999999998</v>
          </cell>
          <cell r="CH108">
            <v>1.9405449999999997</v>
          </cell>
          <cell r="CI108">
            <v>6.2320630000000001</v>
          </cell>
          <cell r="CJ108">
            <v>0</v>
          </cell>
          <cell r="CK108">
            <v>0.95057799999999992</v>
          </cell>
          <cell r="CL108">
            <v>5.9909999999999998E-3</v>
          </cell>
          <cell r="CM108">
            <v>15.052987</v>
          </cell>
          <cell r="CN108">
            <v>18.979336999999997</v>
          </cell>
          <cell r="CO108">
            <v>3.9444949999999999</v>
          </cell>
          <cell r="CP108">
            <v>5.4374120000000001</v>
          </cell>
          <cell r="CQ108">
            <v>68.932631999999998</v>
          </cell>
          <cell r="CR108">
            <v>60.721711999999997</v>
          </cell>
          <cell r="CS108">
            <v>52.584795</v>
          </cell>
          <cell r="CT108">
            <v>66.16883</v>
          </cell>
          <cell r="CU108">
            <v>39.434182</v>
          </cell>
          <cell r="CV108">
            <v>19.930947</v>
          </cell>
          <cell r="CW108">
            <v>28.962309999999999</v>
          </cell>
          <cell r="CX108">
            <v>45.022732614999995</v>
          </cell>
          <cell r="CY108">
            <v>0</v>
          </cell>
          <cell r="CZ108">
            <v>0</v>
          </cell>
          <cell r="DA108">
            <v>0</v>
          </cell>
        </row>
        <row r="116">
          <cell r="BB116">
            <v>8.5091E-2</v>
          </cell>
          <cell r="BC116">
            <v>7.4317999999999995E-2</v>
          </cell>
          <cell r="BD116">
            <v>5.5980000000000002E-2</v>
          </cell>
          <cell r="BE116">
            <v>3.8748999999999999E-2</v>
          </cell>
          <cell r="BF116">
            <v>5.7839999999999996E-2</v>
          </cell>
          <cell r="BG116">
            <v>7.7767000000000003E-2</v>
          </cell>
          <cell r="BH116">
            <v>0.110073</v>
          </cell>
          <cell r="BI116">
            <v>0.11377200000000001</v>
          </cell>
          <cell r="BJ116">
            <v>5.1608000000000001E-2</v>
          </cell>
          <cell r="BK116">
            <v>4.2143E-2</v>
          </cell>
          <cell r="BL116">
            <v>4.7055E-2</v>
          </cell>
          <cell r="BM116">
            <v>2.0353E-2</v>
          </cell>
          <cell r="BN116">
            <v>2.0990999999999999E-2</v>
          </cell>
          <cell r="BO116">
            <v>6.9839999999999998E-3</v>
          </cell>
          <cell r="BP116">
            <v>1.1483E-2</v>
          </cell>
          <cell r="BQ116">
            <v>1.9046E-2</v>
          </cell>
          <cell r="BR116">
            <v>5.2069999999999998E-3</v>
          </cell>
          <cell r="BS116">
            <v>6.2880000000000002E-3</v>
          </cell>
          <cell r="BT116">
            <v>0</v>
          </cell>
          <cell r="BU116">
            <v>0</v>
          </cell>
          <cell r="BV116">
            <v>0</v>
          </cell>
          <cell r="BW116">
            <v>0</v>
          </cell>
          <cell r="BX116">
            <v>0</v>
          </cell>
          <cell r="BY116">
            <v>0</v>
          </cell>
          <cell r="BZ116">
            <v>0</v>
          </cell>
          <cell r="CA116">
            <v>0</v>
          </cell>
          <cell r="CB116">
            <v>10.077582827630716</v>
          </cell>
          <cell r="CC116">
            <v>8.5565070224512301</v>
          </cell>
          <cell r="CD116">
            <v>6.831531492461461</v>
          </cell>
          <cell r="CE116">
            <v>5.182644147514698</v>
          </cell>
          <cell r="CF116">
            <v>8.3562433665575728</v>
          </cell>
          <cell r="CG116">
            <v>11.877232244062844</v>
          </cell>
          <cell r="CH116">
            <v>17.614472058622106</v>
          </cell>
          <cell r="CI116">
            <v>18.767087299224805</v>
          </cell>
          <cell r="CJ116">
            <v>8.744665760577238</v>
          </cell>
          <cell r="CK116">
            <v>6.0427136351081785</v>
          </cell>
          <cell r="CL116">
            <v>8.4606447273664021</v>
          </cell>
          <cell r="CM116">
            <v>4.1704057850559577</v>
          </cell>
          <cell r="CN116">
            <v>4.1743925352718518</v>
          </cell>
          <cell r="CO116">
            <v>1.6903530151667943</v>
          </cell>
          <cell r="CP116">
            <v>2.7832971202450203</v>
          </cell>
          <cell r="CQ116">
            <v>4.5455667767750034</v>
          </cell>
          <cell r="CR116">
            <v>1.2343855645141588</v>
          </cell>
          <cell r="CS116">
            <v>1.5551798284348797</v>
          </cell>
          <cell r="CT116">
            <v>0</v>
          </cell>
          <cell r="CU116">
            <v>0</v>
          </cell>
          <cell r="CV116">
            <v>0</v>
          </cell>
          <cell r="CW116">
            <v>0</v>
          </cell>
          <cell r="CX116">
            <v>0</v>
          </cell>
          <cell r="CY116">
            <v>0</v>
          </cell>
          <cell r="CZ116">
            <v>0</v>
          </cell>
          <cell r="DA116">
            <v>0</v>
          </cell>
        </row>
        <row r="121">
          <cell r="BB121">
            <v>0.13627600000000001</v>
          </cell>
          <cell r="BC121">
            <v>0.14338899999999999</v>
          </cell>
          <cell r="BD121">
            <v>0.170963</v>
          </cell>
          <cell r="BE121">
            <v>0.22015400000000002</v>
          </cell>
          <cell r="BF121">
            <v>0.265044</v>
          </cell>
          <cell r="BG121">
            <v>0.219309</v>
          </cell>
          <cell r="BH121">
            <v>0.17222499999999999</v>
          </cell>
          <cell r="BI121">
            <v>0.13201299999999999</v>
          </cell>
          <cell r="BJ121">
            <v>0.12367599999999999</v>
          </cell>
          <cell r="BK121">
            <v>7.6945E-2</v>
          </cell>
          <cell r="BL121">
            <v>5.6801999999999998E-2</v>
          </cell>
          <cell r="BM121">
            <v>5.5307999999999996E-2</v>
          </cell>
          <cell r="BN121">
            <v>4.5911E-2</v>
          </cell>
          <cell r="BO121">
            <v>5.1678999999999989E-2</v>
          </cell>
          <cell r="BP121">
            <v>5.42427802E-2</v>
          </cell>
          <cell r="BQ121">
            <v>4.045E-2</v>
          </cell>
          <cell r="BR121">
            <v>5.9440999999999994E-2</v>
          </cell>
          <cell r="BS121">
            <v>3.9633000000000002E-2</v>
          </cell>
          <cell r="BT121">
            <v>2.3875E-2</v>
          </cell>
          <cell r="BU121">
            <v>2.8507456599999998E-2</v>
          </cell>
          <cell r="BV121">
            <v>2.5835999999999998E-2</v>
          </cell>
          <cell r="BW121">
            <v>1.0619694399999999E-2</v>
          </cell>
          <cell r="BX121">
            <v>8.7469340000000013E-3</v>
          </cell>
          <cell r="BY121">
            <v>0</v>
          </cell>
          <cell r="BZ121">
            <v>0</v>
          </cell>
          <cell r="CA121">
            <v>0</v>
          </cell>
          <cell r="CB121">
            <v>18.044999999999998</v>
          </cell>
          <cell r="CC121">
            <v>16.254658999999997</v>
          </cell>
          <cell r="CD121">
            <v>15.637760999999998</v>
          </cell>
          <cell r="CE121">
            <v>23.300200999999998</v>
          </cell>
          <cell r="CF121">
            <v>31.806000000000001</v>
          </cell>
          <cell r="CG121">
            <v>31.067999999999998</v>
          </cell>
          <cell r="CH121">
            <v>28.004999999999995</v>
          </cell>
          <cell r="CI121">
            <v>24.588000000000001</v>
          </cell>
          <cell r="CJ121">
            <v>23.147000000000002</v>
          </cell>
          <cell r="CK121">
            <v>12.587</v>
          </cell>
          <cell r="CL121">
            <v>11.763</v>
          </cell>
          <cell r="CM121">
            <v>11.934000000000001</v>
          </cell>
          <cell r="CN121">
            <v>10.756</v>
          </cell>
          <cell r="CO121">
            <v>12.755000000000001</v>
          </cell>
          <cell r="CP121">
            <v>11.573993</v>
          </cell>
          <cell r="CQ121">
            <v>10.378</v>
          </cell>
          <cell r="CR121">
            <v>13.792</v>
          </cell>
          <cell r="CS121">
            <v>9.5530000000000008</v>
          </cell>
          <cell r="CT121">
            <v>9.2170000000000005</v>
          </cell>
          <cell r="CU121">
            <v>7.0404459999999993</v>
          </cell>
          <cell r="CV121">
            <v>5.7270000000000003</v>
          </cell>
          <cell r="CW121">
            <v>2.5343619999999998</v>
          </cell>
          <cell r="CX121">
            <v>2.2127680000000001</v>
          </cell>
          <cell r="CY121">
            <v>0</v>
          </cell>
          <cell r="CZ121">
            <v>0</v>
          </cell>
          <cell r="DA121">
            <v>0</v>
          </cell>
        </row>
        <row r="138">
          <cell r="BB138">
            <v>2.9629999999999999E-3</v>
          </cell>
          <cell r="BC138">
            <v>0</v>
          </cell>
          <cell r="BD138">
            <v>6.1339999999999997E-3</v>
          </cell>
          <cell r="BE138">
            <v>9.6779999999999991E-3</v>
          </cell>
          <cell r="BF138">
            <v>4.8000000000000001E-4</v>
          </cell>
          <cell r="BG138">
            <v>0</v>
          </cell>
          <cell r="BH138">
            <v>0</v>
          </cell>
          <cell r="BI138">
            <v>1.825E-3</v>
          </cell>
          <cell r="BJ138">
            <v>0</v>
          </cell>
          <cell r="BK138">
            <v>0</v>
          </cell>
          <cell r="BL138">
            <v>1.7925E-2</v>
          </cell>
          <cell r="BM138">
            <v>4.0361999999999995E-2</v>
          </cell>
          <cell r="BN138">
            <v>2.7951E-2</v>
          </cell>
          <cell r="BO138">
            <v>7.2843599999999993E-3</v>
          </cell>
          <cell r="BP138">
            <v>0</v>
          </cell>
          <cell r="BQ138">
            <v>0</v>
          </cell>
          <cell r="BR138">
            <v>0</v>
          </cell>
          <cell r="BS138">
            <v>0</v>
          </cell>
          <cell r="BT138">
            <v>0</v>
          </cell>
          <cell r="BU138">
            <v>0</v>
          </cell>
          <cell r="BV138">
            <v>0</v>
          </cell>
          <cell r="BW138">
            <v>0</v>
          </cell>
          <cell r="BX138">
            <v>0</v>
          </cell>
          <cell r="BY138">
            <v>0</v>
          </cell>
          <cell r="BZ138">
            <v>0</v>
          </cell>
          <cell r="CA138">
            <v>0</v>
          </cell>
          <cell r="CB138">
            <v>0.249</v>
          </cell>
          <cell r="CC138">
            <v>0</v>
          </cell>
          <cell r="CD138">
            <v>0.56299999999999994</v>
          </cell>
          <cell r="CE138">
            <v>1.0239999999999998</v>
          </cell>
          <cell r="CF138">
            <v>7.2999999999999995E-2</v>
          </cell>
          <cell r="CG138">
            <v>0</v>
          </cell>
          <cell r="CH138">
            <v>0</v>
          </cell>
          <cell r="CI138">
            <v>0.25855241902230069</v>
          </cell>
          <cell r="CJ138">
            <v>0</v>
          </cell>
          <cell r="CK138">
            <v>0</v>
          </cell>
          <cell r="CL138">
            <v>2.8748920538263647</v>
          </cell>
          <cell r="CM138">
            <v>7.0241869999999995</v>
          </cell>
          <cell r="CN138">
            <v>3.718089</v>
          </cell>
          <cell r="CO138">
            <v>2.185308</v>
          </cell>
          <cell r="CP138">
            <v>0</v>
          </cell>
          <cell r="CQ138">
            <v>0</v>
          </cell>
          <cell r="CR138">
            <v>0</v>
          </cell>
          <cell r="CS138">
            <v>0</v>
          </cell>
          <cell r="CT138">
            <v>0</v>
          </cell>
          <cell r="CU138">
            <v>0</v>
          </cell>
          <cell r="CV138">
            <v>0</v>
          </cell>
          <cell r="CW138">
            <v>0</v>
          </cell>
          <cell r="CX138">
            <v>0</v>
          </cell>
          <cell r="CY138">
            <v>0</v>
          </cell>
          <cell r="CZ138">
            <v>0</v>
          </cell>
          <cell r="DA138">
            <v>0</v>
          </cell>
        </row>
        <row r="187">
          <cell r="BB187">
            <v>0.141968025</v>
          </cell>
          <cell r="BC187">
            <v>0.12409352700000001</v>
          </cell>
          <cell r="BD187">
            <v>0.13631333600000001</v>
          </cell>
          <cell r="BE187">
            <v>0.12582430999999999</v>
          </cell>
          <cell r="BF187">
            <v>8.3285534000000008E-2</v>
          </cell>
          <cell r="BG187">
            <v>6.6044513999999999E-2</v>
          </cell>
          <cell r="BH187">
            <v>3.1369658000000002E-2</v>
          </cell>
          <cell r="BI187">
            <v>3.2640683599999998E-2</v>
          </cell>
          <cell r="BJ187">
            <v>2.7472939600000003E-2</v>
          </cell>
          <cell r="BK187">
            <v>1.7552619999999998E-2</v>
          </cell>
          <cell r="BL187">
            <v>1.3327185199999999E-2</v>
          </cell>
          <cell r="BM187">
            <v>1.1831E-2</v>
          </cell>
          <cell r="BN187">
            <v>6.2769999999999996E-3</v>
          </cell>
          <cell r="BO187">
            <v>2.4697003800000002E-2</v>
          </cell>
          <cell r="BP187">
            <v>0</v>
          </cell>
          <cell r="BQ187">
            <v>8.4058463999999999E-3</v>
          </cell>
          <cell r="BR187">
            <v>2.1224890399999998E-2</v>
          </cell>
          <cell r="BS187">
            <v>1.4507695999999999E-2</v>
          </cell>
          <cell r="BT187">
            <v>1.9203114E-2</v>
          </cell>
          <cell r="BU187">
            <v>2.380434E-2</v>
          </cell>
          <cell r="BV187">
            <v>4.6992819999999999E-3</v>
          </cell>
          <cell r="BW187">
            <v>0</v>
          </cell>
          <cell r="BX187">
            <v>0</v>
          </cell>
          <cell r="BY187">
            <v>0</v>
          </cell>
          <cell r="BZ187">
            <v>0</v>
          </cell>
          <cell r="CA187">
            <v>0</v>
          </cell>
          <cell r="CB187">
            <v>12.725002999999999</v>
          </cell>
          <cell r="CC187">
            <v>8.599632999999999</v>
          </cell>
          <cell r="CD187">
            <v>11.887957999999999</v>
          </cell>
          <cell r="CE187">
            <v>11.109879999999999</v>
          </cell>
          <cell r="CF187">
            <v>7.566122</v>
          </cell>
          <cell r="CG187">
            <v>8.5636469999999996</v>
          </cell>
          <cell r="CH187">
            <v>9.476564999999999</v>
          </cell>
          <cell r="CI187">
            <v>8.9834300000000002</v>
          </cell>
          <cell r="CJ187">
            <v>4.1529930000000004</v>
          </cell>
          <cell r="CK187">
            <v>3.555345</v>
          </cell>
          <cell r="CL187">
            <v>3.2736419999999997</v>
          </cell>
          <cell r="CM187">
            <v>3.4927169999999998</v>
          </cell>
          <cell r="CN187">
            <v>1.5633199999999998</v>
          </cell>
          <cell r="CO187">
            <v>6.4268429999999999</v>
          </cell>
          <cell r="CP187">
            <v>0</v>
          </cell>
          <cell r="CQ187">
            <v>1.152881</v>
          </cell>
          <cell r="CR187">
            <v>4.4331939999999994</v>
          </cell>
          <cell r="CS187">
            <v>2.8620199999999998</v>
          </cell>
          <cell r="CT187">
            <v>7.5497359999999993</v>
          </cell>
          <cell r="CU187">
            <v>5.3715639999999993</v>
          </cell>
          <cell r="CV187">
            <v>0.823461</v>
          </cell>
          <cell r="CW187">
            <v>0</v>
          </cell>
          <cell r="CX187">
            <v>0</v>
          </cell>
          <cell r="CY187">
            <v>0</v>
          </cell>
          <cell r="CZ187">
            <v>0</v>
          </cell>
          <cell r="DA187">
            <v>0</v>
          </cell>
        </row>
        <row r="228">
          <cell r="BB228">
            <v>0</v>
          </cell>
          <cell r="BC228">
            <v>0</v>
          </cell>
          <cell r="BD228">
            <v>0</v>
          </cell>
          <cell r="BE228">
            <v>0</v>
          </cell>
          <cell r="BF228">
            <v>7.2069999999999999E-3</v>
          </cell>
          <cell r="BG228">
            <v>0</v>
          </cell>
          <cell r="BH228">
            <v>0</v>
          </cell>
          <cell r="BI228">
            <v>0</v>
          </cell>
          <cell r="BJ228">
            <v>0</v>
          </cell>
          <cell r="BK228">
            <v>2.0969999999999999E-3</v>
          </cell>
          <cell r="BL228">
            <v>1.08E-4</v>
          </cell>
          <cell r="BM228">
            <v>1.238E-3</v>
          </cell>
          <cell r="BN228">
            <v>3.1769999999999997E-3</v>
          </cell>
          <cell r="BO228">
            <v>5.2420000000000001E-3</v>
          </cell>
          <cell r="BP228">
            <v>1.2936E-2</v>
          </cell>
          <cell r="BQ228">
            <v>2.4988E-2</v>
          </cell>
          <cell r="BR228">
            <v>3.3867000000000001E-2</v>
          </cell>
          <cell r="BS228">
            <v>3.2466999999999996E-2</v>
          </cell>
          <cell r="BT228">
            <v>6.157E-2</v>
          </cell>
          <cell r="BU228">
            <v>4.6559999999999997E-2</v>
          </cell>
          <cell r="BV228">
            <v>3.7690800000000003E-2</v>
          </cell>
          <cell r="BW228">
            <v>7.2141999999999996E-3</v>
          </cell>
          <cell r="BX228">
            <v>1.2107999999999999E-2</v>
          </cell>
          <cell r="BY228">
            <v>0</v>
          </cell>
          <cell r="BZ228">
            <v>0</v>
          </cell>
          <cell r="CA228">
            <v>0</v>
          </cell>
          <cell r="CB228">
            <v>0</v>
          </cell>
          <cell r="CC228">
            <v>0</v>
          </cell>
          <cell r="CD228">
            <v>0</v>
          </cell>
          <cell r="CE228">
            <v>0</v>
          </cell>
          <cell r="CF228">
            <v>1.0209999999999999</v>
          </cell>
          <cell r="CG228">
            <v>0</v>
          </cell>
          <cell r="CH228">
            <v>0</v>
          </cell>
          <cell r="CI228">
            <v>0</v>
          </cell>
          <cell r="CJ228">
            <v>0</v>
          </cell>
          <cell r="CK228">
            <v>0.35035396091674192</v>
          </cell>
          <cell r="CL228">
            <v>5.1568188615806677E-2</v>
          </cell>
          <cell r="CM228">
            <v>0.93940911537359462</v>
          </cell>
          <cell r="CN228">
            <v>2.7074156049165734</v>
          </cell>
          <cell r="CO228">
            <v>3.2279999999999998</v>
          </cell>
          <cell r="CP228">
            <v>5.8260000000000005</v>
          </cell>
          <cell r="CQ228">
            <v>6.0570000000000004</v>
          </cell>
          <cell r="CR228">
            <v>6.8833820000000001</v>
          </cell>
          <cell r="CS228">
            <v>8.625</v>
          </cell>
          <cell r="CT228">
            <v>14.72</v>
          </cell>
          <cell r="CU228">
            <v>9.8612450000000003</v>
          </cell>
          <cell r="CV228">
            <v>6.7569359999999996</v>
          </cell>
          <cell r="CW228">
            <v>1.2342379999999999</v>
          </cell>
          <cell r="CX228">
            <v>2.87963587</v>
          </cell>
          <cell r="CY228">
            <v>0</v>
          </cell>
          <cell r="CZ228">
            <v>0</v>
          </cell>
          <cell r="DA228">
            <v>0</v>
          </cell>
        </row>
        <row r="231">
          <cell r="BB231">
            <v>1.2123999999999999E-2</v>
          </cell>
          <cell r="BC231">
            <v>1.1601999999999999E-2</v>
          </cell>
          <cell r="BD231">
            <v>1.8615E-2</v>
          </cell>
          <cell r="BE231">
            <v>1.7346E-2</v>
          </cell>
          <cell r="BF231">
            <v>3.3807999999999998E-2</v>
          </cell>
          <cell r="BG231">
            <v>1.2707E-2</v>
          </cell>
          <cell r="BH231">
            <v>7.6999999999999994E-3</v>
          </cell>
          <cell r="BI231">
            <v>4.542E-3</v>
          </cell>
          <cell r="BJ231">
            <v>9.1229999999999992E-3</v>
          </cell>
          <cell r="BK231">
            <v>0</v>
          </cell>
          <cell r="BL231">
            <v>0</v>
          </cell>
          <cell r="BM231">
            <v>1.4119999999999999E-2</v>
          </cell>
          <cell r="BN231">
            <v>8.3549999999999996E-3</v>
          </cell>
          <cell r="BO231">
            <v>5.927E-3</v>
          </cell>
          <cell r="BP231">
            <v>4.9529999999999999E-3</v>
          </cell>
          <cell r="BQ231">
            <v>6.5880000000000001E-3</v>
          </cell>
          <cell r="BR231">
            <v>0</v>
          </cell>
          <cell r="BS231">
            <v>0</v>
          </cell>
          <cell r="BT231">
            <v>0</v>
          </cell>
          <cell r="BU231">
            <v>0</v>
          </cell>
          <cell r="BV231">
            <v>0</v>
          </cell>
          <cell r="BW231">
            <v>0</v>
          </cell>
          <cell r="BX231">
            <v>0</v>
          </cell>
          <cell r="BY231">
            <v>0</v>
          </cell>
          <cell r="BZ231">
            <v>0</v>
          </cell>
          <cell r="CA231">
            <v>0</v>
          </cell>
          <cell r="CB231">
            <v>1.679</v>
          </cell>
          <cell r="CC231">
            <v>1.452</v>
          </cell>
          <cell r="CD231">
            <v>2.3279999999999998</v>
          </cell>
          <cell r="CE231">
            <v>2.3610000000000002</v>
          </cell>
          <cell r="CF231">
            <v>4.8410000000000002</v>
          </cell>
          <cell r="CG231">
            <v>1.8773929734370129</v>
          </cell>
          <cell r="CH231">
            <v>1.4084818670365924</v>
          </cell>
          <cell r="CI231">
            <v>1.0407666123261641</v>
          </cell>
          <cell r="CJ231">
            <v>1.999226010653224</v>
          </cell>
          <cell r="CK231">
            <v>0</v>
          </cell>
          <cell r="CL231">
            <v>0</v>
          </cell>
          <cell r="CM231">
            <v>3.8157916303695587</v>
          </cell>
          <cell r="CN231">
            <v>2.4639435141781005</v>
          </cell>
          <cell r="CO231">
            <v>1.6444440275090477</v>
          </cell>
          <cell r="CP231">
            <v>1.736634881605549</v>
          </cell>
          <cell r="CQ231">
            <v>2.2841590153381448</v>
          </cell>
          <cell r="CR231">
            <v>0</v>
          </cell>
          <cell r="CS231">
            <v>0</v>
          </cell>
          <cell r="CT231">
            <v>0</v>
          </cell>
          <cell r="CU231">
            <v>0</v>
          </cell>
          <cell r="CV231">
            <v>0</v>
          </cell>
          <cell r="CW231">
            <v>0</v>
          </cell>
          <cell r="CX231">
            <v>0</v>
          </cell>
          <cell r="CY231">
            <v>0</v>
          </cell>
          <cell r="CZ231">
            <v>0</v>
          </cell>
          <cell r="DA231">
            <v>0</v>
          </cell>
        </row>
        <row r="253">
          <cell r="BB253">
            <v>1.1258823529411764E-2</v>
          </cell>
          <cell r="BC253">
            <v>1.0977562499999999E-2</v>
          </cell>
          <cell r="BD253">
            <v>2.1476435294117645E-2</v>
          </cell>
          <cell r="BE253">
            <v>1.9372683333333331E-2</v>
          </cell>
          <cell r="BF253">
            <v>1.7965394736842104E-2</v>
          </cell>
          <cell r="BG253">
            <v>2.0530714999999998E-2</v>
          </cell>
          <cell r="BH253">
            <v>1.0620814285714285E-2</v>
          </cell>
          <cell r="BI253">
            <v>0</v>
          </cell>
          <cell r="BJ253">
            <v>3.1206686956521738E-2</v>
          </cell>
          <cell r="BK253">
            <v>2.6490766666666665E-2</v>
          </cell>
          <cell r="BL253">
            <v>1.1705666666666666E-2</v>
          </cell>
          <cell r="BM253">
            <v>0</v>
          </cell>
          <cell r="BN253">
            <v>0</v>
          </cell>
          <cell r="BO253">
            <v>0</v>
          </cell>
          <cell r="BP253">
            <v>0</v>
          </cell>
          <cell r="BQ253">
            <v>1.0667425925925924E-2</v>
          </cell>
          <cell r="BR253">
            <v>5.1898782608695647E-2</v>
          </cell>
          <cell r="BS253">
            <v>3.4900986956521739E-2</v>
          </cell>
          <cell r="BT253">
            <v>0</v>
          </cell>
          <cell r="BU253">
            <v>0</v>
          </cell>
          <cell r="BV253">
            <v>0</v>
          </cell>
          <cell r="BW253">
            <v>0</v>
          </cell>
          <cell r="BX253">
            <v>0</v>
          </cell>
          <cell r="BY253">
            <v>0</v>
          </cell>
          <cell r="BZ253">
            <v>0</v>
          </cell>
          <cell r="CA253">
            <v>0</v>
          </cell>
          <cell r="CB253">
            <v>1.9139999999999999</v>
          </cell>
          <cell r="CC253">
            <v>1.75641</v>
          </cell>
          <cell r="CD253">
            <v>3.6509939999999999</v>
          </cell>
          <cell r="CE253">
            <v>3.4870829999999997</v>
          </cell>
          <cell r="CF253">
            <v>3.4134249999999997</v>
          </cell>
          <cell r="CG253">
            <v>4.1061429999999994</v>
          </cell>
          <cell r="CH253">
            <v>2.2303709999999999</v>
          </cell>
          <cell r="CI253">
            <v>0</v>
          </cell>
          <cell r="CJ253">
            <v>7.1775379999999993</v>
          </cell>
          <cell r="CK253">
            <v>4.768338</v>
          </cell>
          <cell r="CL253">
            <v>2.4581900000000001</v>
          </cell>
          <cell r="CM253">
            <v>0</v>
          </cell>
          <cell r="CN253">
            <v>0</v>
          </cell>
          <cell r="CO253">
            <v>0</v>
          </cell>
          <cell r="CP253">
            <v>0</v>
          </cell>
          <cell r="CQ253">
            <v>2.8802049999999997</v>
          </cell>
          <cell r="CR253">
            <v>11.936719999999999</v>
          </cell>
          <cell r="CS253">
            <v>8.0272269999999999</v>
          </cell>
          <cell r="CT253">
            <v>0</v>
          </cell>
          <cell r="CU253">
            <v>0</v>
          </cell>
          <cell r="CV253">
            <v>0</v>
          </cell>
          <cell r="CW253">
            <v>0</v>
          </cell>
          <cell r="CX253">
            <v>0</v>
          </cell>
          <cell r="CY253">
            <v>0</v>
          </cell>
          <cell r="CZ253">
            <v>0</v>
          </cell>
          <cell r="DA253">
            <v>0</v>
          </cell>
        </row>
        <row r="263">
          <cell r="BB263">
            <v>0.50108156032941176</v>
          </cell>
          <cell r="BC263">
            <v>0.44976431450000004</v>
          </cell>
          <cell r="BD263">
            <v>0.57658801929411774</v>
          </cell>
          <cell r="BE263">
            <v>0.72824694433333326</v>
          </cell>
          <cell r="BF263">
            <v>0.917790847136842</v>
          </cell>
          <cell r="BG263">
            <v>1.0588182290000001</v>
          </cell>
          <cell r="BH263">
            <v>1.1168714722857143</v>
          </cell>
          <cell r="BI263">
            <v>1.3495703613999996</v>
          </cell>
          <cell r="BJ263">
            <v>1.4030826265565217</v>
          </cell>
          <cell r="BK263">
            <v>1.2970943866666669</v>
          </cell>
          <cell r="BL263">
            <v>1.6026218518666668</v>
          </cell>
          <cell r="BM263">
            <v>1.968961</v>
          </cell>
          <cell r="BN263">
            <v>2.0916357135999997</v>
          </cell>
          <cell r="BO263">
            <v>2.1569734744</v>
          </cell>
          <cell r="BP263">
            <v>2.2292229724161761</v>
          </cell>
          <cell r="BQ263">
            <v>2.5795203603986754</v>
          </cell>
          <cell r="BR263">
            <v>2.7218722518088634</v>
          </cell>
          <cell r="BS263">
            <v>2.6267280184719932</v>
          </cell>
          <cell r="BT263">
            <v>2.9651853013329164</v>
          </cell>
          <cell r="BU263">
            <v>2.677986361904189</v>
          </cell>
          <cell r="BV263">
            <v>2.5095981406000001</v>
          </cell>
          <cell r="BW263">
            <v>1.8948568943999997</v>
          </cell>
          <cell r="BX263">
            <v>1.6233255239999993</v>
          </cell>
          <cell r="BY263">
            <v>0</v>
          </cell>
          <cell r="BZ263">
            <v>0</v>
          </cell>
          <cell r="CA263">
            <v>0</v>
          </cell>
          <cell r="CB263">
            <v>60.99677882763072</v>
          </cell>
          <cell r="CC263">
            <v>46.832198022451223</v>
          </cell>
          <cell r="CD263">
            <v>60.473713492461464</v>
          </cell>
          <cell r="CE263">
            <v>81.579022147514706</v>
          </cell>
          <cell r="CF263">
            <v>115.44971236655756</v>
          </cell>
          <cell r="CG263">
            <v>156.70583021749988</v>
          </cell>
          <cell r="CH263">
            <v>185.93485792565866</v>
          </cell>
          <cell r="CI263">
            <v>242.49474133057325</v>
          </cell>
          <cell r="CJ263">
            <v>257.91355177123046</v>
          </cell>
          <cell r="CK263">
            <v>204.15154959602492</v>
          </cell>
          <cell r="CL263">
            <v>312.0430199698086</v>
          </cell>
          <cell r="CM263">
            <v>389.42015053079916</v>
          </cell>
          <cell r="CN263">
            <v>422.79490165436653</v>
          </cell>
          <cell r="CO263">
            <v>437.92073104267587</v>
          </cell>
          <cell r="CP263">
            <v>504.57846100185054</v>
          </cell>
          <cell r="CQ263">
            <v>542.81349479211303</v>
          </cell>
          <cell r="CR263">
            <v>467.78365256451411</v>
          </cell>
          <cell r="CS263">
            <v>565.77308882843488</v>
          </cell>
          <cell r="CT263">
            <v>647.70353599999999</v>
          </cell>
          <cell r="CU263">
            <v>465.66397499999994</v>
          </cell>
          <cell r="CV263">
            <v>394.7206579999999</v>
          </cell>
          <cell r="CW263">
            <v>351.14699100000001</v>
          </cell>
          <cell r="CX263">
            <v>349.40165850800003</v>
          </cell>
          <cell r="CY263">
            <v>0</v>
          </cell>
          <cell r="CZ263">
            <v>0</v>
          </cell>
          <cell r="DA263">
            <v>0</v>
          </cell>
        </row>
        <row r="264">
          <cell r="BB264">
            <v>0</v>
          </cell>
          <cell r="BC264">
            <v>0</v>
          </cell>
          <cell r="BD264">
            <v>0</v>
          </cell>
          <cell r="BE264">
            <v>0</v>
          </cell>
          <cell r="BF264">
            <v>0</v>
          </cell>
          <cell r="BG264">
            <v>0</v>
          </cell>
          <cell r="BH264">
            <v>0</v>
          </cell>
          <cell r="BI264">
            <v>0</v>
          </cell>
          <cell r="BJ264">
            <v>0</v>
          </cell>
          <cell r="BK264">
            <v>0</v>
          </cell>
          <cell r="BL264">
            <v>0</v>
          </cell>
          <cell r="BM264">
            <v>0</v>
          </cell>
          <cell r="BN264">
            <v>0</v>
          </cell>
          <cell r="BO264">
            <v>0</v>
          </cell>
          <cell r="BP264">
            <v>0</v>
          </cell>
          <cell r="BQ264">
            <v>0</v>
          </cell>
          <cell r="BR264">
            <v>0</v>
          </cell>
          <cell r="BS264">
            <v>0</v>
          </cell>
          <cell r="BT264">
            <v>0</v>
          </cell>
          <cell r="BU264">
            <v>0</v>
          </cell>
          <cell r="BV264">
            <v>0</v>
          </cell>
          <cell r="BW264">
            <v>0</v>
          </cell>
          <cell r="BX264">
            <v>0</v>
          </cell>
          <cell r="BY264">
            <v>0</v>
          </cell>
          <cell r="BZ264">
            <v>0</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0</v>
          </cell>
          <cell r="CO264">
            <v>0</v>
          </cell>
          <cell r="CP264">
            <v>0</v>
          </cell>
          <cell r="CQ264">
            <v>0</v>
          </cell>
          <cell r="CR264">
            <v>0</v>
          </cell>
          <cell r="CS264">
            <v>0</v>
          </cell>
          <cell r="CT264">
            <v>0</v>
          </cell>
          <cell r="CU264">
            <v>0</v>
          </cell>
          <cell r="CV264">
            <v>0</v>
          </cell>
          <cell r="CW264">
            <v>0</v>
          </cell>
          <cell r="CX264">
            <v>0</v>
          </cell>
          <cell r="CY264">
            <v>0</v>
          </cell>
          <cell r="CZ264">
            <v>0</v>
          </cell>
          <cell r="DA264">
            <v>0</v>
          </cell>
        </row>
        <row r="266">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row>
        <row r="267">
          <cell r="BB267">
            <v>0.47997384852941177</v>
          </cell>
          <cell r="BC267">
            <v>0.4182140895</v>
          </cell>
          <cell r="BD267">
            <v>0.57219777129411775</v>
          </cell>
          <cell r="BE267">
            <v>0.71376499333333321</v>
          </cell>
          <cell r="BF267">
            <v>0.91545292873684214</v>
          </cell>
          <cell r="BG267">
            <v>1.049092229</v>
          </cell>
          <cell r="BH267">
            <v>1.1068134722857144</v>
          </cell>
          <cell r="BI267">
            <v>1.3343673613999998</v>
          </cell>
          <cell r="BJ267">
            <v>1.4020286265565216</v>
          </cell>
          <cell r="BK267">
            <v>1.2896403866666668</v>
          </cell>
          <cell r="BL267">
            <v>1.6016708518666669</v>
          </cell>
          <cell r="BM267">
            <v>1.9175689999999999</v>
          </cell>
          <cell r="BN267">
            <v>2.0289979999999996</v>
          </cell>
          <cell r="BO267">
            <v>2.1377483638000001</v>
          </cell>
          <cell r="BP267">
            <v>2.2006675770161759</v>
          </cell>
          <cell r="BQ267">
            <v>2.3286956801986758</v>
          </cell>
          <cell r="BR267">
            <v>2.4687225716088634</v>
          </cell>
          <cell r="BS267">
            <v>2.4168967004719932</v>
          </cell>
          <cell r="BT267">
            <v>2.682595301332916</v>
          </cell>
          <cell r="BU267">
            <v>2.4817483619041889</v>
          </cell>
          <cell r="BV267">
            <v>2.400222082</v>
          </cell>
          <cell r="BW267">
            <v>1.7645188943999996</v>
          </cell>
          <cell r="BX267">
            <v>1.4572459339999995</v>
          </cell>
          <cell r="BY267">
            <v>0</v>
          </cell>
          <cell r="BZ267">
            <v>0</v>
          </cell>
          <cell r="CA267">
            <v>0</v>
          </cell>
          <cell r="CB267">
            <v>57.986692827630719</v>
          </cell>
          <cell r="CC267">
            <v>42.546209022451229</v>
          </cell>
          <cell r="CD267">
            <v>59.07268249246146</v>
          </cell>
          <cell r="CE267">
            <v>79.010808147514709</v>
          </cell>
          <cell r="CF267">
            <v>114.96779036655757</v>
          </cell>
          <cell r="CG267">
            <v>154.03341521749985</v>
          </cell>
          <cell r="CH267">
            <v>183.45084792565865</v>
          </cell>
          <cell r="CI267">
            <v>235.59091733057326</v>
          </cell>
          <cell r="CJ267">
            <v>257.39798977123047</v>
          </cell>
          <cell r="CK267">
            <v>202.67001359602492</v>
          </cell>
          <cell r="CL267">
            <v>311.46022896980861</v>
          </cell>
          <cell r="CM267">
            <v>373.96091153079919</v>
          </cell>
          <cell r="CN267">
            <v>402.4886476543665</v>
          </cell>
          <cell r="CO267">
            <v>430.97728504267587</v>
          </cell>
          <cell r="CP267">
            <v>493.94354400185051</v>
          </cell>
          <cell r="CQ267">
            <v>468.25678879211301</v>
          </cell>
          <cell r="CR267">
            <v>402.0260045645141</v>
          </cell>
          <cell r="CS267">
            <v>512.89988982843477</v>
          </cell>
          <cell r="CT267">
            <v>581.51677100000006</v>
          </cell>
          <cell r="CU267">
            <v>426.21670499999993</v>
          </cell>
          <cell r="CV267">
            <v>374.7714269999999</v>
          </cell>
          <cell r="CW267">
            <v>322.18468100000001</v>
          </cell>
          <cell r="CX267">
            <v>304.33305687000001</v>
          </cell>
          <cell r="CY267">
            <v>0</v>
          </cell>
          <cell r="CZ267">
            <v>0</v>
          </cell>
          <cell r="DA267">
            <v>0</v>
          </cell>
        </row>
        <row r="268">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row>
        <row r="269">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sheetData>
      <sheetData sheetId="30">
        <row r="15">
          <cell r="BB15">
            <v>6.0173848280000008E-3</v>
          </cell>
          <cell r="BC15">
            <v>3.5120995000000005E-3</v>
          </cell>
          <cell r="BD15">
            <v>2.2410220559999998E-3</v>
          </cell>
          <cell r="BE15">
            <v>3.9376687350000002E-3</v>
          </cell>
          <cell r="BF15">
            <v>9.8534800000000013E-3</v>
          </cell>
          <cell r="BG15">
            <v>5.6492800000000004E-3</v>
          </cell>
          <cell r="BH15">
            <v>5.1633400000000006E-3</v>
          </cell>
          <cell r="BI15">
            <v>9.081800000000001E-3</v>
          </cell>
          <cell r="BJ15">
            <v>8.1809000000000014E-3</v>
          </cell>
          <cell r="BK15">
            <v>6.7394600000000009E-3</v>
          </cell>
          <cell r="BL15">
            <v>7.0870799999999999E-3</v>
          </cell>
          <cell r="BM15">
            <v>7.5056799999999998E-3</v>
          </cell>
          <cell r="BN15">
            <v>8.1845400000000006E-3</v>
          </cell>
          <cell r="BO15">
            <v>8.1645199999999998E-3</v>
          </cell>
          <cell r="BP15">
            <v>8.5758399999999995E-3</v>
          </cell>
          <cell r="BQ15">
            <v>8.0680600000000002E-3</v>
          </cell>
          <cell r="BR15">
            <v>7.01974E-3</v>
          </cell>
          <cell r="BS15">
            <v>5.9732399999999995E-3</v>
          </cell>
          <cell r="BT15">
            <v>6.827243696E-3</v>
          </cell>
          <cell r="BU15">
            <v>3.3724599999999999E-3</v>
          </cell>
          <cell r="BV15">
            <v>4.5026800000000002E-3</v>
          </cell>
          <cell r="BW15">
            <v>6.0405799999999994E-3</v>
          </cell>
          <cell r="BX15">
            <v>4.021344599999999E-3</v>
          </cell>
          <cell r="BY15">
            <v>0</v>
          </cell>
          <cell r="BZ15">
            <v>0</v>
          </cell>
          <cell r="CA15">
            <v>0</v>
          </cell>
          <cell r="CB15">
            <v>1.5630309999999998</v>
          </cell>
          <cell r="CC15">
            <v>0.68071900000000007</v>
          </cell>
          <cell r="CD15">
            <v>0.32356999999999997</v>
          </cell>
          <cell r="CE15">
            <v>1.2024699999999999</v>
          </cell>
          <cell r="CF15">
            <v>2.6787239999999999</v>
          </cell>
          <cell r="CG15">
            <v>1.554856</v>
          </cell>
          <cell r="CH15">
            <v>1.5839689999999997</v>
          </cell>
          <cell r="CI15">
            <v>3.1891479999999999</v>
          </cell>
          <cell r="CJ15">
            <v>3.0973479999999998</v>
          </cell>
          <cell r="CK15">
            <v>2.5695449999999997</v>
          </cell>
          <cell r="CL15">
            <v>3.1235839999999997</v>
          </cell>
          <cell r="CM15">
            <v>3.520966</v>
          </cell>
          <cell r="CN15">
            <v>4.3489009999999997</v>
          </cell>
          <cell r="CO15">
            <v>4.5176150000000002</v>
          </cell>
          <cell r="CP15">
            <v>4.9011459999999998</v>
          </cell>
          <cell r="CQ15">
            <v>4.2570600000000001</v>
          </cell>
          <cell r="CR15">
            <v>3.755509</v>
          </cell>
          <cell r="CS15">
            <v>3.531053</v>
          </cell>
          <cell r="CT15">
            <v>3.1963119999999998</v>
          </cell>
          <cell r="CU15">
            <v>1.9269379999999998</v>
          </cell>
          <cell r="CV15">
            <v>2.5636859999999997</v>
          </cell>
          <cell r="CW15">
            <v>3.9927409999999997</v>
          </cell>
          <cell r="CX15">
            <v>2.8585237220000002</v>
          </cell>
          <cell r="CY15">
            <v>0</v>
          </cell>
          <cell r="CZ15">
            <v>0</v>
          </cell>
          <cell r="DA15">
            <v>0</v>
          </cell>
        </row>
        <row r="163">
          <cell r="BB163">
            <v>2.016105E-4</v>
          </cell>
          <cell r="BC163">
            <v>2.8556200400000004E-4</v>
          </cell>
          <cell r="BD163">
            <v>2.275364E-4</v>
          </cell>
          <cell r="BE163">
            <v>2.9605721600000002E-4</v>
          </cell>
          <cell r="BF163">
            <v>1.3499609760000001E-3</v>
          </cell>
          <cell r="BG163">
            <v>1.4816721920000002E-3</v>
          </cell>
          <cell r="BH163">
            <v>5.0723400000000007E-3</v>
          </cell>
          <cell r="BI163">
            <v>2.2786400000000002E-3</v>
          </cell>
          <cell r="BJ163">
            <v>3.4270600000000004E-3</v>
          </cell>
          <cell r="BK163">
            <v>4.7702200000000004E-3</v>
          </cell>
          <cell r="BL163">
            <v>4.7738600000000004E-3</v>
          </cell>
          <cell r="BM163">
            <v>3.2669000000000001E-3</v>
          </cell>
          <cell r="BN163">
            <v>6.4973999999999995E-3</v>
          </cell>
          <cell r="BO163">
            <v>5.6583800000000002E-3</v>
          </cell>
          <cell r="BP163">
            <v>5.0577799999999996E-3</v>
          </cell>
          <cell r="BQ163">
            <v>5.5018599999999999E-3</v>
          </cell>
          <cell r="BR163">
            <v>8.2664399999999999E-3</v>
          </cell>
          <cell r="BS163">
            <v>9.4676399999999994E-3</v>
          </cell>
          <cell r="BT163">
            <v>9.5750200000000001E-3</v>
          </cell>
          <cell r="BU163">
            <v>1.119118E-2</v>
          </cell>
          <cell r="BV163">
            <v>1.0573471272E-2</v>
          </cell>
          <cell r="BW163">
            <v>1.369186E-2</v>
          </cell>
          <cell r="BX163">
            <v>1.2966860122579998E-2</v>
          </cell>
          <cell r="BY163">
            <v>0</v>
          </cell>
          <cell r="BZ163">
            <v>0</v>
          </cell>
          <cell r="CA163">
            <v>0</v>
          </cell>
          <cell r="CB163">
            <v>5.8286999999999999E-2</v>
          </cell>
          <cell r="CC163">
            <v>7.1651999999999993E-2</v>
          </cell>
          <cell r="CD163">
            <v>5.0574999999999995E-2</v>
          </cell>
          <cell r="CE163">
            <v>7.2624999999999995E-2</v>
          </cell>
          <cell r="CF163">
            <v>0.22468099999999999</v>
          </cell>
          <cell r="CG163">
            <v>0.25463799999999998</v>
          </cell>
          <cell r="CH163">
            <v>1.4811919999999998</v>
          </cell>
          <cell r="CI163">
            <v>0.73330699999999993</v>
          </cell>
          <cell r="CJ163">
            <v>1.2552219999999998</v>
          </cell>
          <cell r="CK163">
            <v>1.6383719999999999</v>
          </cell>
          <cell r="CL163">
            <v>1.6918069999999998</v>
          </cell>
          <cell r="CM163">
            <v>1.2202739999999999</v>
          </cell>
          <cell r="CN163">
            <v>3.008273</v>
          </cell>
          <cell r="CO163">
            <v>2.8371079999999997</v>
          </cell>
          <cell r="CP163">
            <v>2.7326779999999999</v>
          </cell>
          <cell r="CQ163">
            <v>2.7101699999999997</v>
          </cell>
          <cell r="CR163">
            <v>3.9701809999999997</v>
          </cell>
          <cell r="CS163">
            <v>4.2889809999999997</v>
          </cell>
          <cell r="CT163">
            <v>4.8293339999999993</v>
          </cell>
          <cell r="CU163">
            <v>5.7272029999999994</v>
          </cell>
          <cell r="CV163">
            <v>4.7302059999999999</v>
          </cell>
          <cell r="CW163">
            <v>7.0854869999999996</v>
          </cell>
          <cell r="CX163">
            <v>6.8117577860000003</v>
          </cell>
          <cell r="CY163">
            <v>0</v>
          </cell>
          <cell r="CZ163">
            <v>0</v>
          </cell>
          <cell r="DA163">
            <v>0</v>
          </cell>
        </row>
        <row r="187">
          <cell r="BB187">
            <v>9.6580119999999995E-5</v>
          </cell>
          <cell r="BC187">
            <v>2.131292618E-2</v>
          </cell>
          <cell r="BD187">
            <v>8.2677886199999991E-3</v>
          </cell>
          <cell r="BE187">
            <v>2.146144E-5</v>
          </cell>
          <cell r="BF187">
            <v>1.266265E-4</v>
          </cell>
          <cell r="BG187">
            <v>6.0337368000000003E-4</v>
          </cell>
          <cell r="BH187">
            <v>1.45102594E-3</v>
          </cell>
          <cell r="BI187">
            <v>2.9384860959999998E-3</v>
          </cell>
          <cell r="BJ187">
            <v>4.2879200000000006E-3</v>
          </cell>
          <cell r="BK187">
            <v>5.4696460000000008E-3</v>
          </cell>
          <cell r="BL187">
            <v>5.7815929080000002E-3</v>
          </cell>
          <cell r="BM187">
            <v>9.0326599999999996E-3</v>
          </cell>
          <cell r="BN187">
            <v>4.8812399999999994E-3</v>
          </cell>
          <cell r="BO187">
            <v>7.9533999999999994E-3</v>
          </cell>
          <cell r="BP187">
            <v>4.176899999999999E-3</v>
          </cell>
          <cell r="BQ187">
            <v>5.9342010000000001E-3</v>
          </cell>
          <cell r="BR187">
            <v>5.5873999999999993E-3</v>
          </cell>
          <cell r="BS187">
            <v>6.6965542279999995E-3</v>
          </cell>
          <cell r="BT187">
            <v>4.1077399999999995E-3</v>
          </cell>
          <cell r="BU187">
            <v>3.9402999999999999E-3</v>
          </cell>
          <cell r="BV187">
            <v>5.7649264399999998E-4</v>
          </cell>
          <cell r="BW187">
            <v>0</v>
          </cell>
          <cell r="BX187">
            <v>0</v>
          </cell>
          <cell r="BY187">
            <v>0</v>
          </cell>
          <cell r="BZ187">
            <v>0</v>
          </cell>
          <cell r="CA187">
            <v>0</v>
          </cell>
          <cell r="CB187">
            <v>9.75E-3</v>
          </cell>
          <cell r="CC187">
            <v>1.152955</v>
          </cell>
          <cell r="CD187">
            <v>0.47051999999999999</v>
          </cell>
          <cell r="CE187">
            <v>2.6999999999999997E-3</v>
          </cell>
          <cell r="CF187">
            <v>1.2147999999999999E-2</v>
          </cell>
          <cell r="CG187">
            <v>9.5984000000000014E-2</v>
          </cell>
          <cell r="CH187">
            <v>0.197017</v>
          </cell>
          <cell r="CI187">
            <v>0.266928</v>
          </cell>
          <cell r="CJ187">
            <v>0.61383799999999999</v>
          </cell>
          <cell r="CK187">
            <v>0.645285</v>
          </cell>
          <cell r="CL187">
            <v>0.85494899999999996</v>
          </cell>
          <cell r="CM187">
            <v>1.528816</v>
          </cell>
          <cell r="CN187">
            <v>0.70140899999999995</v>
          </cell>
          <cell r="CO187">
            <v>1.1689350000000001</v>
          </cell>
          <cell r="CP187">
            <v>0.74051099999999992</v>
          </cell>
          <cell r="CQ187">
            <v>1.207619</v>
          </cell>
          <cell r="CR187">
            <v>1.1483399999999999</v>
          </cell>
          <cell r="CS187">
            <v>1.353907</v>
          </cell>
          <cell r="CT187">
            <v>1.0850489999999999</v>
          </cell>
          <cell r="CU187">
            <v>0.90546799999999994</v>
          </cell>
          <cell r="CV187">
            <v>0.30068699999999998</v>
          </cell>
          <cell r="CW187">
            <v>0</v>
          </cell>
          <cell r="CX187">
            <v>0</v>
          </cell>
          <cell r="CY187">
            <v>0</v>
          </cell>
          <cell r="CZ187">
            <v>0</v>
          </cell>
          <cell r="DA187">
            <v>0</v>
          </cell>
        </row>
        <row r="263">
          <cell r="BB263">
            <v>7.8360034480000011E-3</v>
          </cell>
          <cell r="BC263">
            <v>2.5421807684E-2</v>
          </cell>
          <cell r="BD263">
            <v>1.1724607075999999E-2</v>
          </cell>
          <cell r="BE263">
            <v>4.7386885910000003E-3</v>
          </cell>
          <cell r="BF263">
            <v>1.1437236356000002E-2</v>
          </cell>
          <cell r="BG263">
            <v>8.0819458720000018E-3</v>
          </cell>
          <cell r="BH263">
            <v>1.270408594E-2</v>
          </cell>
          <cell r="BI263">
            <v>1.7522106095999995E-2</v>
          </cell>
          <cell r="BJ263">
            <v>2.1004620000000002E-2</v>
          </cell>
          <cell r="BK263">
            <v>1.8606406000000002E-2</v>
          </cell>
          <cell r="BL263">
            <v>2.0015812907999999E-2</v>
          </cell>
          <cell r="BM263">
            <v>2.2769214649999998E-2</v>
          </cell>
          <cell r="BN263">
            <v>2.2404199999999996E-2</v>
          </cell>
          <cell r="BO263">
            <v>2.5306378551999999E-2</v>
          </cell>
          <cell r="BP263">
            <v>2.1733736904727394E-2</v>
          </cell>
          <cell r="BQ263">
            <v>2.3430344519656893E-2</v>
          </cell>
          <cell r="BR263">
            <v>2.497230352177195E-2</v>
          </cell>
          <cell r="BS263">
            <v>2.6242372329940287E-2</v>
          </cell>
          <cell r="BT263">
            <v>2.3477711673264658E-2</v>
          </cell>
          <cell r="BU263">
            <v>1.972173231145688E-2</v>
          </cell>
          <cell r="BV263">
            <v>2.0035498756000001E-2</v>
          </cell>
          <cell r="BW263">
            <v>2.6691247856000001E-2</v>
          </cell>
          <cell r="BX263">
            <v>1.7266664722579997E-2</v>
          </cell>
          <cell r="BY263">
            <v>0</v>
          </cell>
          <cell r="BZ263">
            <v>0</v>
          </cell>
          <cell r="CA263">
            <v>0</v>
          </cell>
          <cell r="CB263">
            <v>1.942805692736</v>
          </cell>
          <cell r="CC263">
            <v>2.2636346124000002</v>
          </cell>
          <cell r="CD263">
            <v>1.0012698095999999</v>
          </cell>
          <cell r="CE263">
            <v>1.3609808543999997</v>
          </cell>
          <cell r="CF263">
            <v>3.5092925445999992</v>
          </cell>
          <cell r="CG263">
            <v>2.0593501643000001</v>
          </cell>
          <cell r="CH263">
            <v>3.4878351201202187</v>
          </cell>
          <cell r="CI263">
            <v>5.046706368833461</v>
          </cell>
          <cell r="CJ263">
            <v>8.4056887373280524</v>
          </cell>
          <cell r="CK263">
            <v>5.4507209992421339</v>
          </cell>
          <cell r="CL263">
            <v>6.4300587733203614</v>
          </cell>
          <cell r="CM263">
            <v>7.0512463782421744</v>
          </cell>
          <cell r="CN263">
            <v>8.8476486888416215</v>
          </cell>
          <cell r="CO263">
            <v>9.6283699999999985</v>
          </cell>
          <cell r="CP263">
            <v>9.5822469029999997</v>
          </cell>
          <cell r="CQ263">
            <v>9.3138031774999988</v>
          </cell>
          <cell r="CR263">
            <v>10.1204295139</v>
          </cell>
          <cell r="CS263">
            <v>10.461273495499999</v>
          </cell>
          <cell r="CT263">
            <v>10.122839773999999</v>
          </cell>
          <cell r="CU263">
            <v>9.0232840000000003</v>
          </cell>
          <cell r="CV263">
            <v>9.0594332283999996</v>
          </cell>
          <cell r="CW263">
            <v>13.586877000000001</v>
          </cell>
          <cell r="CX263">
            <v>9.7559055080000014</v>
          </cell>
          <cell r="CY263">
            <v>0</v>
          </cell>
          <cell r="CZ263">
            <v>0</v>
          </cell>
          <cell r="DA263">
            <v>0</v>
          </cell>
        </row>
        <row r="264">
          <cell r="BB264">
            <v>5.9222800000000009E-4</v>
          </cell>
          <cell r="BC264">
            <v>2.7664000000000003E-4</v>
          </cell>
          <cell r="BD264">
            <v>9.1000000000000016E-5</v>
          </cell>
          <cell r="BE264">
            <v>4.8411999999999995E-6</v>
          </cell>
          <cell r="BF264">
            <v>6.1880000000000011E-5</v>
          </cell>
          <cell r="BG264">
            <v>3.6400000000000004E-5</v>
          </cell>
          <cell r="BH264">
            <v>1.1648000000000002E-4</v>
          </cell>
          <cell r="BI264">
            <v>0</v>
          </cell>
          <cell r="BJ264">
            <v>3.0940000000000005E-5</v>
          </cell>
          <cell r="BK264">
            <v>8.5540000000000011E-5</v>
          </cell>
          <cell r="BL264">
            <v>0</v>
          </cell>
          <cell r="BM264">
            <v>0</v>
          </cell>
          <cell r="BN264">
            <v>0</v>
          </cell>
          <cell r="BO264">
            <v>0</v>
          </cell>
          <cell r="BP264">
            <v>2.9120000000000002E-5</v>
          </cell>
          <cell r="BQ264">
            <v>3.0940000000000005E-5</v>
          </cell>
          <cell r="BR264">
            <v>6.552000000000001E-5</v>
          </cell>
          <cell r="BS264">
            <v>3.6400000000000004E-5</v>
          </cell>
          <cell r="BT264">
            <v>1.1648000000000001E-4</v>
          </cell>
          <cell r="BU264">
            <v>0</v>
          </cell>
          <cell r="BV264">
            <v>1.32496E-7</v>
          </cell>
          <cell r="BW264">
            <v>0</v>
          </cell>
          <cell r="BX264">
            <v>0</v>
          </cell>
          <cell r="BY264">
            <v>0</v>
          </cell>
          <cell r="BZ264">
            <v>0</v>
          </cell>
          <cell r="CA264">
            <v>0</v>
          </cell>
          <cell r="CB264">
            <v>0.17573769273600001</v>
          </cell>
          <cell r="CC264">
            <v>0.1069606124</v>
          </cell>
          <cell r="CD264">
            <v>3.8122809600000002E-2</v>
          </cell>
          <cell r="CE264">
            <v>2.1628544000000002E-3</v>
          </cell>
          <cell r="CF264">
            <v>2.0790544599999999E-2</v>
          </cell>
          <cell r="CG264">
            <v>1.9312164300000004E-2</v>
          </cell>
          <cell r="CH264">
            <v>2.6986610800000001E-2</v>
          </cell>
          <cell r="CI264">
            <v>0</v>
          </cell>
          <cell r="CJ264">
            <v>1.7040688800000002E-2</v>
          </cell>
          <cell r="CK264">
            <v>7.1408180799999998E-2</v>
          </cell>
          <cell r="CL264">
            <v>0</v>
          </cell>
          <cell r="CM264">
            <v>0</v>
          </cell>
          <cell r="CN264">
            <v>0</v>
          </cell>
          <cell r="CO264">
            <v>0</v>
          </cell>
          <cell r="CP264">
            <v>2.1465903000000001E-2</v>
          </cell>
          <cell r="CQ264">
            <v>1.9466177499999997E-2</v>
          </cell>
          <cell r="CR264">
            <v>4.20965139E-2</v>
          </cell>
          <cell r="CS264">
            <v>2.43054955E-2</v>
          </cell>
          <cell r="CT264">
            <v>8.0371774000000007E-2</v>
          </cell>
          <cell r="CU264">
            <v>0</v>
          </cell>
          <cell r="CV264">
            <v>5.962284E-4</v>
          </cell>
          <cell r="CW264">
            <v>0</v>
          </cell>
          <cell r="CX264">
            <v>0</v>
          </cell>
          <cell r="CY264">
            <v>0</v>
          </cell>
          <cell r="CZ264">
            <v>0</v>
          </cell>
          <cell r="DA264">
            <v>0</v>
          </cell>
        </row>
        <row r="266">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row>
        <row r="267">
          <cell r="BB267">
            <v>1.02478012E-3</v>
          </cell>
          <cell r="BC267">
            <v>2.134750618E-2</v>
          </cell>
          <cell r="BD267">
            <v>9.1650486199999995E-3</v>
          </cell>
          <cell r="BE267">
            <v>5.0012144000000005E-4</v>
          </cell>
          <cell r="BF267">
            <v>1.6302649999999999E-4</v>
          </cell>
          <cell r="BG267">
            <v>8.7091367999999995E-4</v>
          </cell>
          <cell r="BH267">
            <v>2.32462594E-3</v>
          </cell>
          <cell r="BI267">
            <v>6.1562060959999996E-3</v>
          </cell>
          <cell r="BJ267">
            <v>9.2528799999999998E-3</v>
          </cell>
          <cell r="BK267">
            <v>7.0111860000000008E-3</v>
          </cell>
          <cell r="BL267">
            <v>8.1330329080000017E-3</v>
          </cell>
          <cell r="BM267">
            <v>1.175457465E-2</v>
          </cell>
          <cell r="BN267">
            <v>7.7222599999999999E-3</v>
          </cell>
          <cell r="BO267">
            <v>1.1483478552E-2</v>
          </cell>
          <cell r="BP267">
            <v>8.0709969047273976E-3</v>
          </cell>
          <cell r="BQ267">
            <v>9.7585045196568951E-3</v>
          </cell>
          <cell r="BR267">
            <v>9.4994716017719506E-3</v>
          </cell>
          <cell r="BS267">
            <v>1.0250183389940284E-2</v>
          </cell>
          <cell r="BT267">
            <v>6.6814935072646593E-3</v>
          </cell>
          <cell r="BU267">
            <v>5.1580923114568789E-3</v>
          </cell>
          <cell r="BV267">
            <v>3.7217329239999995E-3</v>
          </cell>
          <cell r="BW267">
            <v>6.3509773600000001E-3</v>
          </cell>
          <cell r="BX267">
            <v>2.7846000000000001E-4</v>
          </cell>
          <cell r="BY267">
            <v>0</v>
          </cell>
          <cell r="BZ267">
            <v>0</v>
          </cell>
          <cell r="CA267">
            <v>0</v>
          </cell>
          <cell r="CB267">
            <v>0.14574999999999999</v>
          </cell>
          <cell r="CC267">
            <v>1.4043029999999999</v>
          </cell>
          <cell r="CD267">
            <v>0.58900200000000003</v>
          </cell>
          <cell r="CE267">
            <v>8.3722999999999992E-2</v>
          </cell>
          <cell r="CF267">
            <v>0.58265499999999992</v>
          </cell>
          <cell r="CG267">
            <v>0.15898400000000001</v>
          </cell>
          <cell r="CH267">
            <v>0.35939350932021907</v>
          </cell>
          <cell r="CI267">
            <v>1.1177533688334609</v>
          </cell>
          <cell r="CJ267">
            <v>3.9878050485280521</v>
          </cell>
          <cell r="CK267">
            <v>1.1713958184421336</v>
          </cell>
          <cell r="CL267">
            <v>1.6097197733203639</v>
          </cell>
          <cell r="CM267">
            <v>2.2559603782421749</v>
          </cell>
          <cell r="CN267">
            <v>1.4904746888416214</v>
          </cell>
          <cell r="CO267">
            <v>2.273647</v>
          </cell>
          <cell r="CP267">
            <v>1.9269569999999998</v>
          </cell>
          <cell r="CQ267">
            <v>2.298273</v>
          </cell>
          <cell r="CR267">
            <v>2.3165269999999998</v>
          </cell>
          <cell r="CS267">
            <v>2.4638910000000003</v>
          </cell>
          <cell r="CT267">
            <v>1.9297759999999999</v>
          </cell>
          <cell r="CU267">
            <v>1.3691429999999998</v>
          </cell>
          <cell r="CV267">
            <v>1.3819339999999998</v>
          </cell>
          <cell r="CW267">
            <v>2.292214</v>
          </cell>
          <cell r="CX267">
            <v>8.5624000000000006E-2</v>
          </cell>
          <cell r="CY267">
            <v>0</v>
          </cell>
          <cell r="CZ267">
            <v>0</v>
          </cell>
          <cell r="DA267">
            <v>0</v>
          </cell>
        </row>
        <row r="268">
          <cell r="BB268">
            <v>0</v>
          </cell>
          <cell r="BC268">
            <v>0</v>
          </cell>
          <cell r="BD268">
            <v>0</v>
          </cell>
          <cell r="BE268">
            <v>0</v>
          </cell>
          <cell r="BF268">
            <v>8.8888800000000009E-6</v>
          </cell>
          <cell r="BG268">
            <v>4.3680000000000002E-5</v>
          </cell>
          <cell r="BH268">
            <v>2.7300000000000003E-5</v>
          </cell>
          <cell r="BI268">
            <v>5.4600000000000002E-6</v>
          </cell>
          <cell r="BJ268">
            <v>0</v>
          </cell>
          <cell r="BK268">
            <v>0</v>
          </cell>
          <cell r="BL268">
            <v>2.1839999999999998E-5</v>
          </cell>
          <cell r="BM268">
            <v>2.0019999999999998E-5</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2.4419999999999997E-3</v>
          </cell>
          <cell r="CG268">
            <v>7.1559999999999999E-2</v>
          </cell>
          <cell r="CH268">
            <v>3.6294E-2</v>
          </cell>
          <cell r="CI268">
            <v>6.4979999999999994E-3</v>
          </cell>
          <cell r="CJ268">
            <v>0</v>
          </cell>
          <cell r="CK268">
            <v>0</v>
          </cell>
          <cell r="CL268">
            <v>4.9480000000000001E-3</v>
          </cell>
          <cell r="CM268">
            <v>5.2810000000000001E-3</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row>
        <row r="269">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row>
      </sheetData>
      <sheetData sheetId="31">
        <row r="263">
          <cell r="BB263">
            <v>2.2774729999999999E-3</v>
          </cell>
          <cell r="BC263">
            <v>0</v>
          </cell>
          <cell r="BD263">
            <v>0</v>
          </cell>
          <cell r="BE263">
            <v>0</v>
          </cell>
          <cell r="BF263">
            <v>9.6025999999999989E-7</v>
          </cell>
          <cell r="BG263">
            <v>9.0471919999999991E-5</v>
          </cell>
          <cell r="BH263">
            <v>0</v>
          </cell>
          <cell r="BI263">
            <v>0</v>
          </cell>
          <cell r="BJ263">
            <v>0</v>
          </cell>
          <cell r="BK263">
            <v>3.8910479999999998E-4</v>
          </cell>
          <cell r="BL263">
            <v>4.9194419999999999E-5</v>
          </cell>
          <cell r="BM263">
            <v>3.7239999999999994E-4</v>
          </cell>
          <cell r="BN263">
            <v>5.1862426599999997E-3</v>
          </cell>
          <cell r="BO263">
            <v>1.0233533379999996E-2</v>
          </cell>
          <cell r="BP263">
            <v>6.0222449399999992E-3</v>
          </cell>
          <cell r="BQ263">
            <v>1.4502947759999999E-2</v>
          </cell>
          <cell r="BR263">
            <v>1.3026086499999999E-2</v>
          </cell>
          <cell r="BS263">
            <v>1.4218407179999998E-2</v>
          </cell>
          <cell r="BT263">
            <v>3.3699501620000002E-2</v>
          </cell>
          <cell r="BU263">
            <v>3.5873182939999998E-2</v>
          </cell>
          <cell r="BV263">
            <v>3.9873780380000001E-2</v>
          </cell>
          <cell r="BW263">
            <v>6.53786903E-2</v>
          </cell>
          <cell r="BX263">
            <v>6.7829376799999994E-2</v>
          </cell>
          <cell r="BY263">
            <v>0</v>
          </cell>
          <cell r="BZ263">
            <v>0</v>
          </cell>
          <cell r="CA263">
            <v>0</v>
          </cell>
          <cell r="CB263">
            <v>0.53957699999999997</v>
          </cell>
          <cell r="CC263">
            <v>0</v>
          </cell>
          <cell r="CD263">
            <v>0</v>
          </cell>
          <cell r="CE263">
            <v>0</v>
          </cell>
          <cell r="CF263">
            <v>1.0429999999999999E-3</v>
          </cell>
          <cell r="CG263">
            <v>2.2120000000000001E-2</v>
          </cell>
          <cell r="CH263">
            <v>0</v>
          </cell>
          <cell r="CI263">
            <v>0</v>
          </cell>
          <cell r="CJ263">
            <v>0</v>
          </cell>
          <cell r="CK263">
            <v>3.7716E-2</v>
          </cell>
          <cell r="CL263">
            <v>9.5772999999999997E-2</v>
          </cell>
          <cell r="CM263">
            <v>2.8000000000000001E-2</v>
          </cell>
          <cell r="CN263">
            <v>0.8823453792</v>
          </cell>
          <cell r="CO263">
            <v>1.6683539999999999</v>
          </cell>
          <cell r="CP263">
            <v>1.1917310000000001</v>
          </cell>
          <cell r="CQ263">
            <v>2.8963169999999998</v>
          </cell>
          <cell r="CR263">
            <v>2.5879240000000001</v>
          </cell>
          <cell r="CS263">
            <v>2.2597389999999997</v>
          </cell>
          <cell r="CT263">
            <v>6.1310149999999997</v>
          </cell>
          <cell r="CU263">
            <v>6.207846</v>
          </cell>
          <cell r="CV263">
            <v>6.8965620000000003</v>
          </cell>
          <cell r="CW263">
            <v>11.294083999999998</v>
          </cell>
          <cell r="CX263">
            <v>11.878094450000001</v>
          </cell>
          <cell r="CY263">
            <v>0</v>
          </cell>
          <cell r="CZ263">
            <v>0</v>
          </cell>
          <cell r="DA263">
            <v>0</v>
          </cell>
        </row>
        <row r="264">
          <cell r="BB264">
            <v>0</v>
          </cell>
          <cell r="BC264">
            <v>0</v>
          </cell>
          <cell r="BD264">
            <v>0</v>
          </cell>
          <cell r="BE264">
            <v>0</v>
          </cell>
          <cell r="BF264">
            <v>0</v>
          </cell>
          <cell r="BG264">
            <v>0</v>
          </cell>
          <cell r="BH264">
            <v>0</v>
          </cell>
          <cell r="BI264">
            <v>0</v>
          </cell>
          <cell r="BJ264">
            <v>0</v>
          </cell>
          <cell r="BK264">
            <v>0</v>
          </cell>
          <cell r="BL264">
            <v>0</v>
          </cell>
          <cell r="BM264">
            <v>0</v>
          </cell>
          <cell r="BN264">
            <v>1.8999999999999998E-6</v>
          </cell>
          <cell r="BO264">
            <v>0</v>
          </cell>
          <cell r="BP264">
            <v>0</v>
          </cell>
          <cell r="BQ264">
            <v>0</v>
          </cell>
          <cell r="BR264">
            <v>0</v>
          </cell>
          <cell r="BS264">
            <v>0</v>
          </cell>
          <cell r="BT264">
            <v>0</v>
          </cell>
          <cell r="BU264">
            <v>0</v>
          </cell>
          <cell r="BV264">
            <v>0</v>
          </cell>
          <cell r="BW264">
            <v>0</v>
          </cell>
          <cell r="BX264">
            <v>0</v>
          </cell>
          <cell r="BY264">
            <v>0</v>
          </cell>
          <cell r="BZ264">
            <v>0</v>
          </cell>
          <cell r="CA264">
            <v>0</v>
          </cell>
          <cell r="CB264">
            <v>0</v>
          </cell>
          <cell r="CC264">
            <v>0</v>
          </cell>
          <cell r="CD264">
            <v>0</v>
          </cell>
          <cell r="CE264">
            <v>0</v>
          </cell>
          <cell r="CF264">
            <v>0</v>
          </cell>
          <cell r="CG264">
            <v>0</v>
          </cell>
          <cell r="CH264">
            <v>0</v>
          </cell>
          <cell r="CI264">
            <v>0</v>
          </cell>
          <cell r="CJ264">
            <v>0</v>
          </cell>
          <cell r="CK264">
            <v>0</v>
          </cell>
          <cell r="CL264">
            <v>0</v>
          </cell>
          <cell r="CM264">
            <v>0</v>
          </cell>
          <cell r="CN264">
            <v>8.7237920000000002E-4</v>
          </cell>
          <cell r="CO264">
            <v>0</v>
          </cell>
          <cell r="CP264">
            <v>0</v>
          </cell>
          <cell r="CQ264">
            <v>0</v>
          </cell>
          <cell r="CR264">
            <v>0</v>
          </cell>
          <cell r="CS264">
            <v>0</v>
          </cell>
          <cell r="CT264">
            <v>0</v>
          </cell>
          <cell r="CU264">
            <v>0</v>
          </cell>
          <cell r="CV264">
            <v>0</v>
          </cell>
          <cell r="CW264">
            <v>0</v>
          </cell>
          <cell r="CX264">
            <v>0</v>
          </cell>
          <cell r="CY264">
            <v>0</v>
          </cell>
          <cell r="CZ264">
            <v>0</v>
          </cell>
          <cell r="DA264">
            <v>0</v>
          </cell>
        </row>
      </sheetData>
      <sheetData sheetId="32">
        <row r="263">
          <cell r="BB263">
            <v>0</v>
          </cell>
          <cell r="BC263">
            <v>0</v>
          </cell>
          <cell r="BD263">
            <v>0</v>
          </cell>
          <cell r="BE263">
            <v>0</v>
          </cell>
          <cell r="BF263">
            <v>0</v>
          </cell>
          <cell r="BG263">
            <v>0</v>
          </cell>
          <cell r="BH263">
            <v>3.1050000000000001E-4</v>
          </cell>
          <cell r="BI263">
            <v>0</v>
          </cell>
          <cell r="BJ263">
            <v>0</v>
          </cell>
          <cell r="BK263">
            <v>0</v>
          </cell>
          <cell r="BL263">
            <v>0</v>
          </cell>
          <cell r="BM263">
            <v>0</v>
          </cell>
          <cell r="BN263">
            <v>0</v>
          </cell>
          <cell r="BO263">
            <v>0</v>
          </cell>
          <cell r="BP263">
            <v>0</v>
          </cell>
          <cell r="BQ263">
            <v>6.6746000000000002E-3</v>
          </cell>
          <cell r="BR263">
            <v>3.5879999999999999E-4</v>
          </cell>
          <cell r="BS263">
            <v>1.3491799999999998E-4</v>
          </cell>
          <cell r="BT263">
            <v>0</v>
          </cell>
          <cell r="BU263">
            <v>0</v>
          </cell>
          <cell r="BV263">
            <v>7.9394251999999994E-4</v>
          </cell>
          <cell r="BW263">
            <v>3.5649999999999999E-4</v>
          </cell>
          <cell r="BX263">
            <v>0</v>
          </cell>
          <cell r="BY263">
            <v>0</v>
          </cell>
          <cell r="BZ263">
            <v>0</v>
          </cell>
          <cell r="CA263">
            <v>0</v>
          </cell>
          <cell r="CB263">
            <v>0</v>
          </cell>
          <cell r="CC263">
            <v>0</v>
          </cell>
          <cell r="CD263">
            <v>0</v>
          </cell>
          <cell r="CE263">
            <v>0</v>
          </cell>
          <cell r="CF263">
            <v>0</v>
          </cell>
          <cell r="CG263">
            <v>0</v>
          </cell>
          <cell r="CH263">
            <v>0.12479408400000001</v>
          </cell>
          <cell r="CI263">
            <v>0</v>
          </cell>
          <cell r="CJ263">
            <v>0</v>
          </cell>
          <cell r="CK263">
            <v>0</v>
          </cell>
          <cell r="CL263">
            <v>0</v>
          </cell>
          <cell r="CM263">
            <v>0</v>
          </cell>
          <cell r="CN263">
            <v>0</v>
          </cell>
          <cell r="CO263">
            <v>0</v>
          </cell>
          <cell r="CP263">
            <v>0</v>
          </cell>
          <cell r="CQ263">
            <v>1.1789092104999999</v>
          </cell>
          <cell r="CR263">
            <v>5.17110473E-2</v>
          </cell>
          <cell r="CS263">
            <v>3.8932000000000001E-2</v>
          </cell>
          <cell r="CT263">
            <v>0</v>
          </cell>
          <cell r="CU263">
            <v>0</v>
          </cell>
          <cell r="CV263">
            <v>0.19697899999999999</v>
          </cell>
          <cell r="CW263">
            <v>0.15278700000000001</v>
          </cell>
          <cell r="CX263">
            <v>0</v>
          </cell>
          <cell r="CY263">
            <v>0</v>
          </cell>
          <cell r="CZ263">
            <v>0</v>
          </cell>
          <cell r="DA263">
            <v>0</v>
          </cell>
        </row>
        <row r="264">
          <cell r="BB264">
            <v>0</v>
          </cell>
          <cell r="BC264">
            <v>0</v>
          </cell>
          <cell r="BD264">
            <v>0</v>
          </cell>
          <cell r="BE264">
            <v>0</v>
          </cell>
          <cell r="BF264">
            <v>0</v>
          </cell>
          <cell r="BG264">
            <v>0</v>
          </cell>
          <cell r="BH264">
            <v>3.1050000000000001E-4</v>
          </cell>
          <cell r="BI264">
            <v>0</v>
          </cell>
          <cell r="BJ264">
            <v>0</v>
          </cell>
          <cell r="BK264">
            <v>0</v>
          </cell>
          <cell r="BL264">
            <v>0</v>
          </cell>
          <cell r="BM264">
            <v>0</v>
          </cell>
          <cell r="BN264">
            <v>0</v>
          </cell>
          <cell r="BO264">
            <v>0</v>
          </cell>
          <cell r="BP264">
            <v>0</v>
          </cell>
          <cell r="BQ264">
            <v>6.6746000000000002E-3</v>
          </cell>
          <cell r="BR264">
            <v>3.5879999999999999E-4</v>
          </cell>
          <cell r="BS264">
            <v>0</v>
          </cell>
          <cell r="BT264">
            <v>0</v>
          </cell>
          <cell r="BU264">
            <v>0</v>
          </cell>
          <cell r="BV264">
            <v>0</v>
          </cell>
          <cell r="BW264">
            <v>0</v>
          </cell>
          <cell r="BX264">
            <v>0</v>
          </cell>
          <cell r="BY264">
            <v>0</v>
          </cell>
          <cell r="BZ264">
            <v>0</v>
          </cell>
          <cell r="CA264">
            <v>0</v>
          </cell>
          <cell r="CB264">
            <v>0</v>
          </cell>
          <cell r="CC264">
            <v>0</v>
          </cell>
          <cell r="CD264">
            <v>0</v>
          </cell>
          <cell r="CE264">
            <v>0</v>
          </cell>
          <cell r="CF264">
            <v>0</v>
          </cell>
          <cell r="CG264">
            <v>0</v>
          </cell>
          <cell r="CH264">
            <v>0.12479408400000001</v>
          </cell>
          <cell r="CI264">
            <v>0</v>
          </cell>
          <cell r="CJ264">
            <v>0</v>
          </cell>
          <cell r="CK264">
            <v>0</v>
          </cell>
          <cell r="CL264">
            <v>0</v>
          </cell>
          <cell r="CM264">
            <v>0</v>
          </cell>
          <cell r="CN264">
            <v>0</v>
          </cell>
          <cell r="CO264">
            <v>0</v>
          </cell>
          <cell r="CP264">
            <v>0</v>
          </cell>
          <cell r="CQ264">
            <v>1.1789092104999999</v>
          </cell>
          <cell r="CR264">
            <v>5.17110473E-2</v>
          </cell>
          <cell r="CS264">
            <v>0</v>
          </cell>
          <cell r="CT264">
            <v>0</v>
          </cell>
          <cell r="CU264">
            <v>0</v>
          </cell>
          <cell r="CV264">
            <v>0</v>
          </cell>
          <cell r="CW264">
            <v>0</v>
          </cell>
          <cell r="CX264">
            <v>0</v>
          </cell>
          <cell r="CY264">
            <v>0</v>
          </cell>
          <cell r="CZ264">
            <v>0</v>
          </cell>
          <cell r="DA264">
            <v>0</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 val="ToM3"/>
      <sheetName val="Assumptions2014China"/>
      <sheetName val="RWE"/>
      <sheetName val="Units"/>
      <sheetName val="Sheet1"/>
      <sheetName val="Sheet3"/>
      <sheetName val="ToM3'D"/>
      <sheetName val="RWE'D"/>
      <sheetName val="RWE'E"/>
      <sheetName val="+A32RWE"/>
    </sheetNames>
    <sheetDataSet>
      <sheetData sheetId="0"/>
      <sheetData sheetId="1">
        <row r="2">
          <cell r="A2">
            <v>1.4</v>
          </cell>
        </row>
      </sheetData>
      <sheetData sheetId="2"/>
      <sheetData sheetId="3">
        <row r="1">
          <cell r="A1">
            <v>1.1499999999999999</v>
          </cell>
        </row>
        <row r="3">
          <cell r="A3">
            <v>1</v>
          </cell>
        </row>
        <row r="7">
          <cell r="A7">
            <v>1.82</v>
          </cell>
        </row>
      </sheetData>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xports"/>
      <sheetName val="USD"/>
      <sheetName val="Comtrade"/>
      <sheetName val="Data"/>
      <sheetName val="SI"/>
      <sheetName val="PNG"/>
      <sheetName val="Charts"/>
      <sheetName val="ForeignExchange chart"/>
      <sheetName val="Quarterly"/>
      <sheetName val="Monthly"/>
      <sheetName val="Annual"/>
      <sheetName val="Logs"/>
      <sheetName val="SBD Logs and Timber"/>
      <sheetName val="Production"/>
      <sheetName val="ChartProvince"/>
      <sheetName val="Province"/>
      <sheetName val="Summary"/>
    </sheetNames>
    <sheetDataSet>
      <sheetData sheetId="0"/>
      <sheetData sheetId="1"/>
      <sheetData sheetId="2"/>
      <sheetData sheetId="3"/>
      <sheetData sheetId="4"/>
      <sheetData sheetId="5"/>
      <sheetData sheetId="6"/>
      <sheetData sheetId="7"/>
      <sheetData sheetId="8"/>
      <sheetData sheetId="9"/>
      <sheetData sheetId="10">
        <row r="5">
          <cell r="B5">
            <v>536057</v>
          </cell>
          <cell r="C5">
            <v>533585</v>
          </cell>
          <cell r="D5">
            <v>550403</v>
          </cell>
          <cell r="E5">
            <v>714179</v>
          </cell>
          <cell r="F5">
            <v>1043150</v>
          </cell>
          <cell r="G5">
            <v>1117928</v>
          </cell>
          <cell r="H5">
            <v>1130365</v>
          </cell>
          <cell r="I5">
            <v>1446003</v>
          </cell>
          <cell r="J5">
            <v>1513903.6600000001</v>
          </cell>
          <cell r="K5">
            <v>1044854</v>
          </cell>
          <cell r="L5">
            <v>1428211</v>
          </cell>
          <cell r="M5">
            <v>1937000</v>
          </cell>
          <cell r="N5">
            <v>1940067</v>
          </cell>
          <cell r="O5">
            <v>1897000</v>
          </cell>
          <cell r="P5">
            <v>2128000</v>
          </cell>
          <cell r="Q5">
            <v>2292000</v>
          </cell>
          <cell r="R5">
            <v>2691000</v>
          </cell>
          <cell r="S5">
            <v>2664000</v>
          </cell>
          <cell r="T5">
            <v>2734000</v>
          </cell>
          <cell r="U5">
            <v>2676542</v>
          </cell>
          <cell r="V5">
            <v>2344000</v>
          </cell>
          <cell r="W5">
            <v>2018000</v>
          </cell>
          <cell r="X5">
            <v>1600000</v>
          </cell>
          <cell r="Y5">
            <v>842000</v>
          </cell>
        </row>
        <row r="12">
          <cell r="B12">
            <v>43.918199608610564</v>
          </cell>
          <cell r="C12">
            <v>34.503079710144931</v>
          </cell>
          <cell r="D12">
            <v>37.485103244837759</v>
          </cell>
          <cell r="E12">
            <v>49.453262316910788</v>
          </cell>
          <cell r="F12">
            <v>62.590240641711226</v>
          </cell>
          <cell r="G12">
            <v>67.750597609561751</v>
          </cell>
          <cell r="H12">
            <v>84.569513797634684</v>
          </cell>
          <cell r="I12">
            <v>109.63307189542483</v>
          </cell>
          <cell r="J12">
            <v>120.56335483870969</v>
          </cell>
          <cell r="K12">
            <v>94.622981366459626</v>
          </cell>
          <cell r="L12">
            <v>130.58808933002481</v>
          </cell>
          <cell r="M12">
            <v>200.48337696335079</v>
          </cell>
          <cell r="N12">
            <v>218.88586956521738</v>
          </cell>
          <cell r="O12">
            <v>212.47737071096526</v>
          </cell>
          <cell r="P12">
            <v>264.77196440516298</v>
          </cell>
          <cell r="Q12">
            <v>278.40909090909093</v>
          </cell>
          <cell r="R12">
            <v>303.63484276729559</v>
          </cell>
          <cell r="S12">
            <v>312.26776545166405</v>
          </cell>
          <cell r="T12">
            <v>373.88272583201268</v>
          </cell>
          <cell r="U12">
            <v>318.36132190942476</v>
          </cell>
          <cell r="V12">
            <v>245.77149817295978</v>
          </cell>
          <cell r="W12">
            <v>202.63897882938983</v>
          </cell>
          <cell r="X12">
            <v>159.57414215686273</v>
          </cell>
          <cell r="Y12">
            <v>0</v>
          </cell>
        </row>
        <row r="21">
          <cell r="S21">
            <v>7.5224511357633386</v>
          </cell>
          <cell r="T21">
            <v>11.283676703645007</v>
          </cell>
        </row>
      </sheetData>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A1:S31"/>
  <sheetViews>
    <sheetView topLeftCell="A4" workbookViewId="0">
      <selection activeCell="A4" sqref="A4"/>
    </sheetView>
  </sheetViews>
  <sheetFormatPr defaultRowHeight="12.5"/>
  <sheetData>
    <row r="1" spans="1:16" ht="13">
      <c r="A1" s="2" t="s">
        <v>53</v>
      </c>
    </row>
    <row r="2" spans="1:16">
      <c r="A2" t="s">
        <v>37</v>
      </c>
    </row>
    <row r="4" spans="1:16" ht="13">
      <c r="A4" s="1" t="s">
        <v>71</v>
      </c>
    </row>
    <row r="5" spans="1:16" ht="52" customHeight="1">
      <c r="A5" s="234" t="s">
        <v>74</v>
      </c>
      <c r="B5" s="234"/>
      <c r="C5" s="234"/>
      <c r="D5" s="234"/>
      <c r="E5" s="234"/>
      <c r="F5" s="234"/>
      <c r="G5" s="234"/>
      <c r="H5" s="234"/>
      <c r="I5" s="234"/>
      <c r="J5" s="234"/>
      <c r="K5" s="234"/>
      <c r="L5" s="234"/>
      <c r="M5" s="234"/>
      <c r="N5" s="234"/>
      <c r="O5" s="234"/>
      <c r="P5" s="234"/>
    </row>
    <row r="7" spans="1:16">
      <c r="A7" t="s">
        <v>76</v>
      </c>
    </row>
    <row r="9" spans="1:16" ht="13">
      <c r="A9" s="1" t="s">
        <v>73</v>
      </c>
    </row>
    <row r="10" spans="1:16" ht="13">
      <c r="A10" s="106" t="s">
        <v>67</v>
      </c>
    </row>
    <row r="11" spans="1:16" ht="13">
      <c r="A11" s="1" t="s">
        <v>46</v>
      </c>
    </row>
    <row r="12" spans="1:16" ht="13">
      <c r="A12" s="1" t="s">
        <v>47</v>
      </c>
    </row>
    <row r="13" spans="1:16" ht="13">
      <c r="A13" s="1" t="s">
        <v>72</v>
      </c>
    </row>
    <row r="15" spans="1:16" ht="13">
      <c r="A15" s="1" t="s">
        <v>23</v>
      </c>
    </row>
    <row r="16" spans="1:16">
      <c r="A16" t="s">
        <v>26</v>
      </c>
    </row>
    <row r="17" spans="1:19">
      <c r="A17" t="s">
        <v>27</v>
      </c>
    </row>
    <row r="18" spans="1:19">
      <c r="A18" t="s">
        <v>48</v>
      </c>
    </row>
    <row r="19" spans="1:19">
      <c r="A19" t="s">
        <v>28</v>
      </c>
    </row>
    <row r="20" spans="1:19">
      <c r="A20" t="s">
        <v>29</v>
      </c>
    </row>
    <row r="22" spans="1:19" ht="13">
      <c r="A22" s="1" t="s">
        <v>49</v>
      </c>
    </row>
    <row r="23" spans="1:19">
      <c r="A23" t="s">
        <v>25</v>
      </c>
    </row>
    <row r="24" spans="1:19">
      <c r="A24" t="s">
        <v>50</v>
      </c>
    </row>
    <row r="25" spans="1:19">
      <c r="A25" t="s">
        <v>51</v>
      </c>
    </row>
    <row r="27" spans="1:19">
      <c r="A27" s="235" t="s">
        <v>52</v>
      </c>
      <c r="B27" s="235"/>
      <c r="C27" s="235"/>
      <c r="D27" s="235"/>
      <c r="E27" s="235"/>
      <c r="F27" s="235"/>
      <c r="G27" s="235"/>
      <c r="H27" s="235"/>
      <c r="I27" s="235"/>
      <c r="J27" s="235"/>
      <c r="K27" s="235"/>
      <c r="L27" s="235"/>
      <c r="M27" s="235"/>
      <c r="N27" s="235"/>
    </row>
    <row r="29" spans="1:19" ht="26.15" customHeight="1">
      <c r="A29" s="234" t="s">
        <v>75</v>
      </c>
      <c r="B29" s="234"/>
      <c r="C29" s="234"/>
      <c r="D29" s="234"/>
      <c r="E29" s="234"/>
      <c r="F29" s="234"/>
      <c r="G29" s="234"/>
      <c r="H29" s="234"/>
      <c r="I29" s="234"/>
      <c r="J29" s="234"/>
      <c r="K29" s="234"/>
      <c r="L29" s="234"/>
      <c r="M29" s="234"/>
      <c r="N29" s="234"/>
      <c r="O29" s="234"/>
      <c r="P29" s="234"/>
      <c r="Q29" s="234"/>
      <c r="R29" s="234"/>
      <c r="S29" s="234"/>
    </row>
    <row r="31" spans="1:19">
      <c r="A31" t="s">
        <v>24</v>
      </c>
    </row>
  </sheetData>
  <mergeCells count="3">
    <mergeCell ref="A29:S29"/>
    <mergeCell ref="A27:N27"/>
    <mergeCell ref="A5:P5"/>
  </mergeCells>
  <phoneticPr fontId="2" type="noConversion"/>
  <pageMargins left="0.75" right="0.75" top="1" bottom="1" header="0.5" footer="0.5"/>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B1:B158"/>
  <sheetViews>
    <sheetView tabSelected="1" workbookViewId="0"/>
  </sheetViews>
  <sheetFormatPr defaultRowHeight="12.5"/>
  <cols>
    <col min="1" max="1" width="1.7265625" customWidth="1"/>
    <col min="12" max="12" width="1.7265625" customWidth="1"/>
  </cols>
  <sheetData>
    <row r="1" spans="2:2" ht="9" customHeight="1"/>
    <row r="2" spans="2:2" ht="13">
      <c r="B2" s="1" t="str">
        <f>' '!$A$77</f>
        <v>Imports of wood-based products from the Solomon Islands (by product group) - based on importing country declarations</v>
      </c>
    </row>
    <row r="28" spans="2:2" ht="13">
      <c r="B28" s="1" t="str">
        <f>' '!$A$87</f>
        <v>Imports of VPA core products from the Solomon Islands (by product group) - based on importing country declarations</v>
      </c>
    </row>
    <row r="54" spans="2:2" ht="13">
      <c r="B54" s="1" t="str">
        <f>' '!$A$101</f>
        <v>Imports of VPA core products from the Solomon Islands (by product group) - based on importing country declarations</v>
      </c>
    </row>
    <row r="80" spans="2:2" ht="13">
      <c r="B80" s="1" t="str">
        <f>' '!$A$118</f>
        <v>Imports of VPA core products from the Solomon Islands (by importing country) - based on importing country declarations</v>
      </c>
    </row>
    <row r="106" spans="2:2" ht="13">
      <c r="B106" s="1" t="str">
        <f>' '!$A$142</f>
        <v>Imports of logs from the Solomon Islands (by importing country) - based on importing country declarations</v>
      </c>
    </row>
    <row r="132" spans="2:2" ht="13">
      <c r="B132" s="1" t="str">
        <f>' '!$A$167</f>
        <v>Imports of sawnwood from the Solomon Islands (by importing country) - based on importing country declarations</v>
      </c>
    </row>
    <row r="158" spans="2:2" ht="13">
      <c r="B158" s="123" t="str">
        <f>' '!$A$181</f>
        <v xml:space="preserve">Exports of logs from the Solomon Islands </v>
      </c>
    </row>
  </sheetData>
  <phoneticPr fontId="2" type="noConversion"/>
  <pageMargins left="0.75" right="0.75" top="1" bottom="1" header="0.5" footer="0.5"/>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D30"/>
  <sheetViews>
    <sheetView workbookViewId="0">
      <pane xSplit="2" ySplit="5" topLeftCell="C6" activePane="bottomRight" state="frozen"/>
      <selection activeCell="B3" sqref="B3:B5"/>
      <selection pane="topRight" activeCell="B3" sqref="B3:B5"/>
      <selection pane="bottomLeft" activeCell="B3" sqref="B3:B5"/>
      <selection pane="bottomRight" activeCell="B3" sqref="B3:B4"/>
    </sheetView>
  </sheetViews>
  <sheetFormatPr defaultRowHeight="12.5"/>
  <cols>
    <col min="1" max="1" width="1.7265625" customWidth="1"/>
    <col min="2" max="2" width="20.7265625" customWidth="1"/>
    <col min="3" max="12" width="5.1796875" customWidth="1"/>
    <col min="13" max="13" width="5.1796875" style="134" customWidth="1"/>
    <col min="14" max="25" width="5.1796875" customWidth="1"/>
    <col min="26" max="28" width="5.1796875" hidden="1" customWidth="1"/>
    <col min="29" max="29" width="1.7265625" customWidth="1"/>
    <col min="30" max="39" width="5.1796875" customWidth="1"/>
    <col min="40" max="40" width="5.1796875" style="134" customWidth="1"/>
    <col min="41" max="47" width="5.1796875" customWidth="1"/>
    <col min="48" max="48" width="5.1796875" style="2" customWidth="1"/>
    <col min="49" max="52" width="5.1796875" customWidth="1"/>
    <col min="53" max="55" width="5.1796875" hidden="1" customWidth="1"/>
  </cols>
  <sheetData>
    <row r="1" spans="2:56" ht="9" customHeight="1" thickBot="1">
      <c r="M1" s="132"/>
      <c r="AN1" s="132"/>
    </row>
    <row r="2" spans="2:56" ht="18" customHeight="1" thickTop="1" thickBot="1">
      <c r="C2" s="242" t="s">
        <v>57</v>
      </c>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c r="AP2" s="243"/>
      <c r="AQ2" s="243"/>
      <c r="AR2" s="243"/>
      <c r="AS2" s="243"/>
      <c r="AT2" s="243"/>
      <c r="AU2" s="243"/>
      <c r="AV2" s="243"/>
      <c r="AW2" s="243"/>
      <c r="AX2" s="243"/>
      <c r="AY2" s="243"/>
      <c r="AZ2" s="243"/>
      <c r="BA2" s="243"/>
      <c r="BB2" s="243"/>
      <c r="BC2" s="244"/>
      <c r="BD2" s="180"/>
    </row>
    <row r="3" spans="2:56" ht="20" customHeight="1" thickTop="1">
      <c r="B3" s="251" t="s">
        <v>20</v>
      </c>
      <c r="C3" s="253" t="s">
        <v>6</v>
      </c>
      <c r="D3" s="254"/>
      <c r="E3" s="254"/>
      <c r="F3" s="254"/>
      <c r="G3" s="254"/>
      <c r="H3" s="254"/>
      <c r="I3" s="254"/>
      <c r="J3" s="254"/>
      <c r="K3" s="254"/>
      <c r="L3" s="254"/>
      <c r="M3" s="254"/>
      <c r="N3" s="254"/>
      <c r="O3" s="254"/>
      <c r="P3" s="254"/>
      <c r="Q3" s="254"/>
      <c r="R3" s="254"/>
      <c r="S3" s="254"/>
      <c r="T3" s="254"/>
      <c r="U3" s="254"/>
      <c r="V3" s="254"/>
      <c r="W3" s="254"/>
      <c r="X3" s="254"/>
      <c r="Y3" s="254"/>
      <c r="Z3" s="254"/>
      <c r="AA3" s="254"/>
      <c r="AB3" s="255"/>
      <c r="AC3" s="4"/>
      <c r="AD3" s="245" t="s">
        <v>5</v>
      </c>
      <c r="AE3" s="246"/>
      <c r="AF3" s="246"/>
      <c r="AG3" s="246"/>
      <c r="AH3" s="246"/>
      <c r="AI3" s="246"/>
      <c r="AJ3" s="246"/>
      <c r="AK3" s="246"/>
      <c r="AL3" s="246"/>
      <c r="AM3" s="246"/>
      <c r="AN3" s="246"/>
      <c r="AO3" s="246"/>
      <c r="AP3" s="246"/>
      <c r="AQ3" s="246"/>
      <c r="AR3" s="246"/>
      <c r="AS3" s="246"/>
      <c r="AT3" s="246"/>
      <c r="AU3" s="246"/>
      <c r="AV3" s="246"/>
      <c r="AW3" s="246"/>
      <c r="AX3" s="246"/>
      <c r="AY3" s="246"/>
      <c r="AZ3" s="246"/>
      <c r="BA3" s="246"/>
      <c r="BB3" s="246"/>
      <c r="BC3" s="247"/>
      <c r="BD3" s="180"/>
    </row>
    <row r="4" spans="2:56" ht="13" thickBot="1">
      <c r="B4" s="252"/>
      <c r="C4" s="256" t="s">
        <v>4</v>
      </c>
      <c r="D4" s="257"/>
      <c r="E4" s="257"/>
      <c r="F4" s="257"/>
      <c r="G4" s="257"/>
      <c r="H4" s="257"/>
      <c r="I4" s="257"/>
      <c r="J4" s="257"/>
      <c r="K4" s="257"/>
      <c r="L4" s="257"/>
      <c r="M4" s="257"/>
      <c r="N4" s="257"/>
      <c r="O4" s="257"/>
      <c r="P4" s="257"/>
      <c r="Q4" s="257"/>
      <c r="R4" s="257"/>
      <c r="S4" s="257"/>
      <c r="T4" s="257"/>
      <c r="U4" s="257"/>
      <c r="V4" s="257"/>
      <c r="W4" s="257"/>
      <c r="X4" s="257"/>
      <c r="Y4" s="257"/>
      <c r="Z4" s="257"/>
      <c r="AA4" s="257"/>
      <c r="AB4" s="258"/>
      <c r="AC4" s="4"/>
      <c r="AD4" s="248" t="s">
        <v>30</v>
      </c>
      <c r="AE4" s="249"/>
      <c r="AF4" s="249"/>
      <c r="AG4" s="249"/>
      <c r="AH4" s="249"/>
      <c r="AI4" s="249"/>
      <c r="AJ4" s="249"/>
      <c r="AK4" s="249"/>
      <c r="AL4" s="249"/>
      <c r="AM4" s="249"/>
      <c r="AN4" s="249"/>
      <c r="AO4" s="249"/>
      <c r="AP4" s="249"/>
      <c r="AQ4" s="249"/>
      <c r="AR4" s="249"/>
      <c r="AS4" s="249"/>
      <c r="AT4" s="249"/>
      <c r="AU4" s="249"/>
      <c r="AV4" s="249"/>
      <c r="AW4" s="249"/>
      <c r="AX4" s="249"/>
      <c r="AY4" s="249"/>
      <c r="AZ4" s="249"/>
      <c r="BA4" s="249"/>
      <c r="BB4" s="249"/>
      <c r="BC4" s="250"/>
      <c r="BD4" s="180"/>
    </row>
    <row r="5" spans="2:56" ht="20" customHeight="1" thickTop="1" thickBot="1">
      <c r="B5" s="4"/>
      <c r="C5" s="35">
        <v>2000</v>
      </c>
      <c r="D5" s="36">
        <v>2001</v>
      </c>
      <c r="E5" s="36">
        <v>2002</v>
      </c>
      <c r="F5" s="36">
        <v>2003</v>
      </c>
      <c r="G5" s="36">
        <v>2004</v>
      </c>
      <c r="H5" s="36">
        <v>2005</v>
      </c>
      <c r="I5" s="36">
        <v>2006</v>
      </c>
      <c r="J5" s="37">
        <f t="shared" ref="J5:AB5" si="0">1+I5</f>
        <v>2007</v>
      </c>
      <c r="K5" s="37">
        <f t="shared" si="0"/>
        <v>2008</v>
      </c>
      <c r="L5" s="37">
        <f t="shared" si="0"/>
        <v>2009</v>
      </c>
      <c r="M5" s="143">
        <f t="shared" si="0"/>
        <v>2010</v>
      </c>
      <c r="N5" s="36">
        <f t="shared" si="0"/>
        <v>2011</v>
      </c>
      <c r="O5" s="36">
        <f t="shared" si="0"/>
        <v>2012</v>
      </c>
      <c r="P5" s="36">
        <f t="shared" si="0"/>
        <v>2013</v>
      </c>
      <c r="Q5" s="36">
        <f t="shared" si="0"/>
        <v>2014</v>
      </c>
      <c r="R5" s="36">
        <f t="shared" si="0"/>
        <v>2015</v>
      </c>
      <c r="S5" s="36">
        <f t="shared" si="0"/>
        <v>2016</v>
      </c>
      <c r="T5" s="36">
        <f t="shared" si="0"/>
        <v>2017</v>
      </c>
      <c r="U5" s="36">
        <f t="shared" si="0"/>
        <v>2018</v>
      </c>
      <c r="V5" s="36">
        <f t="shared" si="0"/>
        <v>2019</v>
      </c>
      <c r="W5" s="36">
        <f t="shared" si="0"/>
        <v>2020</v>
      </c>
      <c r="X5" s="36">
        <f t="shared" si="0"/>
        <v>2021</v>
      </c>
      <c r="Y5" s="36">
        <f t="shared" si="0"/>
        <v>2022</v>
      </c>
      <c r="Z5" s="36">
        <f t="shared" si="0"/>
        <v>2023</v>
      </c>
      <c r="AA5" s="36">
        <f t="shared" si="0"/>
        <v>2024</v>
      </c>
      <c r="AB5" s="36">
        <f t="shared" si="0"/>
        <v>2025</v>
      </c>
      <c r="AC5" s="38"/>
      <c r="AD5" s="35">
        <v>2000</v>
      </c>
      <c r="AE5" s="36">
        <v>2001</v>
      </c>
      <c r="AF5" s="36">
        <v>2002</v>
      </c>
      <c r="AG5" s="36">
        <v>2003</v>
      </c>
      <c r="AH5" s="36">
        <v>2004</v>
      </c>
      <c r="AI5" s="36">
        <v>2005</v>
      </c>
      <c r="AJ5" s="36">
        <v>2006</v>
      </c>
      <c r="AK5" s="39">
        <f>1+AJ5</f>
        <v>2007</v>
      </c>
      <c r="AL5" s="116">
        <f>1+AK5</f>
        <v>2008</v>
      </c>
      <c r="AM5" s="116">
        <f>1+AL5</f>
        <v>2009</v>
      </c>
      <c r="AN5" s="150">
        <f>1+AM5</f>
        <v>2010</v>
      </c>
      <c r="AO5" s="39">
        <f>1+AN5</f>
        <v>2011</v>
      </c>
      <c r="AP5" s="39">
        <f t="shared" ref="AP5:BC5" si="1">1+AO5</f>
        <v>2012</v>
      </c>
      <c r="AQ5" s="39">
        <f t="shared" si="1"/>
        <v>2013</v>
      </c>
      <c r="AR5" s="39">
        <f t="shared" si="1"/>
        <v>2014</v>
      </c>
      <c r="AS5" s="39">
        <f t="shared" si="1"/>
        <v>2015</v>
      </c>
      <c r="AT5" s="39">
        <f t="shared" si="1"/>
        <v>2016</v>
      </c>
      <c r="AU5" s="39">
        <f t="shared" si="1"/>
        <v>2017</v>
      </c>
      <c r="AV5" s="39">
        <f t="shared" si="1"/>
        <v>2018</v>
      </c>
      <c r="AW5" s="39">
        <f t="shared" si="1"/>
        <v>2019</v>
      </c>
      <c r="AX5" s="39">
        <f t="shared" si="1"/>
        <v>2020</v>
      </c>
      <c r="AY5" s="39">
        <f t="shared" si="1"/>
        <v>2021</v>
      </c>
      <c r="AZ5" s="39">
        <f t="shared" si="1"/>
        <v>2022</v>
      </c>
      <c r="BA5" s="39">
        <f t="shared" si="1"/>
        <v>2023</v>
      </c>
      <c r="BB5" s="39">
        <f t="shared" si="1"/>
        <v>2024</v>
      </c>
      <c r="BC5" s="39">
        <f t="shared" si="1"/>
        <v>2025</v>
      </c>
      <c r="BD5" s="180"/>
    </row>
    <row r="6" spans="2:56" ht="20" customHeight="1" thickTop="1">
      <c r="B6" s="7"/>
      <c r="C6" s="239" t="s">
        <v>31</v>
      </c>
      <c r="D6" s="240"/>
      <c r="E6" s="240"/>
      <c r="F6" s="240"/>
      <c r="G6" s="240"/>
      <c r="H6" s="240"/>
      <c r="I6" s="240"/>
      <c r="J6" s="240"/>
      <c r="K6" s="240"/>
      <c r="L6" s="240"/>
      <c r="M6" s="240"/>
      <c r="N6" s="240"/>
      <c r="O6" s="240"/>
      <c r="P6" s="240"/>
      <c r="Q6" s="240"/>
      <c r="R6" s="240"/>
      <c r="S6" s="240"/>
      <c r="T6" s="240"/>
      <c r="U6" s="240"/>
      <c r="V6" s="240"/>
      <c r="W6" s="240"/>
      <c r="X6" s="240"/>
      <c r="Y6" s="240"/>
      <c r="Z6" s="240"/>
      <c r="AA6" s="240"/>
      <c r="AB6" s="241"/>
      <c r="AC6" s="9"/>
      <c r="AD6" s="239" t="str">
        <f>C6</f>
        <v>Imported by all countries</v>
      </c>
      <c r="AE6" s="240"/>
      <c r="AF6" s="240"/>
      <c r="AG6" s="240"/>
      <c r="AH6" s="240"/>
      <c r="AI6" s="240"/>
      <c r="AJ6" s="240"/>
      <c r="AK6" s="240"/>
      <c r="AL6" s="240"/>
      <c r="AM6" s="240"/>
      <c r="AN6" s="240"/>
      <c r="AO6" s="240"/>
      <c r="AP6" s="240"/>
      <c r="AQ6" s="240"/>
      <c r="AR6" s="240"/>
      <c r="AS6" s="240"/>
      <c r="AT6" s="240"/>
      <c r="AU6" s="240"/>
      <c r="AV6" s="240"/>
      <c r="AW6" s="240"/>
      <c r="AX6" s="240"/>
      <c r="AY6" s="240"/>
      <c r="AZ6" s="240"/>
      <c r="BA6" s="240"/>
      <c r="BB6" s="240"/>
      <c r="BC6" s="241"/>
      <c r="BD6" s="180"/>
    </row>
    <row r="7" spans="2:56" ht="20" customHeight="1">
      <c r="B7" s="21" t="s">
        <v>12</v>
      </c>
      <c r="C7" s="22">
        <f>'[1]44Exp'!BB$263</f>
        <v>0.51130573499755438</v>
      </c>
      <c r="D7" s="23">
        <f>'[1]44Exp'!BC$263</f>
        <v>0.47529299460399993</v>
      </c>
      <c r="E7" s="23">
        <f>'[1]44Exp'!BD$263</f>
        <v>0.58831398970345106</v>
      </c>
      <c r="F7" s="23">
        <f>'[1]44Exp'!BE$263</f>
        <v>0.73300737235290447</v>
      </c>
      <c r="G7" s="23">
        <f>'[1]44Exp'!BF$263</f>
        <v>0.92929990211284208</v>
      </c>
      <c r="H7" s="23">
        <f>'[1]44Exp'!BG$263</f>
        <v>1.067285300792</v>
      </c>
      <c r="I7" s="23">
        <f>'[1]44Exp'!BH$263</f>
        <v>1.1300557522304868</v>
      </c>
      <c r="J7" s="23">
        <f>'[1]44Exp'!BI$263</f>
        <v>1.3671775647876665</v>
      </c>
      <c r="K7" s="23">
        <f>'[1]44Exp'!BJ$263</f>
        <v>1.4240900392231888</v>
      </c>
      <c r="L7" s="23">
        <f>'[1]44Exp'!BK$263</f>
        <v>1.3163429256641772</v>
      </c>
      <c r="M7" s="23">
        <f>'[1]44Exp'!BL$263</f>
        <v>1.6227598918803814</v>
      </c>
      <c r="N7" s="23">
        <f>'[1]44Exp'!BM$263</f>
        <v>1.9925413643841878</v>
      </c>
      <c r="O7" s="23">
        <f>'[1]44Exp'!BN$263</f>
        <v>2.1192633290644181</v>
      </c>
      <c r="P7" s="23">
        <f>'[1]44Exp'!BO$263</f>
        <v>2.1925521845041662</v>
      </c>
      <c r="Q7" s="23">
        <f>'[1]44Exp'!BP$263</f>
        <v>2.2571082424661983</v>
      </c>
      <c r="R7" s="23">
        <f>'[1]44Exp'!BQ$263</f>
        <v>2.6241439201469046</v>
      </c>
      <c r="S7" s="23">
        <f>'[1]44Exp'!BR$263</f>
        <v>2.7604089979741953</v>
      </c>
      <c r="T7" s="23">
        <f>'[1]44Exp'!BS$263</f>
        <v>2.6678613305069341</v>
      </c>
      <c r="U7" s="23">
        <f>'[1]44Exp'!BT$263</f>
        <v>3.0229402589591436</v>
      </c>
      <c r="V7" s="23">
        <f>'[1]44Exp'!BU$263</f>
        <v>2.733828648195646</v>
      </c>
      <c r="W7" s="23">
        <f>'[1]44Exp'!BV$263</f>
        <v>2.5705281902850912</v>
      </c>
      <c r="X7" s="23">
        <f>'[1]44Exp'!BW$263</f>
        <v>1.9881712797560003</v>
      </c>
      <c r="Y7" s="23">
        <f>'[1]44Exp'!BX$263</f>
        <v>1.7091123629664973</v>
      </c>
      <c r="Z7" s="23">
        <f>'[1]44Exp'!BY$263</f>
        <v>1.4747717257777777</v>
      </c>
      <c r="AA7" s="23">
        <f>'[1]44Exp'!BZ$263</f>
        <v>1.0577777777777777E-7</v>
      </c>
      <c r="AB7" s="23">
        <f>'[1]44Exp'!CA$263</f>
        <v>1.0577777777777777E-7</v>
      </c>
      <c r="AC7" s="152"/>
      <c r="AD7" s="24">
        <f>'[1]44Exp'!CB$263</f>
        <v>63.512138035631715</v>
      </c>
      <c r="AE7" s="25">
        <f>'[1]44Exp'!CC$263</f>
        <v>49.208597236851226</v>
      </c>
      <c r="AF7" s="25">
        <f>'[1]44Exp'!CD$263</f>
        <v>61.476323468461459</v>
      </c>
      <c r="AG7" s="25">
        <f>'[1]44Exp'!CE$263</f>
        <v>82.948635144314679</v>
      </c>
      <c r="AH7" s="25">
        <f>'[1]44Exp'!CF$263</f>
        <v>118.97121473815757</v>
      </c>
      <c r="AI7" s="25">
        <f>'[1]44Exp'!CG$263</f>
        <v>158.90737581315028</v>
      </c>
      <c r="AJ7" s="25">
        <f>'[1]44Exp'!CH$263</f>
        <v>189.62035548569861</v>
      </c>
      <c r="AK7" s="25">
        <f>'[1]44Exp'!CI$263</f>
        <v>247.59326197163935</v>
      </c>
      <c r="AL7" s="25">
        <f>'[1]44Exp'!CJ$263</f>
        <v>266.32376577095852</v>
      </c>
      <c r="AM7" s="25">
        <f>'[1]44Exp'!CK$263</f>
        <v>209.71908464296072</v>
      </c>
      <c r="AN7" s="25">
        <f>'[1]44Exp'!CL$263</f>
        <v>318.68582805499489</v>
      </c>
      <c r="AO7" s="25">
        <f>'[1]44Exp'!CM$263</f>
        <v>396.55918892504127</v>
      </c>
      <c r="AP7" s="25">
        <f>'[1]44Exp'!CN$263</f>
        <v>432.5564383704081</v>
      </c>
      <c r="AQ7" s="25">
        <f>'[1]44Exp'!CO$263</f>
        <v>449.23895381857579</v>
      </c>
      <c r="AR7" s="25">
        <f>'[1]44Exp'!CP$263</f>
        <v>515.44621571435061</v>
      </c>
      <c r="AS7" s="25">
        <f>'[1]44Exp'!CQ$263</f>
        <v>556.22496736611311</v>
      </c>
      <c r="AT7" s="25">
        <f>'[1]44Exp'!CR$263</f>
        <v>480.59368818021414</v>
      </c>
      <c r="AU7" s="25">
        <f>'[1]44Exp'!CS$263</f>
        <v>578.96780432393507</v>
      </c>
      <c r="AV7" s="25">
        <f>'[1]44Exp'!CT$263</f>
        <v>664.39869614400027</v>
      </c>
      <c r="AW7" s="25">
        <f>'[1]44Exp'!CU$263</f>
        <v>481.11170900000008</v>
      </c>
      <c r="AX7" s="25">
        <f>'[1]44Exp'!CV$263</f>
        <v>411.03168990720013</v>
      </c>
      <c r="AY7" s="25">
        <f>'[1]44Exp'!CW$263</f>
        <v>376.79853194629999</v>
      </c>
      <c r="AZ7" s="25">
        <f>'[1]44Exp'!CX$263</f>
        <v>371.63012561899995</v>
      </c>
      <c r="BA7" s="25">
        <f>'[1]44Exp'!CY$263</f>
        <v>265.12185699999998</v>
      </c>
      <c r="BB7" s="25">
        <f>'[1]44Exp'!CZ$263</f>
        <v>0</v>
      </c>
      <c r="BC7" s="25">
        <f>'[1]44Exp'!DA$263</f>
        <v>0</v>
      </c>
      <c r="BD7" s="181"/>
    </row>
    <row r="8" spans="2:56" ht="17.149999999999999" customHeight="1">
      <c r="B8" s="26" t="s">
        <v>22</v>
      </c>
      <c r="C8" s="27">
        <f>SUM(C9:C12)</f>
        <v>0.51119503677741174</v>
      </c>
      <c r="D8" s="28">
        <f>SUM(D9:D12)</f>
        <v>0.47518612218400003</v>
      </c>
      <c r="E8" s="28">
        <f t="shared" ref="E8:AB8" si="2">SUM(E9:E12)</f>
        <v>0.58831262637011772</v>
      </c>
      <c r="F8" s="28">
        <f t="shared" si="2"/>
        <v>0.73298563292433327</v>
      </c>
      <c r="G8" s="28">
        <f t="shared" si="2"/>
        <v>0.92922904375284199</v>
      </c>
      <c r="H8" s="28">
        <f t="shared" si="2"/>
        <v>1.0669906467920001</v>
      </c>
      <c r="I8" s="28">
        <f t="shared" si="2"/>
        <v>1.1298860582257144</v>
      </c>
      <c r="J8" s="28">
        <f t="shared" si="2"/>
        <v>1.3670924674959997</v>
      </c>
      <c r="K8" s="28">
        <f t="shared" si="2"/>
        <v>1.4240872465565217</v>
      </c>
      <c r="L8" s="28">
        <f t="shared" si="2"/>
        <v>1.3160898974666668</v>
      </c>
      <c r="M8" s="28">
        <f t="shared" si="2"/>
        <v>1.6226868591946668</v>
      </c>
      <c r="N8" s="28">
        <f t="shared" si="2"/>
        <v>1.99210261465</v>
      </c>
      <c r="O8" s="28">
        <f t="shared" si="2"/>
        <v>2.1192261562599994</v>
      </c>
      <c r="P8" s="28">
        <f t="shared" si="2"/>
        <v>2.1925133863320001</v>
      </c>
      <c r="Q8" s="28">
        <f t="shared" si="2"/>
        <v>2.2569789542609033</v>
      </c>
      <c r="R8" s="28">
        <f t="shared" si="2"/>
        <v>2.6241282526783327</v>
      </c>
      <c r="S8" s="28">
        <f t="shared" si="2"/>
        <v>2.7602294418306355</v>
      </c>
      <c r="T8" s="28">
        <f t="shared" si="2"/>
        <v>2.6673237159819334</v>
      </c>
      <c r="U8" s="28">
        <f t="shared" si="2"/>
        <v>3.022362514626181</v>
      </c>
      <c r="V8" s="28">
        <f t="shared" si="2"/>
        <v>2.733581277155646</v>
      </c>
      <c r="W8" s="28">
        <f t="shared" si="2"/>
        <v>2.5703013622560005</v>
      </c>
      <c r="X8" s="28">
        <f t="shared" si="2"/>
        <v>1.9872833325559998</v>
      </c>
      <c r="Y8" s="28">
        <f t="shared" si="2"/>
        <v>1.7084215655225794</v>
      </c>
      <c r="Z8" s="28">
        <f t="shared" si="2"/>
        <v>0</v>
      </c>
      <c r="AA8" s="28">
        <f t="shared" si="2"/>
        <v>0</v>
      </c>
      <c r="AB8" s="28">
        <f t="shared" si="2"/>
        <v>0</v>
      </c>
      <c r="AC8" s="152"/>
      <c r="AD8" s="29">
        <f>SUM(AD9:AD12)</f>
        <v>63.479161520366723</v>
      </c>
      <c r="AE8" s="30">
        <f>SUM(AE9:AE12)</f>
        <v>49.09583263485122</v>
      </c>
      <c r="AF8" s="30">
        <f t="shared" ref="AF8:BC8" si="3">SUM(AF9:AF12)</f>
        <v>61.47498330206146</v>
      </c>
      <c r="AG8" s="30">
        <f t="shared" si="3"/>
        <v>82.940003001914704</v>
      </c>
      <c r="AH8" s="30">
        <f t="shared" si="3"/>
        <v>118.96004791115756</v>
      </c>
      <c r="AI8" s="30">
        <f t="shared" si="3"/>
        <v>158.78730038179989</v>
      </c>
      <c r="AJ8" s="30">
        <f t="shared" si="3"/>
        <v>189.54748712977889</v>
      </c>
      <c r="AK8" s="30">
        <f t="shared" si="3"/>
        <v>247.54144769940672</v>
      </c>
      <c r="AL8" s="30">
        <f t="shared" si="3"/>
        <v>266.31924050855849</v>
      </c>
      <c r="AM8" s="30">
        <f t="shared" si="3"/>
        <v>209.63998659526703</v>
      </c>
      <c r="AN8" s="30">
        <f t="shared" si="3"/>
        <v>318.56885174312896</v>
      </c>
      <c r="AO8" s="30">
        <f t="shared" si="3"/>
        <v>396.49939690904137</v>
      </c>
      <c r="AP8" s="30">
        <f t="shared" si="3"/>
        <v>432.52489572240813</v>
      </c>
      <c r="AQ8" s="30">
        <f t="shared" si="3"/>
        <v>449.21745504267591</v>
      </c>
      <c r="AR8" s="30">
        <f t="shared" si="3"/>
        <v>515.3524389048506</v>
      </c>
      <c r="AS8" s="30">
        <f t="shared" si="3"/>
        <v>556.20252418011296</v>
      </c>
      <c r="AT8" s="30">
        <f t="shared" si="3"/>
        <v>480.54371712571407</v>
      </c>
      <c r="AU8" s="30">
        <f t="shared" si="3"/>
        <v>578.53303332393489</v>
      </c>
      <c r="AV8" s="30">
        <f t="shared" si="3"/>
        <v>663.95739077400003</v>
      </c>
      <c r="AW8" s="30">
        <f t="shared" si="3"/>
        <v>480.89510499999994</v>
      </c>
      <c r="AX8" s="30">
        <f t="shared" si="3"/>
        <v>410.87363222839991</v>
      </c>
      <c r="AY8" s="30">
        <f t="shared" si="3"/>
        <v>376.18073900000002</v>
      </c>
      <c r="AZ8" s="30">
        <f t="shared" si="3"/>
        <v>371.03565846600003</v>
      </c>
      <c r="BA8" s="30">
        <f t="shared" si="3"/>
        <v>0</v>
      </c>
      <c r="BB8" s="30">
        <f t="shared" si="3"/>
        <v>0</v>
      </c>
      <c r="BC8" s="30">
        <f t="shared" si="3"/>
        <v>0</v>
      </c>
      <c r="BD8" s="181"/>
    </row>
    <row r="9" spans="2:56">
      <c r="B9" s="5" t="s">
        <v>7</v>
      </c>
      <c r="C9" s="91">
        <f>'[1]4403Exp'!BB$263</f>
        <v>0.50108156032941176</v>
      </c>
      <c r="D9" s="92">
        <f>'[1]4403Exp'!BC$263</f>
        <v>0.44976431450000004</v>
      </c>
      <c r="E9" s="92">
        <f>'[1]4403Exp'!BD$263</f>
        <v>0.57658801929411774</v>
      </c>
      <c r="F9" s="92">
        <f>'[1]4403Exp'!BE$263</f>
        <v>0.72824694433333326</v>
      </c>
      <c r="G9" s="92">
        <f>'[1]4403Exp'!BF$263</f>
        <v>0.917790847136842</v>
      </c>
      <c r="H9" s="92">
        <f>'[1]4403Exp'!BG$263</f>
        <v>1.0588182290000001</v>
      </c>
      <c r="I9" s="92">
        <f>'[1]4403Exp'!BH$263</f>
        <v>1.1168714722857143</v>
      </c>
      <c r="J9" s="92">
        <f>'[1]4403Exp'!BI$263</f>
        <v>1.3495703613999996</v>
      </c>
      <c r="K9" s="92">
        <f>'[1]4403Exp'!BJ$263</f>
        <v>1.4030826265565217</v>
      </c>
      <c r="L9" s="92">
        <f>'[1]4403Exp'!BK$263</f>
        <v>1.2970943866666669</v>
      </c>
      <c r="M9" s="92">
        <f>'[1]4403Exp'!BL$263</f>
        <v>1.6026218518666668</v>
      </c>
      <c r="N9" s="92">
        <f>'[1]4403Exp'!BM$263</f>
        <v>1.968961</v>
      </c>
      <c r="O9" s="92">
        <f>'[1]4403Exp'!BN$263</f>
        <v>2.0916357135999997</v>
      </c>
      <c r="P9" s="92">
        <f>'[1]4403Exp'!BO$263</f>
        <v>2.1569734744</v>
      </c>
      <c r="Q9" s="92">
        <f>'[1]4403Exp'!BP$263</f>
        <v>2.2292229724161761</v>
      </c>
      <c r="R9" s="92">
        <f>'[1]4403Exp'!BQ$263</f>
        <v>2.5795203603986754</v>
      </c>
      <c r="S9" s="92">
        <f>'[1]4403Exp'!BR$263</f>
        <v>2.7218722518088634</v>
      </c>
      <c r="T9" s="92">
        <f>'[1]4403Exp'!BS$263</f>
        <v>2.6267280184719932</v>
      </c>
      <c r="U9" s="92">
        <f>'[1]4403Exp'!BT$263</f>
        <v>2.9651853013329164</v>
      </c>
      <c r="V9" s="92">
        <f>'[1]4403Exp'!BU$263</f>
        <v>2.677986361904189</v>
      </c>
      <c r="W9" s="92">
        <f>'[1]4403Exp'!BV$263</f>
        <v>2.5095981406000001</v>
      </c>
      <c r="X9" s="92">
        <f>'[1]4403Exp'!BW$263</f>
        <v>1.8948568943999997</v>
      </c>
      <c r="Y9" s="92">
        <f>'[1]4403Exp'!BX$263</f>
        <v>1.6233255239999993</v>
      </c>
      <c r="Z9" s="92">
        <f>'[1]4403Exp'!BY$263</f>
        <v>0</v>
      </c>
      <c r="AA9" s="92">
        <f>'[1]4403Exp'!BZ$263</f>
        <v>0</v>
      </c>
      <c r="AB9" s="92">
        <f>'[1]4403Exp'!CA$263</f>
        <v>0</v>
      </c>
      <c r="AC9" s="152"/>
      <c r="AD9" s="98">
        <f>'[1]4403Exp'!CB$263</f>
        <v>60.99677882763072</v>
      </c>
      <c r="AE9" s="104">
        <f>'[1]4403Exp'!CC$263</f>
        <v>46.832198022451223</v>
      </c>
      <c r="AF9" s="104">
        <f>'[1]4403Exp'!CD$263</f>
        <v>60.473713492461464</v>
      </c>
      <c r="AG9" s="104">
        <f>'[1]4403Exp'!CE$263</f>
        <v>81.579022147514706</v>
      </c>
      <c r="AH9" s="104">
        <f>'[1]4403Exp'!CF$263</f>
        <v>115.44971236655756</v>
      </c>
      <c r="AI9" s="104">
        <f>'[1]4403Exp'!CG$263</f>
        <v>156.70583021749988</v>
      </c>
      <c r="AJ9" s="104">
        <f>'[1]4403Exp'!CH$263</f>
        <v>185.93485792565866</v>
      </c>
      <c r="AK9" s="104">
        <f>'[1]4403Exp'!CI$263</f>
        <v>242.49474133057325</v>
      </c>
      <c r="AL9" s="104">
        <f>'[1]4403Exp'!CJ$263</f>
        <v>257.91355177123046</v>
      </c>
      <c r="AM9" s="104">
        <f>'[1]4403Exp'!CK$263</f>
        <v>204.15154959602492</v>
      </c>
      <c r="AN9" s="104">
        <f>'[1]4403Exp'!CL$263</f>
        <v>312.0430199698086</v>
      </c>
      <c r="AO9" s="104">
        <f>'[1]4403Exp'!CM$263</f>
        <v>389.42015053079916</v>
      </c>
      <c r="AP9" s="104">
        <f>'[1]4403Exp'!CN$263</f>
        <v>422.79490165436653</v>
      </c>
      <c r="AQ9" s="104">
        <f>'[1]4403Exp'!CO$263</f>
        <v>437.92073104267587</v>
      </c>
      <c r="AR9" s="104">
        <f>'[1]4403Exp'!CP$263</f>
        <v>504.57846100185054</v>
      </c>
      <c r="AS9" s="104">
        <f>'[1]4403Exp'!CQ$263</f>
        <v>542.81349479211303</v>
      </c>
      <c r="AT9" s="104">
        <f>'[1]4403Exp'!CR$263</f>
        <v>467.78365256451411</v>
      </c>
      <c r="AU9" s="104">
        <f>'[1]4403Exp'!CS$263</f>
        <v>565.77308882843488</v>
      </c>
      <c r="AV9" s="104">
        <f>'[1]4403Exp'!CT$263</f>
        <v>647.70353599999999</v>
      </c>
      <c r="AW9" s="104">
        <f>'[1]4403Exp'!CU$263</f>
        <v>465.66397499999994</v>
      </c>
      <c r="AX9" s="104">
        <f>'[1]4403Exp'!CV$263</f>
        <v>394.7206579999999</v>
      </c>
      <c r="AY9" s="104">
        <f>'[1]4403Exp'!CW$263</f>
        <v>351.14699100000001</v>
      </c>
      <c r="AZ9" s="104">
        <f>'[1]4403Exp'!CX$263</f>
        <v>349.40165850800003</v>
      </c>
      <c r="BA9" s="104">
        <f>'[1]4403Exp'!CY$263</f>
        <v>0</v>
      </c>
      <c r="BB9" s="104">
        <f>'[1]4403Exp'!CZ$263</f>
        <v>0</v>
      </c>
      <c r="BC9" s="104">
        <f>'[1]4403Exp'!DA$263</f>
        <v>0</v>
      </c>
      <c r="BD9" s="181"/>
    </row>
    <row r="10" spans="2:56">
      <c r="B10" s="5" t="s">
        <v>8</v>
      </c>
      <c r="C10" s="154">
        <f>'[1]4407Exp'!BB$263</f>
        <v>7.8360034480000011E-3</v>
      </c>
      <c r="D10" s="131">
        <f>'[1]4407Exp'!BC$263</f>
        <v>2.5421807684E-2</v>
      </c>
      <c r="E10" s="131">
        <f>'[1]4407Exp'!BD$263</f>
        <v>1.1724607075999999E-2</v>
      </c>
      <c r="F10" s="131">
        <f>'[1]4407Exp'!BE$263</f>
        <v>4.7386885910000003E-3</v>
      </c>
      <c r="G10" s="131">
        <f>'[1]4407Exp'!BF$263</f>
        <v>1.1437236356000002E-2</v>
      </c>
      <c r="H10" s="131">
        <f>'[1]4407Exp'!BG$263</f>
        <v>8.0819458720000018E-3</v>
      </c>
      <c r="I10" s="131">
        <f>'[1]4407Exp'!BH$263</f>
        <v>1.270408594E-2</v>
      </c>
      <c r="J10" s="131">
        <f>'[1]4407Exp'!BI$263</f>
        <v>1.7522106095999995E-2</v>
      </c>
      <c r="K10" s="131">
        <f>'[1]4407Exp'!BJ$263</f>
        <v>2.1004620000000002E-2</v>
      </c>
      <c r="L10" s="131">
        <f>'[1]4407Exp'!BK$263</f>
        <v>1.8606406000000002E-2</v>
      </c>
      <c r="M10" s="131">
        <f>'[1]4407Exp'!BL$263</f>
        <v>2.0015812907999999E-2</v>
      </c>
      <c r="N10" s="131">
        <f>'[1]4407Exp'!BM$263</f>
        <v>2.2769214649999998E-2</v>
      </c>
      <c r="O10" s="131">
        <f>'[1]4407Exp'!BN$263</f>
        <v>2.2404199999999996E-2</v>
      </c>
      <c r="P10" s="131">
        <f>'[1]4407Exp'!BO$263</f>
        <v>2.5306378551999999E-2</v>
      </c>
      <c r="Q10" s="131">
        <f>'[1]4407Exp'!BP$263</f>
        <v>2.1733736904727394E-2</v>
      </c>
      <c r="R10" s="131">
        <f>'[1]4407Exp'!BQ$263</f>
        <v>2.3430344519656893E-2</v>
      </c>
      <c r="S10" s="131">
        <f>'[1]4407Exp'!BR$263</f>
        <v>2.497230352177195E-2</v>
      </c>
      <c r="T10" s="131">
        <f>'[1]4407Exp'!BS$263</f>
        <v>2.6242372329940287E-2</v>
      </c>
      <c r="U10" s="131">
        <f>'[1]4407Exp'!BT$263</f>
        <v>2.3477711673264658E-2</v>
      </c>
      <c r="V10" s="131">
        <f>'[1]4407Exp'!BU$263</f>
        <v>1.972173231145688E-2</v>
      </c>
      <c r="W10" s="131">
        <f>'[1]4407Exp'!BV$263</f>
        <v>2.0035498756000001E-2</v>
      </c>
      <c r="X10" s="131">
        <f>'[1]4407Exp'!BW$263</f>
        <v>2.6691247856000001E-2</v>
      </c>
      <c r="Y10" s="131">
        <f>'[1]4407Exp'!BX$263</f>
        <v>1.7266664722579997E-2</v>
      </c>
      <c r="Z10" s="131">
        <f>'[1]4407Exp'!BY$263</f>
        <v>0</v>
      </c>
      <c r="AA10" s="131">
        <f>'[1]4407Exp'!BZ$263</f>
        <v>0</v>
      </c>
      <c r="AB10" s="131">
        <f>'[1]4407Exp'!CA$263</f>
        <v>0</v>
      </c>
      <c r="AC10" s="152"/>
      <c r="AD10" s="98">
        <f>'[1]4407Exp'!CB$263</f>
        <v>1.942805692736</v>
      </c>
      <c r="AE10" s="104">
        <f>'[1]4407Exp'!CC$263</f>
        <v>2.2636346124000002</v>
      </c>
      <c r="AF10" s="104">
        <f>'[1]4407Exp'!CD$263</f>
        <v>1.0012698095999999</v>
      </c>
      <c r="AG10" s="104">
        <f>'[1]4407Exp'!CE$263</f>
        <v>1.3609808543999997</v>
      </c>
      <c r="AH10" s="104">
        <f>'[1]4407Exp'!CF$263</f>
        <v>3.5092925445999992</v>
      </c>
      <c r="AI10" s="104">
        <f>'[1]4407Exp'!CG$263</f>
        <v>2.0593501643000001</v>
      </c>
      <c r="AJ10" s="104">
        <f>'[1]4407Exp'!CH$263</f>
        <v>3.4878351201202187</v>
      </c>
      <c r="AK10" s="104">
        <f>'[1]4407Exp'!CI$263</f>
        <v>5.046706368833461</v>
      </c>
      <c r="AL10" s="104">
        <f>'[1]4407Exp'!CJ$263</f>
        <v>8.4056887373280524</v>
      </c>
      <c r="AM10" s="104">
        <f>'[1]4407Exp'!CK$263</f>
        <v>5.4507209992421339</v>
      </c>
      <c r="AN10" s="104">
        <f>'[1]4407Exp'!CL$263</f>
        <v>6.4300587733203614</v>
      </c>
      <c r="AO10" s="104">
        <f>'[1]4407Exp'!CM$263</f>
        <v>7.0512463782421744</v>
      </c>
      <c r="AP10" s="104">
        <f>'[1]4407Exp'!CN$263</f>
        <v>8.8476486888416215</v>
      </c>
      <c r="AQ10" s="104">
        <f>'[1]4407Exp'!CO$263</f>
        <v>9.6283699999999985</v>
      </c>
      <c r="AR10" s="104">
        <f>'[1]4407Exp'!CP$263</f>
        <v>9.5822469029999997</v>
      </c>
      <c r="AS10" s="104">
        <f>'[1]4407Exp'!CQ$263</f>
        <v>9.3138031774999988</v>
      </c>
      <c r="AT10" s="104">
        <f>'[1]4407Exp'!CR$263</f>
        <v>10.1204295139</v>
      </c>
      <c r="AU10" s="104">
        <f>'[1]4407Exp'!CS$263</f>
        <v>10.461273495499999</v>
      </c>
      <c r="AV10" s="104">
        <f>'[1]4407Exp'!CT$263</f>
        <v>10.122839773999999</v>
      </c>
      <c r="AW10" s="104">
        <f>'[1]4407Exp'!CU$263</f>
        <v>9.0232840000000003</v>
      </c>
      <c r="AX10" s="104">
        <f>'[1]4407Exp'!CV$263</f>
        <v>9.0594332283999996</v>
      </c>
      <c r="AY10" s="104">
        <f>'[1]4407Exp'!CW$263</f>
        <v>13.586877000000001</v>
      </c>
      <c r="AZ10" s="104">
        <f>'[1]4407Exp'!CX$263</f>
        <v>9.7559055080000014</v>
      </c>
      <c r="BA10" s="104">
        <f>'[1]4407Exp'!CY$263</f>
        <v>0</v>
      </c>
      <c r="BB10" s="104">
        <f>'[1]4407Exp'!CZ$263</f>
        <v>0</v>
      </c>
      <c r="BC10" s="104">
        <f>'[1]4407Exp'!DA$263</f>
        <v>0</v>
      </c>
      <c r="BD10" s="181"/>
    </row>
    <row r="11" spans="2:56">
      <c r="B11" s="5" t="s">
        <v>9</v>
      </c>
      <c r="C11" s="154">
        <f>'[1]4408Exp'!BB$263</f>
        <v>2.2774729999999999E-3</v>
      </c>
      <c r="D11" s="131">
        <f>'[1]4408Exp'!BC$263</f>
        <v>0</v>
      </c>
      <c r="E11" s="131">
        <f>'[1]4408Exp'!BD$263</f>
        <v>0</v>
      </c>
      <c r="F11" s="131">
        <f>'[1]4408Exp'!BE$263</f>
        <v>0</v>
      </c>
      <c r="G11" s="131">
        <f>'[1]4408Exp'!BF$263</f>
        <v>9.6025999999999989E-7</v>
      </c>
      <c r="H11" s="131">
        <f>'[1]4408Exp'!BG$263</f>
        <v>9.0471919999999991E-5</v>
      </c>
      <c r="I11" s="131">
        <f>'[1]4408Exp'!BH$263</f>
        <v>0</v>
      </c>
      <c r="J11" s="131">
        <f>'[1]4408Exp'!BI$263</f>
        <v>0</v>
      </c>
      <c r="K11" s="131">
        <f>'[1]4408Exp'!BJ$263</f>
        <v>0</v>
      </c>
      <c r="L11" s="131">
        <f>'[1]4408Exp'!BK$263</f>
        <v>3.8910479999999998E-4</v>
      </c>
      <c r="M11" s="131">
        <f>'[1]4408Exp'!BL$263</f>
        <v>4.9194419999999999E-5</v>
      </c>
      <c r="N11" s="131">
        <f>'[1]4408Exp'!BM$263</f>
        <v>3.7239999999999994E-4</v>
      </c>
      <c r="O11" s="131">
        <f>'[1]4408Exp'!BN$263</f>
        <v>5.1862426599999997E-3</v>
      </c>
      <c r="P11" s="131">
        <f>'[1]4408Exp'!BO$263</f>
        <v>1.0233533379999996E-2</v>
      </c>
      <c r="Q11" s="131">
        <f>'[1]4408Exp'!BP$263</f>
        <v>6.0222449399999992E-3</v>
      </c>
      <c r="R11" s="131">
        <f>'[1]4408Exp'!BQ$263</f>
        <v>1.4502947759999999E-2</v>
      </c>
      <c r="S11" s="131">
        <f>'[1]4408Exp'!BR$263</f>
        <v>1.3026086499999999E-2</v>
      </c>
      <c r="T11" s="131">
        <f>'[1]4408Exp'!BS$263</f>
        <v>1.4218407179999998E-2</v>
      </c>
      <c r="U11" s="131">
        <f>'[1]4408Exp'!BT$263</f>
        <v>3.3699501620000002E-2</v>
      </c>
      <c r="V11" s="131">
        <f>'[1]4408Exp'!BU$263</f>
        <v>3.5873182939999998E-2</v>
      </c>
      <c r="W11" s="131">
        <f>'[1]4408Exp'!BV$263</f>
        <v>3.9873780380000001E-2</v>
      </c>
      <c r="X11" s="131">
        <f>'[1]4408Exp'!BW$263</f>
        <v>6.53786903E-2</v>
      </c>
      <c r="Y11" s="131">
        <f>'[1]4408Exp'!BX$263</f>
        <v>6.7829376799999994E-2</v>
      </c>
      <c r="Z11" s="131">
        <f>'[1]4408Exp'!BY$263</f>
        <v>0</v>
      </c>
      <c r="AA11" s="131">
        <f>'[1]4408Exp'!BZ$263</f>
        <v>0</v>
      </c>
      <c r="AB11" s="131">
        <f>'[1]4408Exp'!CA$263</f>
        <v>0</v>
      </c>
      <c r="AC11" s="152"/>
      <c r="AD11" s="98">
        <f>'[1]4408Exp'!CB$263</f>
        <v>0.53957699999999997</v>
      </c>
      <c r="AE11" s="104">
        <f>'[1]4408Exp'!CC$263</f>
        <v>0</v>
      </c>
      <c r="AF11" s="104">
        <f>'[1]4408Exp'!CD$263</f>
        <v>0</v>
      </c>
      <c r="AG11" s="104">
        <f>'[1]4408Exp'!CE$263</f>
        <v>0</v>
      </c>
      <c r="AH11" s="104">
        <f>'[1]4408Exp'!CF$263</f>
        <v>1.0429999999999999E-3</v>
      </c>
      <c r="AI11" s="104">
        <f>'[1]4408Exp'!CG$263</f>
        <v>2.2120000000000001E-2</v>
      </c>
      <c r="AJ11" s="104">
        <f>'[1]4408Exp'!CH$263</f>
        <v>0</v>
      </c>
      <c r="AK11" s="104">
        <f>'[1]4408Exp'!CI$263</f>
        <v>0</v>
      </c>
      <c r="AL11" s="104">
        <f>'[1]4408Exp'!CJ$263</f>
        <v>0</v>
      </c>
      <c r="AM11" s="104">
        <f>'[1]4408Exp'!CK$263</f>
        <v>3.7716E-2</v>
      </c>
      <c r="AN11" s="104">
        <f>'[1]4408Exp'!CL$263</f>
        <v>9.5772999999999997E-2</v>
      </c>
      <c r="AO11" s="104">
        <f>'[1]4408Exp'!CM$263</f>
        <v>2.8000000000000001E-2</v>
      </c>
      <c r="AP11" s="104">
        <f>'[1]4408Exp'!CN$263</f>
        <v>0.8823453792</v>
      </c>
      <c r="AQ11" s="104">
        <f>'[1]4408Exp'!CO$263</f>
        <v>1.6683539999999999</v>
      </c>
      <c r="AR11" s="104">
        <f>'[1]4408Exp'!CP$263</f>
        <v>1.1917310000000001</v>
      </c>
      <c r="AS11" s="104">
        <f>'[1]4408Exp'!CQ$263</f>
        <v>2.8963169999999998</v>
      </c>
      <c r="AT11" s="104">
        <f>'[1]4408Exp'!CR$263</f>
        <v>2.5879240000000001</v>
      </c>
      <c r="AU11" s="104">
        <f>'[1]4408Exp'!CS$263</f>
        <v>2.2597389999999997</v>
      </c>
      <c r="AV11" s="104">
        <f>'[1]4408Exp'!CT$263</f>
        <v>6.1310149999999997</v>
      </c>
      <c r="AW11" s="104">
        <f>'[1]4408Exp'!CU$263</f>
        <v>6.207846</v>
      </c>
      <c r="AX11" s="104">
        <f>'[1]4408Exp'!CV$263</f>
        <v>6.8965620000000003</v>
      </c>
      <c r="AY11" s="104">
        <f>'[1]4408Exp'!CW$263</f>
        <v>11.294083999999998</v>
      </c>
      <c r="AZ11" s="104">
        <f>'[1]4408Exp'!CX$263</f>
        <v>11.878094450000001</v>
      </c>
      <c r="BA11" s="104">
        <f>'[1]4408Exp'!CY$263</f>
        <v>0</v>
      </c>
      <c r="BB11" s="104">
        <f>'[1]4408Exp'!CZ$263</f>
        <v>0</v>
      </c>
      <c r="BC11" s="104">
        <f>'[1]4408Exp'!DA$263</f>
        <v>0</v>
      </c>
      <c r="BD11" s="181"/>
    </row>
    <row r="12" spans="2:56">
      <c r="B12" s="5" t="s">
        <v>10</v>
      </c>
      <c r="C12" s="154">
        <f>'[1]4412Exp'!BB$263</f>
        <v>0</v>
      </c>
      <c r="D12" s="131">
        <f>'[1]4412Exp'!BC$263</f>
        <v>0</v>
      </c>
      <c r="E12" s="131">
        <f>'[1]4412Exp'!BD$263</f>
        <v>0</v>
      </c>
      <c r="F12" s="131">
        <f>'[1]4412Exp'!BE$263</f>
        <v>0</v>
      </c>
      <c r="G12" s="131">
        <f>'[1]4412Exp'!BF$263</f>
        <v>0</v>
      </c>
      <c r="H12" s="131">
        <f>'[1]4412Exp'!BG$263</f>
        <v>0</v>
      </c>
      <c r="I12" s="131">
        <f>'[1]4412Exp'!BH$263</f>
        <v>3.1050000000000001E-4</v>
      </c>
      <c r="J12" s="131">
        <f>'[1]4412Exp'!BI$263</f>
        <v>0</v>
      </c>
      <c r="K12" s="131">
        <f>'[1]4412Exp'!BJ$263</f>
        <v>0</v>
      </c>
      <c r="L12" s="131">
        <f>'[1]4412Exp'!BK$263</f>
        <v>0</v>
      </c>
      <c r="M12" s="131">
        <f>'[1]4412Exp'!BL$263</f>
        <v>0</v>
      </c>
      <c r="N12" s="131">
        <f>'[1]4412Exp'!BM$263</f>
        <v>0</v>
      </c>
      <c r="O12" s="131">
        <f>'[1]4412Exp'!BN$263</f>
        <v>0</v>
      </c>
      <c r="P12" s="131">
        <f>'[1]4412Exp'!BO$263</f>
        <v>0</v>
      </c>
      <c r="Q12" s="131">
        <f>'[1]4412Exp'!BP$263</f>
        <v>0</v>
      </c>
      <c r="R12" s="131">
        <f>'[1]4412Exp'!BQ$263</f>
        <v>6.6746000000000002E-3</v>
      </c>
      <c r="S12" s="131">
        <f>'[1]4412Exp'!BR$263</f>
        <v>3.5879999999999999E-4</v>
      </c>
      <c r="T12" s="131">
        <f>'[1]4412Exp'!BS$263</f>
        <v>1.3491799999999998E-4</v>
      </c>
      <c r="U12" s="131">
        <f>'[1]4412Exp'!BT$263</f>
        <v>0</v>
      </c>
      <c r="V12" s="131">
        <f>'[1]4412Exp'!BU$263</f>
        <v>0</v>
      </c>
      <c r="W12" s="131">
        <f>'[1]4412Exp'!BV$263</f>
        <v>7.9394251999999994E-4</v>
      </c>
      <c r="X12" s="131">
        <f>'[1]4412Exp'!BW$263</f>
        <v>3.5649999999999999E-4</v>
      </c>
      <c r="Y12" s="131">
        <f>'[1]4412Exp'!BX$263</f>
        <v>0</v>
      </c>
      <c r="Z12" s="131">
        <f>'[1]4412Exp'!BY$263</f>
        <v>0</v>
      </c>
      <c r="AA12" s="131">
        <f>'[1]4412Exp'!BZ$263</f>
        <v>0</v>
      </c>
      <c r="AB12" s="131">
        <f>'[1]4412Exp'!CA$263</f>
        <v>0</v>
      </c>
      <c r="AC12" s="152"/>
      <c r="AD12" s="98">
        <f>'[1]4412Exp'!CB$263</f>
        <v>0</v>
      </c>
      <c r="AE12" s="104">
        <f>'[1]4412Exp'!CC$263</f>
        <v>0</v>
      </c>
      <c r="AF12" s="104">
        <f>'[1]4412Exp'!CD$263</f>
        <v>0</v>
      </c>
      <c r="AG12" s="104">
        <f>'[1]4412Exp'!CE$263</f>
        <v>0</v>
      </c>
      <c r="AH12" s="104">
        <f>'[1]4412Exp'!CF$263</f>
        <v>0</v>
      </c>
      <c r="AI12" s="104">
        <f>'[1]4412Exp'!CG$263</f>
        <v>0</v>
      </c>
      <c r="AJ12" s="104">
        <f>'[1]4412Exp'!CH$263</f>
        <v>0.12479408400000001</v>
      </c>
      <c r="AK12" s="104">
        <f>'[1]4412Exp'!CI$263</f>
        <v>0</v>
      </c>
      <c r="AL12" s="104">
        <f>'[1]4412Exp'!CJ$263</f>
        <v>0</v>
      </c>
      <c r="AM12" s="104">
        <f>'[1]4412Exp'!CK$263</f>
        <v>0</v>
      </c>
      <c r="AN12" s="104">
        <f>'[1]4412Exp'!CL$263</f>
        <v>0</v>
      </c>
      <c r="AO12" s="104">
        <f>'[1]4412Exp'!CM$263</f>
        <v>0</v>
      </c>
      <c r="AP12" s="104">
        <f>'[1]4412Exp'!CN$263</f>
        <v>0</v>
      </c>
      <c r="AQ12" s="104">
        <f>'[1]4412Exp'!CO$263</f>
        <v>0</v>
      </c>
      <c r="AR12" s="104">
        <f>'[1]4412Exp'!CP$263</f>
        <v>0</v>
      </c>
      <c r="AS12" s="104">
        <f>'[1]4412Exp'!CQ$263</f>
        <v>1.1789092104999999</v>
      </c>
      <c r="AT12" s="104">
        <f>'[1]4412Exp'!CR$263</f>
        <v>5.17110473E-2</v>
      </c>
      <c r="AU12" s="104">
        <f>'[1]4412Exp'!CS$263</f>
        <v>3.8932000000000001E-2</v>
      </c>
      <c r="AV12" s="104">
        <f>'[1]4412Exp'!CT$263</f>
        <v>0</v>
      </c>
      <c r="AW12" s="104">
        <f>'[1]4412Exp'!CU$263</f>
        <v>0</v>
      </c>
      <c r="AX12" s="104">
        <f>'[1]4412Exp'!CV$263</f>
        <v>0.19697899999999999</v>
      </c>
      <c r="AY12" s="104">
        <f>'[1]4412Exp'!CW$263</f>
        <v>0.15278700000000001</v>
      </c>
      <c r="AZ12" s="104">
        <f>'[1]4412Exp'!CX$263</f>
        <v>0</v>
      </c>
      <c r="BA12" s="104">
        <f>'[1]4412Exp'!CY$263</f>
        <v>0</v>
      </c>
      <c r="BB12" s="104">
        <f>'[1]4412Exp'!CZ$263</f>
        <v>0</v>
      </c>
      <c r="BC12" s="104">
        <f>'[1]4412Exp'!DA$263</f>
        <v>0</v>
      </c>
      <c r="BD12" s="181"/>
    </row>
    <row r="13" spans="2:56" ht="13" thickBot="1">
      <c r="B13" s="8" t="s">
        <v>11</v>
      </c>
      <c r="C13" s="157">
        <f t="shared" ref="C13:AB13" si="4">C7-SUM(C9:C12)</f>
        <v>1.1069822014264652E-4</v>
      </c>
      <c r="D13" s="158">
        <f t="shared" si="4"/>
        <v>1.0687241999990382E-4</v>
      </c>
      <c r="E13" s="158">
        <f t="shared" si="4"/>
        <v>1.3633333333373798E-6</v>
      </c>
      <c r="F13" s="158">
        <f t="shared" si="4"/>
        <v>2.1739428571199149E-5</v>
      </c>
      <c r="G13" s="158">
        <f t="shared" si="4"/>
        <v>7.0858360000092269E-5</v>
      </c>
      <c r="H13" s="158">
        <f t="shared" si="4"/>
        <v>2.9465399999994979E-4</v>
      </c>
      <c r="I13" s="158">
        <f t="shared" si="4"/>
        <v>1.6969400477240271E-4</v>
      </c>
      <c r="J13" s="158">
        <f t="shared" si="4"/>
        <v>8.5097291666835773E-5</v>
      </c>
      <c r="K13" s="158">
        <f t="shared" si="4"/>
        <v>2.7926666670285982E-6</v>
      </c>
      <c r="L13" s="158">
        <f t="shared" si="4"/>
        <v>2.5302819751038541E-4</v>
      </c>
      <c r="M13" s="158">
        <f t="shared" si="4"/>
        <v>7.3032685714569112E-5</v>
      </c>
      <c r="N13" s="158">
        <f t="shared" si="4"/>
        <v>4.3874973418778218E-4</v>
      </c>
      <c r="O13" s="158">
        <f t="shared" si="4"/>
        <v>3.7172804418617034E-5</v>
      </c>
      <c r="P13" s="158">
        <f t="shared" si="4"/>
        <v>3.8798172166121248E-5</v>
      </c>
      <c r="Q13" s="158">
        <f t="shared" si="4"/>
        <v>1.292882052950084E-4</v>
      </c>
      <c r="R13" s="158">
        <f t="shared" si="4"/>
        <v>1.5667468571844978E-5</v>
      </c>
      <c r="S13" s="158">
        <f t="shared" si="4"/>
        <v>1.7955614355980032E-4</v>
      </c>
      <c r="T13" s="158">
        <f t="shared" si="4"/>
        <v>5.3761452500067364E-4</v>
      </c>
      <c r="U13" s="158">
        <f t="shared" si="4"/>
        <v>5.777443329626486E-4</v>
      </c>
      <c r="V13" s="158">
        <f t="shared" si="4"/>
        <v>2.4737103999994403E-4</v>
      </c>
      <c r="W13" s="158">
        <f t="shared" si="4"/>
        <v>2.2682802909068656E-4</v>
      </c>
      <c r="X13" s="158">
        <f t="shared" si="4"/>
        <v>8.8794720000051619E-4</v>
      </c>
      <c r="Y13" s="158">
        <f t="shared" si="4"/>
        <v>6.9079744391786768E-4</v>
      </c>
      <c r="Z13" s="158">
        <f t="shared" si="4"/>
        <v>1.4747717257777777</v>
      </c>
      <c r="AA13" s="158">
        <f t="shared" si="4"/>
        <v>1.0577777777777777E-7</v>
      </c>
      <c r="AB13" s="158">
        <f t="shared" si="4"/>
        <v>1.0577777777777777E-7</v>
      </c>
      <c r="AC13" s="152"/>
      <c r="AD13" s="14">
        <f t="shared" ref="AD13:BC13" si="5">AD7-SUM(AD9:AD12)</f>
        <v>3.2976515264991235E-2</v>
      </c>
      <c r="AE13" s="15">
        <f t="shared" si="5"/>
        <v>0.11276460200000571</v>
      </c>
      <c r="AF13" s="15">
        <f t="shared" si="5"/>
        <v>1.3401663999985658E-3</v>
      </c>
      <c r="AG13" s="15">
        <f t="shared" si="5"/>
        <v>8.6321423999748959E-3</v>
      </c>
      <c r="AH13" s="15">
        <f t="shared" si="5"/>
        <v>1.1166827000010926E-2</v>
      </c>
      <c r="AI13" s="15">
        <f t="shared" si="5"/>
        <v>0.12007543135038645</v>
      </c>
      <c r="AJ13" s="15">
        <f t="shared" si="5"/>
        <v>7.2868355919723626E-2</v>
      </c>
      <c r="AK13" s="15">
        <f t="shared" si="5"/>
        <v>5.181427223263313E-2</v>
      </c>
      <c r="AL13" s="15">
        <f t="shared" si="5"/>
        <v>4.5252624000227115E-3</v>
      </c>
      <c r="AM13" s="15">
        <f t="shared" si="5"/>
        <v>7.9098047693690887E-2</v>
      </c>
      <c r="AN13" s="15">
        <f t="shared" si="5"/>
        <v>0.11697631186592616</v>
      </c>
      <c r="AO13" s="15">
        <f t="shared" si="5"/>
        <v>5.9792015999903469E-2</v>
      </c>
      <c r="AP13" s="15">
        <f t="shared" si="5"/>
        <v>3.1542647999970086E-2</v>
      </c>
      <c r="AQ13" s="15">
        <f t="shared" si="5"/>
        <v>2.1498775899885914E-2</v>
      </c>
      <c r="AR13" s="15">
        <f t="shared" si="5"/>
        <v>9.3776809500013769E-2</v>
      </c>
      <c r="AS13" s="15">
        <f t="shared" si="5"/>
        <v>2.2443186000145943E-2</v>
      </c>
      <c r="AT13" s="15">
        <f t="shared" si="5"/>
        <v>4.9971054500076661E-2</v>
      </c>
      <c r="AU13" s="15">
        <f t="shared" si="5"/>
        <v>0.43477100000018254</v>
      </c>
      <c r="AV13" s="15">
        <f t="shared" si="5"/>
        <v>0.44130537000023651</v>
      </c>
      <c r="AW13" s="15">
        <f t="shared" si="5"/>
        <v>0.21660400000013169</v>
      </c>
      <c r="AX13" s="15">
        <f t="shared" si="5"/>
        <v>0.15805767880021904</v>
      </c>
      <c r="AY13" s="15">
        <f t="shared" si="5"/>
        <v>0.61779294629997139</v>
      </c>
      <c r="AZ13" s="15">
        <f t="shared" si="5"/>
        <v>0.59446715299992547</v>
      </c>
      <c r="BA13" s="15">
        <f t="shared" si="5"/>
        <v>265.12185699999998</v>
      </c>
      <c r="BB13" s="15">
        <f t="shared" si="5"/>
        <v>0</v>
      </c>
      <c r="BC13" s="15">
        <f t="shared" si="5"/>
        <v>0</v>
      </c>
      <c r="BD13" s="181"/>
    </row>
    <row r="14" spans="2:56" ht="20" customHeight="1" thickTop="1">
      <c r="B14" s="7"/>
      <c r="C14" s="239" t="s">
        <v>83</v>
      </c>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1"/>
      <c r="AC14" s="156"/>
      <c r="AD14" s="239" t="str">
        <f>C14</f>
        <v>Imported by all 27 EU member states plus UK</v>
      </c>
      <c r="AE14" s="240"/>
      <c r="AF14" s="240"/>
      <c r="AG14" s="240"/>
      <c r="AH14" s="240"/>
      <c r="AI14" s="240"/>
      <c r="AJ14" s="240"/>
      <c r="AK14" s="240"/>
      <c r="AL14" s="240"/>
      <c r="AM14" s="240"/>
      <c r="AN14" s="240"/>
      <c r="AO14" s="240"/>
      <c r="AP14" s="240"/>
      <c r="AQ14" s="240"/>
      <c r="AR14" s="240"/>
      <c r="AS14" s="240"/>
      <c r="AT14" s="240"/>
      <c r="AU14" s="240"/>
      <c r="AV14" s="240"/>
      <c r="AW14" s="240"/>
      <c r="AX14" s="240"/>
      <c r="AY14" s="240"/>
      <c r="AZ14" s="240"/>
      <c r="BA14" s="240"/>
      <c r="BB14" s="240"/>
      <c r="BC14" s="241"/>
      <c r="BD14" s="181"/>
    </row>
    <row r="15" spans="2:56" ht="20" customHeight="1">
      <c r="B15" s="21" t="s">
        <v>12</v>
      </c>
      <c r="C15" s="41">
        <f>'[1]44Exp'!BB$264</f>
        <v>5.9292800000000005E-4</v>
      </c>
      <c r="D15" s="42">
        <f>'[1]44Exp'!BC$264</f>
        <v>3.4447000000000004E-4</v>
      </c>
      <c r="E15" s="42">
        <f>'[1]44Exp'!BD$264</f>
        <v>9.136000000000002E-5</v>
      </c>
      <c r="F15" s="42">
        <f>'[1]44Exp'!BE$264</f>
        <v>7.7211999999999999E-6</v>
      </c>
      <c r="G15" s="42">
        <f>'[1]44Exp'!BF$264</f>
        <v>6.4205000000000013E-5</v>
      </c>
      <c r="H15" s="42">
        <f>'[1]44Exp'!BG$264</f>
        <v>3.8557500000000005E-5</v>
      </c>
      <c r="I15" s="42">
        <f>'[1]44Exp'!BH$264</f>
        <v>4.3102066477272732E-4</v>
      </c>
      <c r="J15" s="42">
        <f>'[1]44Exp'!BI$264</f>
        <v>6.5375000000000009E-7</v>
      </c>
      <c r="K15" s="42">
        <f>'[1]44Exp'!BJ$264</f>
        <v>3.3711666666666671E-5</v>
      </c>
      <c r="L15" s="42">
        <f>'[1]44Exp'!BK$264</f>
        <v>9.5100197510822524E-5</v>
      </c>
      <c r="M15" s="42">
        <f>'[1]44Exp'!BL$264</f>
        <v>5.1431857142857142E-6</v>
      </c>
      <c r="N15" s="42">
        <f>'[1]44Exp'!BM$264</f>
        <v>1.9280341880341883E-6</v>
      </c>
      <c r="O15" s="42">
        <f>'[1]44Exp'!BN$264</f>
        <v>1.3892304418868997E-5</v>
      </c>
      <c r="P15" s="42">
        <f>'[1]44Exp'!BO$264</f>
        <v>1.2863672165999017E-5</v>
      </c>
      <c r="Q15" s="42">
        <f>'[1]44Exp'!BP$264</f>
        <v>4.1616985294117653E-5</v>
      </c>
      <c r="R15" s="42">
        <f>'[1]44Exp'!BQ$264</f>
        <v>6.7114269285714285E-3</v>
      </c>
      <c r="S15" s="42">
        <f>'[1]44Exp'!BR$264</f>
        <v>4.3337029356060603E-4</v>
      </c>
      <c r="T15" s="42">
        <f>'[1]44Exp'!BS$264</f>
        <v>3.6400000000000004E-5</v>
      </c>
      <c r="U15" s="42">
        <f>'[1]44Exp'!BT$264</f>
        <v>1.1719296296296298E-4</v>
      </c>
      <c r="V15" s="42">
        <f>'[1]44Exp'!BU$264</f>
        <v>0</v>
      </c>
      <c r="W15" s="42">
        <f>'[1]44Exp'!BV$264</f>
        <v>1.7340509090909091E-7</v>
      </c>
      <c r="X15" s="42">
        <f>'[1]44Exp'!BW$264</f>
        <v>5.4949999999999999E-7</v>
      </c>
      <c r="Y15" s="42">
        <f>'[1]44Exp'!BX$264</f>
        <v>1.0577777777777777E-7</v>
      </c>
      <c r="Z15" s="42">
        <f>'[1]44Exp'!BY$264</f>
        <v>1.0577777777777777E-7</v>
      </c>
      <c r="AA15" s="42">
        <f>'[1]44Exp'!BZ$264</f>
        <v>1.0577777777777777E-7</v>
      </c>
      <c r="AB15" s="42">
        <f>'[1]44Exp'!CA$264</f>
        <v>1.0577777777777777E-7</v>
      </c>
      <c r="AC15" s="152"/>
      <c r="AD15" s="24">
        <f>'[1]44Exp'!CB$264</f>
        <v>0.179806208001</v>
      </c>
      <c r="AE15" s="25">
        <f>'[1]44Exp'!CC$264</f>
        <v>0.20260621439999998</v>
      </c>
      <c r="AF15" s="25">
        <f>'[1]44Exp'!CD$264</f>
        <v>3.8258976E-2</v>
      </c>
      <c r="AG15" s="25">
        <f>'[1]44Exp'!CE$264</f>
        <v>3.4659968000000005E-3</v>
      </c>
      <c r="AH15" s="25">
        <f>'[1]44Exp'!CF$264</f>
        <v>2.1947371600000001E-2</v>
      </c>
      <c r="AI15" s="25">
        <f>'[1]44Exp'!CG$264</f>
        <v>2.1693371700000002E-2</v>
      </c>
      <c r="AJ15" s="25">
        <f>'[1]44Exp'!CH$264</f>
        <v>0.15498498600000002</v>
      </c>
      <c r="AK15" s="25">
        <f>'[1]44Exp'!CI$264</f>
        <v>7.1677150000000001E-4</v>
      </c>
      <c r="AL15" s="25">
        <f>'[1]44Exp'!CJ$264</f>
        <v>2.0905951200000002E-2</v>
      </c>
      <c r="AM15" s="25">
        <f>'[1]44Exp'!CK$264</f>
        <v>8.3741002399999986E-2</v>
      </c>
      <c r="AN15" s="25">
        <f>'[1]44Exp'!CL$264</f>
        <v>5.8476627000000007E-3</v>
      </c>
      <c r="AO15" s="25">
        <f>'[1]44Exp'!CM$264</f>
        <v>6.2960159999999998E-3</v>
      </c>
      <c r="AP15" s="25">
        <f>'[1]44Exp'!CN$264</f>
        <v>1.74270272E-2</v>
      </c>
      <c r="AQ15" s="25">
        <f>'[1]44Exp'!CO$264</f>
        <v>7.7547759000000001E-3</v>
      </c>
      <c r="AR15" s="25">
        <f>'[1]44Exp'!CP$264</f>
        <v>3.0588712500000004E-2</v>
      </c>
      <c r="AS15" s="25">
        <f>'[1]44Exp'!CQ$264</f>
        <v>1.212785574</v>
      </c>
      <c r="AT15" s="25">
        <f>'[1]44Exp'!CR$264</f>
        <v>0.1057676157</v>
      </c>
      <c r="AU15" s="25">
        <f>'[1]44Exp'!CS$264</f>
        <v>2.43054955E-2</v>
      </c>
      <c r="AV15" s="25">
        <f>'[1]44Exp'!CT$264</f>
        <v>8.1281144000000013E-2</v>
      </c>
      <c r="AW15" s="25">
        <f>'[1]44Exp'!CU$264</f>
        <v>0</v>
      </c>
      <c r="AX15" s="25">
        <f>'[1]44Exp'!CV$264</f>
        <v>6.5790719999999996E-4</v>
      </c>
      <c r="AY15" s="25">
        <f>'[1]44Exp'!CW$264</f>
        <v>5.0489463E-3</v>
      </c>
      <c r="AZ15" s="25">
        <f>'[1]44Exp'!CX$264</f>
        <v>0</v>
      </c>
      <c r="BA15" s="25">
        <f>'[1]44Exp'!CY$264</f>
        <v>0</v>
      </c>
      <c r="BB15" s="25">
        <f>'[1]44Exp'!CZ$264</f>
        <v>0</v>
      </c>
      <c r="BC15" s="25">
        <f>'[1]44Exp'!DA$264</f>
        <v>0</v>
      </c>
      <c r="BD15" s="181"/>
    </row>
    <row r="16" spans="2:56" ht="17.149999999999999" customHeight="1">
      <c r="B16" s="26" t="s">
        <v>22</v>
      </c>
      <c r="C16" s="43">
        <f>SUM(C17:C20)</f>
        <v>5.9222800000000009E-4</v>
      </c>
      <c r="D16" s="44">
        <f>SUM(D17:D20)</f>
        <v>2.7664000000000003E-4</v>
      </c>
      <c r="E16" s="44">
        <f t="shared" ref="E16:AB16" si="6">SUM(E17:E20)</f>
        <v>9.1000000000000016E-5</v>
      </c>
      <c r="F16" s="44">
        <f t="shared" si="6"/>
        <v>4.8411999999999995E-6</v>
      </c>
      <c r="G16" s="44">
        <f t="shared" si="6"/>
        <v>6.1880000000000011E-5</v>
      </c>
      <c r="H16" s="44">
        <f t="shared" si="6"/>
        <v>3.6400000000000004E-5</v>
      </c>
      <c r="I16" s="44">
        <f t="shared" si="6"/>
        <v>4.2698000000000004E-4</v>
      </c>
      <c r="J16" s="44">
        <f t="shared" si="6"/>
        <v>0</v>
      </c>
      <c r="K16" s="44">
        <f t="shared" si="6"/>
        <v>3.0940000000000005E-5</v>
      </c>
      <c r="L16" s="44">
        <f t="shared" si="6"/>
        <v>8.5540000000000011E-5</v>
      </c>
      <c r="M16" s="44">
        <f t="shared" si="6"/>
        <v>0</v>
      </c>
      <c r="N16" s="44">
        <f t="shared" si="6"/>
        <v>0</v>
      </c>
      <c r="O16" s="44">
        <f t="shared" si="6"/>
        <v>1.8999999999999998E-6</v>
      </c>
      <c r="P16" s="44">
        <f t="shared" si="6"/>
        <v>0</v>
      </c>
      <c r="Q16" s="44">
        <f t="shared" si="6"/>
        <v>2.9120000000000002E-5</v>
      </c>
      <c r="R16" s="44">
        <f t="shared" si="6"/>
        <v>6.7055400000000003E-3</v>
      </c>
      <c r="S16" s="44">
        <f t="shared" si="6"/>
        <v>4.2432E-4</v>
      </c>
      <c r="T16" s="44">
        <f t="shared" si="6"/>
        <v>3.6400000000000004E-5</v>
      </c>
      <c r="U16" s="44">
        <f t="shared" si="6"/>
        <v>1.1648000000000001E-4</v>
      </c>
      <c r="V16" s="44">
        <f t="shared" si="6"/>
        <v>0</v>
      </c>
      <c r="W16" s="44">
        <f t="shared" si="6"/>
        <v>1.32496E-7</v>
      </c>
      <c r="X16" s="44">
        <f t="shared" si="6"/>
        <v>0</v>
      </c>
      <c r="Y16" s="44">
        <f t="shared" si="6"/>
        <v>0</v>
      </c>
      <c r="Z16" s="44">
        <f t="shared" si="6"/>
        <v>0</v>
      </c>
      <c r="AA16" s="44">
        <f t="shared" si="6"/>
        <v>0</v>
      </c>
      <c r="AB16" s="44">
        <f t="shared" si="6"/>
        <v>0</v>
      </c>
      <c r="AC16" s="152"/>
      <c r="AD16" s="29">
        <f>SUM(AD17:AD20)</f>
        <v>0.17573769273600001</v>
      </c>
      <c r="AE16" s="30">
        <f>SUM(AE17:AE20)</f>
        <v>0.1069606124</v>
      </c>
      <c r="AF16" s="30">
        <f t="shared" ref="AF16:BC16" si="7">SUM(AF17:AF20)</f>
        <v>3.8122809600000002E-2</v>
      </c>
      <c r="AG16" s="30">
        <f t="shared" si="7"/>
        <v>2.1628544000000002E-3</v>
      </c>
      <c r="AH16" s="30">
        <f t="shared" si="7"/>
        <v>2.0790544599999999E-2</v>
      </c>
      <c r="AI16" s="30">
        <f t="shared" si="7"/>
        <v>1.9312164300000004E-2</v>
      </c>
      <c r="AJ16" s="30">
        <f t="shared" si="7"/>
        <v>0.1517806948</v>
      </c>
      <c r="AK16" s="30">
        <f t="shared" si="7"/>
        <v>0</v>
      </c>
      <c r="AL16" s="30">
        <f t="shared" si="7"/>
        <v>1.7040688800000002E-2</v>
      </c>
      <c r="AM16" s="30">
        <f t="shared" si="7"/>
        <v>7.1408180799999998E-2</v>
      </c>
      <c r="AN16" s="30">
        <f t="shared" si="7"/>
        <v>0</v>
      </c>
      <c r="AO16" s="30">
        <f t="shared" si="7"/>
        <v>0</v>
      </c>
      <c r="AP16" s="30">
        <f t="shared" si="7"/>
        <v>8.7237920000000002E-4</v>
      </c>
      <c r="AQ16" s="30">
        <f t="shared" si="7"/>
        <v>0</v>
      </c>
      <c r="AR16" s="30">
        <f t="shared" si="7"/>
        <v>2.1465903000000001E-2</v>
      </c>
      <c r="AS16" s="30">
        <f t="shared" si="7"/>
        <v>1.1983753879999999</v>
      </c>
      <c r="AT16" s="30">
        <f t="shared" si="7"/>
        <v>9.38075612E-2</v>
      </c>
      <c r="AU16" s="30">
        <f t="shared" si="7"/>
        <v>2.43054955E-2</v>
      </c>
      <c r="AV16" s="30">
        <f t="shared" si="7"/>
        <v>8.0371774000000007E-2</v>
      </c>
      <c r="AW16" s="30">
        <f t="shared" si="7"/>
        <v>0</v>
      </c>
      <c r="AX16" s="30">
        <f t="shared" si="7"/>
        <v>5.962284E-4</v>
      </c>
      <c r="AY16" s="30">
        <f t="shared" si="7"/>
        <v>0</v>
      </c>
      <c r="AZ16" s="30">
        <f t="shared" si="7"/>
        <v>0</v>
      </c>
      <c r="BA16" s="30">
        <f t="shared" si="7"/>
        <v>0</v>
      </c>
      <c r="BB16" s="30">
        <f t="shared" si="7"/>
        <v>0</v>
      </c>
      <c r="BC16" s="30">
        <f t="shared" si="7"/>
        <v>0</v>
      </c>
      <c r="BD16" s="181"/>
    </row>
    <row r="17" spans="2:56">
      <c r="B17" s="5" t="s">
        <v>7</v>
      </c>
      <c r="C17" s="157">
        <f>'[1]4403Exp'!BB$264</f>
        <v>0</v>
      </c>
      <c r="D17" s="158">
        <f>'[1]4403Exp'!BC$264</f>
        <v>0</v>
      </c>
      <c r="E17" s="158">
        <f>'[1]4403Exp'!BD$264</f>
        <v>0</v>
      </c>
      <c r="F17" s="158">
        <f>'[1]4403Exp'!BE$264</f>
        <v>0</v>
      </c>
      <c r="G17" s="158">
        <f>'[1]4403Exp'!BF$264</f>
        <v>0</v>
      </c>
      <c r="H17" s="158">
        <f>'[1]4403Exp'!BG$264</f>
        <v>0</v>
      </c>
      <c r="I17" s="158">
        <f>'[1]4403Exp'!BH$264</f>
        <v>0</v>
      </c>
      <c r="J17" s="158">
        <f>'[1]4403Exp'!BI$264</f>
        <v>0</v>
      </c>
      <c r="K17" s="158">
        <f>'[1]4403Exp'!BJ$264</f>
        <v>0</v>
      </c>
      <c r="L17" s="158">
        <f>'[1]4403Exp'!BK$264</f>
        <v>0</v>
      </c>
      <c r="M17" s="158">
        <f>'[1]4403Exp'!BL$264</f>
        <v>0</v>
      </c>
      <c r="N17" s="158">
        <f>'[1]4403Exp'!BM$264</f>
        <v>0</v>
      </c>
      <c r="O17" s="158">
        <f>'[1]4403Exp'!BN$264</f>
        <v>0</v>
      </c>
      <c r="P17" s="158">
        <f>'[1]4403Exp'!BO$264</f>
        <v>0</v>
      </c>
      <c r="Q17" s="158">
        <f>'[1]4403Exp'!BP$264</f>
        <v>0</v>
      </c>
      <c r="R17" s="158">
        <f>'[1]4403Exp'!BQ$264</f>
        <v>0</v>
      </c>
      <c r="S17" s="158">
        <f>'[1]4403Exp'!BR$264</f>
        <v>0</v>
      </c>
      <c r="T17" s="158">
        <f>'[1]4403Exp'!BS$264</f>
        <v>0</v>
      </c>
      <c r="U17" s="158">
        <f>'[1]4403Exp'!BT$264</f>
        <v>0</v>
      </c>
      <c r="V17" s="158">
        <f>'[1]4403Exp'!BU$264</f>
        <v>0</v>
      </c>
      <c r="W17" s="158">
        <f>'[1]4403Exp'!BV$264</f>
        <v>0</v>
      </c>
      <c r="X17" s="158">
        <f>'[1]4403Exp'!BW$264</f>
        <v>0</v>
      </c>
      <c r="Y17" s="158">
        <f>'[1]4403Exp'!BX$264</f>
        <v>0</v>
      </c>
      <c r="Z17" s="158">
        <f>'[1]4403Exp'!BY$264</f>
        <v>0</v>
      </c>
      <c r="AA17" s="158">
        <f>'[1]4403Exp'!BZ$264</f>
        <v>0</v>
      </c>
      <c r="AB17" s="158">
        <f>'[1]4403Exp'!CA$264</f>
        <v>0</v>
      </c>
      <c r="AC17" s="152"/>
      <c r="AD17" s="98">
        <f>'[1]4403Exp'!CB$264</f>
        <v>0</v>
      </c>
      <c r="AE17" s="104">
        <f>'[1]4403Exp'!CC$264</f>
        <v>0</v>
      </c>
      <c r="AF17" s="104">
        <f>'[1]4403Exp'!CD$264</f>
        <v>0</v>
      </c>
      <c r="AG17" s="104">
        <f>'[1]4403Exp'!CE$264</f>
        <v>0</v>
      </c>
      <c r="AH17" s="104">
        <f>'[1]4403Exp'!CF$264</f>
        <v>0</v>
      </c>
      <c r="AI17" s="104">
        <f>'[1]4403Exp'!CG$264</f>
        <v>0</v>
      </c>
      <c r="AJ17" s="104">
        <f>'[1]4403Exp'!CH$264</f>
        <v>0</v>
      </c>
      <c r="AK17" s="104">
        <f>'[1]4403Exp'!CI$264</f>
        <v>0</v>
      </c>
      <c r="AL17" s="104">
        <f>'[1]4403Exp'!CJ$264</f>
        <v>0</v>
      </c>
      <c r="AM17" s="104">
        <f>'[1]4403Exp'!CK$264</f>
        <v>0</v>
      </c>
      <c r="AN17" s="104">
        <f>'[1]4403Exp'!CL$264</f>
        <v>0</v>
      </c>
      <c r="AO17" s="104">
        <f>'[1]4403Exp'!CM$264</f>
        <v>0</v>
      </c>
      <c r="AP17" s="104">
        <f>'[1]4403Exp'!CN$264</f>
        <v>0</v>
      </c>
      <c r="AQ17" s="104">
        <f>'[1]4403Exp'!CO$264</f>
        <v>0</v>
      </c>
      <c r="AR17" s="104">
        <f>'[1]4403Exp'!CP$264</f>
        <v>0</v>
      </c>
      <c r="AS17" s="104">
        <f>'[1]4403Exp'!CQ$264</f>
        <v>0</v>
      </c>
      <c r="AT17" s="104">
        <f>'[1]4403Exp'!CR$264</f>
        <v>0</v>
      </c>
      <c r="AU17" s="104">
        <f>'[1]4403Exp'!CS$264</f>
        <v>0</v>
      </c>
      <c r="AV17" s="104">
        <f>'[1]4403Exp'!CT$264</f>
        <v>0</v>
      </c>
      <c r="AW17" s="104">
        <f>'[1]4403Exp'!CU$264</f>
        <v>0</v>
      </c>
      <c r="AX17" s="104">
        <f>'[1]4403Exp'!CV$264</f>
        <v>0</v>
      </c>
      <c r="AY17" s="104">
        <f>'[1]4403Exp'!CW$264</f>
        <v>0</v>
      </c>
      <c r="AZ17" s="104">
        <f>'[1]4403Exp'!CX$264</f>
        <v>0</v>
      </c>
      <c r="BA17" s="104">
        <f>'[1]4403Exp'!CY$264</f>
        <v>0</v>
      </c>
      <c r="BB17" s="104">
        <f>'[1]4403Exp'!CZ$264</f>
        <v>0</v>
      </c>
      <c r="BC17" s="104">
        <f>'[1]4403Exp'!DA$264</f>
        <v>0</v>
      </c>
      <c r="BD17" s="181"/>
    </row>
    <row r="18" spans="2:56">
      <c r="B18" s="5" t="s">
        <v>8</v>
      </c>
      <c r="C18" s="157">
        <f>'[1]4407Exp'!BB$264</f>
        <v>5.9222800000000009E-4</v>
      </c>
      <c r="D18" s="158">
        <f>'[1]4407Exp'!BC$264</f>
        <v>2.7664000000000003E-4</v>
      </c>
      <c r="E18" s="158">
        <f>'[1]4407Exp'!BD$264</f>
        <v>9.1000000000000016E-5</v>
      </c>
      <c r="F18" s="158">
        <f>'[1]4407Exp'!BE$264</f>
        <v>4.8411999999999995E-6</v>
      </c>
      <c r="G18" s="158">
        <f>'[1]4407Exp'!BF$264</f>
        <v>6.1880000000000011E-5</v>
      </c>
      <c r="H18" s="158">
        <f>'[1]4407Exp'!BG$264</f>
        <v>3.6400000000000004E-5</v>
      </c>
      <c r="I18" s="158">
        <f>'[1]4407Exp'!BH$264</f>
        <v>1.1648000000000002E-4</v>
      </c>
      <c r="J18" s="158">
        <f>'[1]4407Exp'!BI$264</f>
        <v>0</v>
      </c>
      <c r="K18" s="158">
        <f>'[1]4407Exp'!BJ$264</f>
        <v>3.0940000000000005E-5</v>
      </c>
      <c r="L18" s="158">
        <f>'[1]4407Exp'!BK$264</f>
        <v>8.5540000000000011E-5</v>
      </c>
      <c r="M18" s="158">
        <f>'[1]4407Exp'!BL$264</f>
        <v>0</v>
      </c>
      <c r="N18" s="158">
        <f>'[1]4407Exp'!BM$264</f>
        <v>0</v>
      </c>
      <c r="O18" s="158">
        <f>'[1]4407Exp'!BN$264</f>
        <v>0</v>
      </c>
      <c r="P18" s="158">
        <f>'[1]4407Exp'!BO$264</f>
        <v>0</v>
      </c>
      <c r="Q18" s="158">
        <f>'[1]4407Exp'!BP$264</f>
        <v>2.9120000000000002E-5</v>
      </c>
      <c r="R18" s="158">
        <f>'[1]4407Exp'!BQ$264</f>
        <v>3.0940000000000005E-5</v>
      </c>
      <c r="S18" s="158">
        <f>'[1]4407Exp'!BR$264</f>
        <v>6.552000000000001E-5</v>
      </c>
      <c r="T18" s="158">
        <f>'[1]4407Exp'!BS$264</f>
        <v>3.6400000000000004E-5</v>
      </c>
      <c r="U18" s="158">
        <f>'[1]4407Exp'!BT$264</f>
        <v>1.1648000000000001E-4</v>
      </c>
      <c r="V18" s="158">
        <f>'[1]4407Exp'!BU$264</f>
        <v>0</v>
      </c>
      <c r="W18" s="158">
        <f>'[1]4407Exp'!BV$264</f>
        <v>1.32496E-7</v>
      </c>
      <c r="X18" s="158">
        <f>'[1]4407Exp'!BW$264</f>
        <v>0</v>
      </c>
      <c r="Y18" s="158">
        <f>'[1]4407Exp'!BX$264</f>
        <v>0</v>
      </c>
      <c r="Z18" s="158">
        <f>'[1]4407Exp'!BY$264</f>
        <v>0</v>
      </c>
      <c r="AA18" s="158">
        <f>'[1]4407Exp'!BZ$264</f>
        <v>0</v>
      </c>
      <c r="AB18" s="158">
        <f>'[1]4407Exp'!CA$264</f>
        <v>0</v>
      </c>
      <c r="AC18" s="156"/>
      <c r="AD18" s="98">
        <f>'[1]4407Exp'!CB$264</f>
        <v>0.17573769273600001</v>
      </c>
      <c r="AE18" s="104">
        <f>'[1]4407Exp'!CC$264</f>
        <v>0.1069606124</v>
      </c>
      <c r="AF18" s="104">
        <f>'[1]4407Exp'!CD$264</f>
        <v>3.8122809600000002E-2</v>
      </c>
      <c r="AG18" s="104">
        <f>'[1]4407Exp'!CE$264</f>
        <v>2.1628544000000002E-3</v>
      </c>
      <c r="AH18" s="104">
        <f>'[1]4407Exp'!CF$264</f>
        <v>2.0790544599999999E-2</v>
      </c>
      <c r="AI18" s="104">
        <f>'[1]4407Exp'!CG$264</f>
        <v>1.9312164300000004E-2</v>
      </c>
      <c r="AJ18" s="104">
        <f>'[1]4407Exp'!CH$264</f>
        <v>2.6986610800000001E-2</v>
      </c>
      <c r="AK18" s="104">
        <f>'[1]4407Exp'!CI$264</f>
        <v>0</v>
      </c>
      <c r="AL18" s="104">
        <f>'[1]4407Exp'!CJ$264</f>
        <v>1.7040688800000002E-2</v>
      </c>
      <c r="AM18" s="104">
        <f>'[1]4407Exp'!CK$264</f>
        <v>7.1408180799999998E-2</v>
      </c>
      <c r="AN18" s="104">
        <f>'[1]4407Exp'!CL$264</f>
        <v>0</v>
      </c>
      <c r="AO18" s="104">
        <f>'[1]4407Exp'!CM$264</f>
        <v>0</v>
      </c>
      <c r="AP18" s="104">
        <f>'[1]4407Exp'!CN$264</f>
        <v>0</v>
      </c>
      <c r="AQ18" s="104">
        <f>'[1]4407Exp'!CO$264</f>
        <v>0</v>
      </c>
      <c r="AR18" s="104">
        <f>'[1]4407Exp'!CP$264</f>
        <v>2.1465903000000001E-2</v>
      </c>
      <c r="AS18" s="104">
        <f>'[1]4407Exp'!CQ$264</f>
        <v>1.9466177499999997E-2</v>
      </c>
      <c r="AT18" s="104">
        <f>'[1]4407Exp'!CR$264</f>
        <v>4.20965139E-2</v>
      </c>
      <c r="AU18" s="104">
        <f>'[1]4407Exp'!CS$264</f>
        <v>2.43054955E-2</v>
      </c>
      <c r="AV18" s="104">
        <f>'[1]4407Exp'!CT$264</f>
        <v>8.0371774000000007E-2</v>
      </c>
      <c r="AW18" s="104">
        <f>'[1]4407Exp'!CU$264</f>
        <v>0</v>
      </c>
      <c r="AX18" s="104">
        <f>'[1]4407Exp'!CV$264</f>
        <v>5.962284E-4</v>
      </c>
      <c r="AY18" s="104">
        <f>'[1]4407Exp'!CW$264</f>
        <v>0</v>
      </c>
      <c r="AZ18" s="104">
        <f>'[1]4407Exp'!CX$264</f>
        <v>0</v>
      </c>
      <c r="BA18" s="104">
        <f>'[1]4407Exp'!CY$264</f>
        <v>0</v>
      </c>
      <c r="BB18" s="104">
        <f>'[1]4407Exp'!CZ$264</f>
        <v>0</v>
      </c>
      <c r="BC18" s="104">
        <f>'[1]4407Exp'!DA$264</f>
        <v>0</v>
      </c>
      <c r="BD18" s="181"/>
    </row>
    <row r="19" spans="2:56">
      <c r="B19" s="5" t="s">
        <v>9</v>
      </c>
      <c r="C19" s="157">
        <f>'[1]4408Exp'!BB$264</f>
        <v>0</v>
      </c>
      <c r="D19" s="158">
        <f>'[1]4408Exp'!BC$264</f>
        <v>0</v>
      </c>
      <c r="E19" s="158">
        <f>'[1]4408Exp'!BD$264</f>
        <v>0</v>
      </c>
      <c r="F19" s="158">
        <f>'[1]4408Exp'!BE$264</f>
        <v>0</v>
      </c>
      <c r="G19" s="158">
        <f>'[1]4408Exp'!BF$264</f>
        <v>0</v>
      </c>
      <c r="H19" s="158">
        <f>'[1]4408Exp'!BG$264</f>
        <v>0</v>
      </c>
      <c r="I19" s="158">
        <f>'[1]4408Exp'!BH$264</f>
        <v>0</v>
      </c>
      <c r="J19" s="158">
        <f>'[1]4408Exp'!BI$264</f>
        <v>0</v>
      </c>
      <c r="K19" s="158">
        <f>'[1]4408Exp'!BJ$264</f>
        <v>0</v>
      </c>
      <c r="L19" s="158">
        <f>'[1]4408Exp'!BK$264</f>
        <v>0</v>
      </c>
      <c r="M19" s="158">
        <f>'[1]4408Exp'!BL$264</f>
        <v>0</v>
      </c>
      <c r="N19" s="158">
        <f>'[1]4408Exp'!BM$264</f>
        <v>0</v>
      </c>
      <c r="O19" s="158">
        <f>'[1]4408Exp'!BN$264</f>
        <v>1.8999999999999998E-6</v>
      </c>
      <c r="P19" s="158">
        <f>'[1]4408Exp'!BO$264</f>
        <v>0</v>
      </c>
      <c r="Q19" s="158">
        <f>'[1]4408Exp'!BP$264</f>
        <v>0</v>
      </c>
      <c r="R19" s="158">
        <f>'[1]4408Exp'!BQ$264</f>
        <v>0</v>
      </c>
      <c r="S19" s="158">
        <f>'[1]4408Exp'!BR$264</f>
        <v>0</v>
      </c>
      <c r="T19" s="158">
        <f>'[1]4408Exp'!BS$264</f>
        <v>0</v>
      </c>
      <c r="U19" s="158">
        <f>'[1]4408Exp'!BT$264</f>
        <v>0</v>
      </c>
      <c r="V19" s="158">
        <f>'[1]4408Exp'!BU$264</f>
        <v>0</v>
      </c>
      <c r="W19" s="158">
        <f>'[1]4408Exp'!BV$264</f>
        <v>0</v>
      </c>
      <c r="X19" s="158">
        <f>'[1]4408Exp'!BW$264</f>
        <v>0</v>
      </c>
      <c r="Y19" s="158">
        <f>'[1]4408Exp'!BX$264</f>
        <v>0</v>
      </c>
      <c r="Z19" s="158">
        <f>'[1]4408Exp'!BY$264</f>
        <v>0</v>
      </c>
      <c r="AA19" s="158">
        <f>'[1]4408Exp'!BZ$264</f>
        <v>0</v>
      </c>
      <c r="AB19" s="158">
        <f>'[1]4408Exp'!CA$264</f>
        <v>0</v>
      </c>
      <c r="AC19" s="156"/>
      <c r="AD19" s="98">
        <f>'[1]4408Exp'!CB$264</f>
        <v>0</v>
      </c>
      <c r="AE19" s="104">
        <f>'[1]4408Exp'!CC$264</f>
        <v>0</v>
      </c>
      <c r="AF19" s="104">
        <f>'[1]4408Exp'!CD$264</f>
        <v>0</v>
      </c>
      <c r="AG19" s="104">
        <f>'[1]4408Exp'!CE$264</f>
        <v>0</v>
      </c>
      <c r="AH19" s="104">
        <f>'[1]4408Exp'!CF$264</f>
        <v>0</v>
      </c>
      <c r="AI19" s="104">
        <f>'[1]4408Exp'!CG$264</f>
        <v>0</v>
      </c>
      <c r="AJ19" s="104">
        <f>'[1]4408Exp'!CH$264</f>
        <v>0</v>
      </c>
      <c r="AK19" s="104">
        <f>'[1]4408Exp'!CI$264</f>
        <v>0</v>
      </c>
      <c r="AL19" s="104">
        <f>'[1]4408Exp'!CJ$264</f>
        <v>0</v>
      </c>
      <c r="AM19" s="104">
        <f>'[1]4408Exp'!CK$264</f>
        <v>0</v>
      </c>
      <c r="AN19" s="104">
        <f>'[1]4408Exp'!CL$264</f>
        <v>0</v>
      </c>
      <c r="AO19" s="104">
        <f>'[1]4408Exp'!CM$264</f>
        <v>0</v>
      </c>
      <c r="AP19" s="104">
        <f>'[1]4408Exp'!CN$264</f>
        <v>8.7237920000000002E-4</v>
      </c>
      <c r="AQ19" s="104">
        <f>'[1]4408Exp'!CO$264</f>
        <v>0</v>
      </c>
      <c r="AR19" s="104">
        <f>'[1]4408Exp'!CP$264</f>
        <v>0</v>
      </c>
      <c r="AS19" s="104">
        <f>'[1]4408Exp'!CQ$264</f>
        <v>0</v>
      </c>
      <c r="AT19" s="104">
        <f>'[1]4408Exp'!CR$264</f>
        <v>0</v>
      </c>
      <c r="AU19" s="104">
        <f>'[1]4408Exp'!CS$264</f>
        <v>0</v>
      </c>
      <c r="AV19" s="104">
        <f>'[1]4408Exp'!CT$264</f>
        <v>0</v>
      </c>
      <c r="AW19" s="104">
        <f>'[1]4408Exp'!CU$264</f>
        <v>0</v>
      </c>
      <c r="AX19" s="104">
        <f>'[1]4408Exp'!CV$264</f>
        <v>0</v>
      </c>
      <c r="AY19" s="104">
        <f>'[1]4408Exp'!CW$264</f>
        <v>0</v>
      </c>
      <c r="AZ19" s="104">
        <f>'[1]4408Exp'!CX$264</f>
        <v>0</v>
      </c>
      <c r="BA19" s="104">
        <f>'[1]4408Exp'!CY$264</f>
        <v>0</v>
      </c>
      <c r="BB19" s="104">
        <f>'[1]4408Exp'!CZ$264</f>
        <v>0</v>
      </c>
      <c r="BC19" s="104">
        <f>'[1]4408Exp'!DA$264</f>
        <v>0</v>
      </c>
      <c r="BD19" s="181"/>
    </row>
    <row r="20" spans="2:56">
      <c r="B20" s="5" t="s">
        <v>10</v>
      </c>
      <c r="C20" s="157">
        <f>'[1]4412Exp'!BB$264</f>
        <v>0</v>
      </c>
      <c r="D20" s="158">
        <f>'[1]4412Exp'!BC$264</f>
        <v>0</v>
      </c>
      <c r="E20" s="158">
        <f>'[1]4412Exp'!BD$264</f>
        <v>0</v>
      </c>
      <c r="F20" s="158">
        <f>'[1]4412Exp'!BE$264</f>
        <v>0</v>
      </c>
      <c r="G20" s="158">
        <f>'[1]4412Exp'!BF$264</f>
        <v>0</v>
      </c>
      <c r="H20" s="158">
        <f>'[1]4412Exp'!BG$264</f>
        <v>0</v>
      </c>
      <c r="I20" s="158">
        <f>'[1]4412Exp'!BH$264</f>
        <v>3.1050000000000001E-4</v>
      </c>
      <c r="J20" s="158">
        <f>'[1]4412Exp'!BI$264</f>
        <v>0</v>
      </c>
      <c r="K20" s="158">
        <f>'[1]4412Exp'!BJ$264</f>
        <v>0</v>
      </c>
      <c r="L20" s="158">
        <f>'[1]4412Exp'!BK$264</f>
        <v>0</v>
      </c>
      <c r="M20" s="158">
        <f>'[1]4412Exp'!BL$264</f>
        <v>0</v>
      </c>
      <c r="N20" s="158">
        <f>'[1]4412Exp'!BM$264</f>
        <v>0</v>
      </c>
      <c r="O20" s="158">
        <f>'[1]4412Exp'!BN$264</f>
        <v>0</v>
      </c>
      <c r="P20" s="158">
        <f>'[1]4412Exp'!BO$264</f>
        <v>0</v>
      </c>
      <c r="Q20" s="158">
        <f>'[1]4412Exp'!BP$264</f>
        <v>0</v>
      </c>
      <c r="R20" s="158">
        <f>'[1]4412Exp'!BQ$264</f>
        <v>6.6746000000000002E-3</v>
      </c>
      <c r="S20" s="158">
        <f>'[1]4412Exp'!BR$264</f>
        <v>3.5879999999999999E-4</v>
      </c>
      <c r="T20" s="158">
        <f>'[1]4412Exp'!BS$264</f>
        <v>0</v>
      </c>
      <c r="U20" s="158">
        <f>'[1]4412Exp'!BT$264</f>
        <v>0</v>
      </c>
      <c r="V20" s="158">
        <f>'[1]4412Exp'!BU$264</f>
        <v>0</v>
      </c>
      <c r="W20" s="158">
        <f>'[1]4412Exp'!BV$264</f>
        <v>0</v>
      </c>
      <c r="X20" s="158">
        <f>'[1]4412Exp'!BW$264</f>
        <v>0</v>
      </c>
      <c r="Y20" s="158">
        <f>'[1]4412Exp'!BX$264</f>
        <v>0</v>
      </c>
      <c r="Z20" s="158">
        <f>'[1]4412Exp'!BY$264</f>
        <v>0</v>
      </c>
      <c r="AA20" s="158">
        <f>'[1]4412Exp'!BZ$264</f>
        <v>0</v>
      </c>
      <c r="AB20" s="158">
        <f>'[1]4412Exp'!CA$264</f>
        <v>0</v>
      </c>
      <c r="AC20" s="156"/>
      <c r="AD20" s="98">
        <f>'[1]4412Exp'!CB$264</f>
        <v>0</v>
      </c>
      <c r="AE20" s="104">
        <f>'[1]4412Exp'!CC$264</f>
        <v>0</v>
      </c>
      <c r="AF20" s="104">
        <f>'[1]4412Exp'!CD$264</f>
        <v>0</v>
      </c>
      <c r="AG20" s="104">
        <f>'[1]4412Exp'!CE$264</f>
        <v>0</v>
      </c>
      <c r="AH20" s="104">
        <f>'[1]4412Exp'!CF$264</f>
        <v>0</v>
      </c>
      <c r="AI20" s="104">
        <f>'[1]4412Exp'!CG$264</f>
        <v>0</v>
      </c>
      <c r="AJ20" s="104">
        <f>'[1]4412Exp'!CH$264</f>
        <v>0.12479408400000001</v>
      </c>
      <c r="AK20" s="104">
        <f>'[1]4412Exp'!CI$264</f>
        <v>0</v>
      </c>
      <c r="AL20" s="104">
        <f>'[1]4412Exp'!CJ$264</f>
        <v>0</v>
      </c>
      <c r="AM20" s="104">
        <f>'[1]4412Exp'!CK$264</f>
        <v>0</v>
      </c>
      <c r="AN20" s="104">
        <f>'[1]4412Exp'!CL$264</f>
        <v>0</v>
      </c>
      <c r="AO20" s="104">
        <f>'[1]4412Exp'!CM$264</f>
        <v>0</v>
      </c>
      <c r="AP20" s="104">
        <f>'[1]4412Exp'!CN$264</f>
        <v>0</v>
      </c>
      <c r="AQ20" s="104">
        <f>'[1]4412Exp'!CO$264</f>
        <v>0</v>
      </c>
      <c r="AR20" s="104">
        <f>'[1]4412Exp'!CP$264</f>
        <v>0</v>
      </c>
      <c r="AS20" s="104">
        <f>'[1]4412Exp'!CQ$264</f>
        <v>1.1789092104999999</v>
      </c>
      <c r="AT20" s="104">
        <f>'[1]4412Exp'!CR$264</f>
        <v>5.17110473E-2</v>
      </c>
      <c r="AU20" s="104">
        <f>'[1]4412Exp'!CS$264</f>
        <v>0</v>
      </c>
      <c r="AV20" s="104">
        <f>'[1]4412Exp'!CT$264</f>
        <v>0</v>
      </c>
      <c r="AW20" s="104">
        <f>'[1]4412Exp'!CU$264</f>
        <v>0</v>
      </c>
      <c r="AX20" s="104">
        <f>'[1]4412Exp'!CV$264</f>
        <v>0</v>
      </c>
      <c r="AY20" s="104">
        <f>'[1]4412Exp'!CW$264</f>
        <v>0</v>
      </c>
      <c r="AZ20" s="104">
        <f>'[1]4412Exp'!CX$264</f>
        <v>0</v>
      </c>
      <c r="BA20" s="104">
        <f>'[1]4412Exp'!CY$264</f>
        <v>0</v>
      </c>
      <c r="BB20" s="104">
        <f>'[1]4412Exp'!CZ$264</f>
        <v>0</v>
      </c>
      <c r="BC20" s="104">
        <f>'[1]4412Exp'!DA$264</f>
        <v>0</v>
      </c>
      <c r="BD20" s="181"/>
    </row>
    <row r="21" spans="2:56" ht="13" thickBot="1">
      <c r="B21" s="6" t="s">
        <v>11</v>
      </c>
      <c r="C21" s="129">
        <f t="shared" ref="C21:AB21" si="8">C15-SUM(C17:C20)</f>
        <v>6.999999999999628E-7</v>
      </c>
      <c r="D21" s="130">
        <f t="shared" si="8"/>
        <v>6.7830000000000006E-5</v>
      </c>
      <c r="E21" s="130">
        <f t="shared" si="8"/>
        <v>3.6000000000000333E-7</v>
      </c>
      <c r="F21" s="130">
        <f t="shared" si="8"/>
        <v>2.8800000000000004E-6</v>
      </c>
      <c r="G21" s="130">
        <f t="shared" si="8"/>
        <v>2.3250000000000023E-6</v>
      </c>
      <c r="H21" s="130">
        <f t="shared" si="8"/>
        <v>2.1575000000000009E-6</v>
      </c>
      <c r="I21" s="130">
        <f t="shared" si="8"/>
        <v>4.0406647727272852E-6</v>
      </c>
      <c r="J21" s="130">
        <f t="shared" si="8"/>
        <v>6.5375000000000009E-7</v>
      </c>
      <c r="K21" s="130">
        <f t="shared" si="8"/>
        <v>2.7716666666666658E-6</v>
      </c>
      <c r="L21" s="130">
        <f t="shared" si="8"/>
        <v>9.5601975108225131E-6</v>
      </c>
      <c r="M21" s="130">
        <f t="shared" si="8"/>
        <v>5.1431857142857142E-6</v>
      </c>
      <c r="N21" s="130">
        <f t="shared" si="8"/>
        <v>1.9280341880341883E-6</v>
      </c>
      <c r="O21" s="130">
        <f t="shared" si="8"/>
        <v>1.1992304418868997E-5</v>
      </c>
      <c r="P21" s="130">
        <f t="shared" si="8"/>
        <v>1.2863672165999017E-5</v>
      </c>
      <c r="Q21" s="130">
        <f t="shared" si="8"/>
        <v>1.2496985294117651E-5</v>
      </c>
      <c r="R21" s="130">
        <f t="shared" si="8"/>
        <v>5.8869285714281683E-6</v>
      </c>
      <c r="S21" s="130">
        <f t="shared" si="8"/>
        <v>9.05029356060603E-6</v>
      </c>
      <c r="T21" s="130">
        <f t="shared" si="8"/>
        <v>0</v>
      </c>
      <c r="U21" s="130">
        <f t="shared" si="8"/>
        <v>7.1296296296296624E-7</v>
      </c>
      <c r="V21" s="130">
        <f t="shared" si="8"/>
        <v>0</v>
      </c>
      <c r="W21" s="130">
        <f t="shared" si="8"/>
        <v>4.0909090909090917E-8</v>
      </c>
      <c r="X21" s="130">
        <f t="shared" si="8"/>
        <v>5.4949999999999999E-7</v>
      </c>
      <c r="Y21" s="130">
        <f t="shared" si="8"/>
        <v>1.0577777777777777E-7</v>
      </c>
      <c r="Z21" s="130">
        <f t="shared" si="8"/>
        <v>1.0577777777777777E-7</v>
      </c>
      <c r="AA21" s="130">
        <f t="shared" si="8"/>
        <v>1.0577777777777777E-7</v>
      </c>
      <c r="AB21" s="130">
        <f t="shared" si="8"/>
        <v>1.0577777777777777E-7</v>
      </c>
      <c r="AC21" s="159"/>
      <c r="AD21" s="128">
        <f t="shared" ref="AD21:BC21" si="9">AD15-SUM(AD17:AD20)</f>
        <v>4.0685152649999889E-3</v>
      </c>
      <c r="AE21" s="127">
        <f t="shared" si="9"/>
        <v>9.5645601999999982E-2</v>
      </c>
      <c r="AF21" s="127">
        <f t="shared" si="9"/>
        <v>1.3616639999999847E-4</v>
      </c>
      <c r="AG21" s="127">
        <f t="shared" si="9"/>
        <v>1.3031424000000003E-3</v>
      </c>
      <c r="AH21" s="127">
        <f t="shared" si="9"/>
        <v>1.1568270000000026E-3</v>
      </c>
      <c r="AI21" s="127">
        <f t="shared" si="9"/>
        <v>2.3812073999999982E-3</v>
      </c>
      <c r="AJ21" s="127">
        <f t="shared" si="9"/>
        <v>3.2042912000000146E-3</v>
      </c>
      <c r="AK21" s="127">
        <f t="shared" si="9"/>
        <v>7.1677150000000001E-4</v>
      </c>
      <c r="AL21" s="127">
        <f t="shared" si="9"/>
        <v>3.8652623999999997E-3</v>
      </c>
      <c r="AM21" s="127">
        <f t="shared" si="9"/>
        <v>1.2332821599999988E-2</v>
      </c>
      <c r="AN21" s="127">
        <f t="shared" si="9"/>
        <v>5.8476627000000007E-3</v>
      </c>
      <c r="AO21" s="127">
        <f t="shared" si="9"/>
        <v>6.2960159999999998E-3</v>
      </c>
      <c r="AP21" s="127">
        <f t="shared" si="9"/>
        <v>1.6554648000000002E-2</v>
      </c>
      <c r="AQ21" s="127">
        <f t="shared" si="9"/>
        <v>7.7547759000000001E-3</v>
      </c>
      <c r="AR21" s="127">
        <f t="shared" si="9"/>
        <v>9.1228095000000023E-3</v>
      </c>
      <c r="AS21" s="127">
        <f t="shared" si="9"/>
        <v>1.4410186000000103E-2</v>
      </c>
      <c r="AT21" s="127">
        <f t="shared" si="9"/>
        <v>1.1960054499999997E-2</v>
      </c>
      <c r="AU21" s="127">
        <f t="shared" si="9"/>
        <v>0</v>
      </c>
      <c r="AV21" s="127">
        <f t="shared" si="9"/>
        <v>9.0937000000000656E-4</v>
      </c>
      <c r="AW21" s="127">
        <f t="shared" si="9"/>
        <v>0</v>
      </c>
      <c r="AX21" s="127">
        <f t="shared" si="9"/>
        <v>6.1678799999999962E-5</v>
      </c>
      <c r="AY21" s="127">
        <f t="shared" si="9"/>
        <v>5.0489463E-3</v>
      </c>
      <c r="AZ21" s="127">
        <f t="shared" si="9"/>
        <v>0</v>
      </c>
      <c r="BA21" s="127">
        <f t="shared" si="9"/>
        <v>0</v>
      </c>
      <c r="BB21" s="127">
        <f t="shared" si="9"/>
        <v>0</v>
      </c>
      <c r="BC21" s="127">
        <f t="shared" si="9"/>
        <v>0</v>
      </c>
      <c r="BD21" s="181"/>
    </row>
    <row r="22" spans="2:56" ht="20" hidden="1" customHeight="1" thickTop="1">
      <c r="B22" s="7"/>
      <c r="C22" s="239" t="s">
        <v>80</v>
      </c>
      <c r="D22" s="240"/>
      <c r="E22" s="240"/>
      <c r="F22" s="240"/>
      <c r="G22" s="240"/>
      <c r="H22" s="240"/>
      <c r="I22" s="240"/>
      <c r="J22" s="240"/>
      <c r="K22" s="240"/>
      <c r="L22" s="241"/>
      <c r="M22" s="144"/>
      <c r="N22" s="125"/>
      <c r="O22" s="125"/>
      <c r="P22" s="125"/>
      <c r="Q22" s="125"/>
      <c r="R22" s="125"/>
      <c r="S22" s="125"/>
      <c r="T22" s="125"/>
      <c r="U22" s="125"/>
      <c r="V22" s="125"/>
      <c r="W22" s="125"/>
      <c r="X22" s="125"/>
      <c r="Y22" s="125"/>
      <c r="Z22" s="125"/>
      <c r="AA22" s="125"/>
      <c r="AB22" s="125"/>
      <c r="AC22" s="4"/>
      <c r="AD22" s="236" t="str">
        <f>C22</f>
        <v>Share of EU-27 in the bbove</v>
      </c>
      <c r="AE22" s="237"/>
      <c r="AF22" s="237"/>
      <c r="AG22" s="237"/>
      <c r="AH22" s="237"/>
      <c r="AI22" s="237"/>
      <c r="AJ22" s="237"/>
      <c r="AK22" s="237"/>
      <c r="AL22" s="237"/>
      <c r="AM22" s="238"/>
      <c r="AN22" s="151"/>
      <c r="AO22" s="126"/>
      <c r="AP22" s="126"/>
      <c r="AQ22" s="126"/>
      <c r="AR22" s="126"/>
      <c r="AS22" s="126"/>
      <c r="AT22" s="126"/>
      <c r="AU22" s="126"/>
      <c r="AV22" s="126"/>
      <c r="AW22" s="126"/>
      <c r="AX22" s="126"/>
      <c r="AY22" s="126"/>
      <c r="AZ22" s="126"/>
      <c r="BA22" s="126"/>
      <c r="BB22" s="126"/>
      <c r="BC22" s="126"/>
    </row>
    <row r="23" spans="2:56" ht="20" hidden="1" customHeight="1">
      <c r="B23" s="49" t="s">
        <v>12</v>
      </c>
      <c r="C23" s="50" t="str">
        <f t="shared" ref="C23:K23" si="10">IF(SUM(C15:C15)&lt;0.0049,"-",C15/C7)</f>
        <v>-</v>
      </c>
      <c r="D23" s="51" t="str">
        <f t="shared" si="10"/>
        <v>-</v>
      </c>
      <c r="E23" s="51" t="str">
        <f t="shared" si="10"/>
        <v>-</v>
      </c>
      <c r="F23" s="51" t="str">
        <f t="shared" si="10"/>
        <v>-</v>
      </c>
      <c r="G23" s="51" t="str">
        <f t="shared" si="10"/>
        <v>-</v>
      </c>
      <c r="H23" s="51" t="str">
        <f t="shared" si="10"/>
        <v>-</v>
      </c>
      <c r="I23" s="51" t="str">
        <f t="shared" si="10"/>
        <v>-</v>
      </c>
      <c r="J23" s="51" t="str">
        <f t="shared" si="10"/>
        <v>-</v>
      </c>
      <c r="K23" s="117" t="str">
        <f t="shared" si="10"/>
        <v>-</v>
      </c>
      <c r="L23" s="52" t="str">
        <f>IF(SUM(L15:L15)&lt;0.0049,"-",L15/L7)</f>
        <v>-</v>
      </c>
      <c r="M23" s="145" t="str">
        <f>IF(SUM(M15:M15)&lt;0.0049,"-",M15/M7)</f>
        <v>-</v>
      </c>
      <c r="N23" s="52" t="str">
        <f>IF(SUM(N15:N15)&lt;0.0049,"-",N15/N7)</f>
        <v>-</v>
      </c>
      <c r="O23" s="52" t="str">
        <f>IF(SUM(O15:O15)&lt;0.0049,"-",O15/O7)</f>
        <v>-</v>
      </c>
      <c r="P23" s="190"/>
      <c r="Q23" s="190"/>
      <c r="R23" s="190"/>
      <c r="S23" s="190"/>
      <c r="T23" s="190"/>
      <c r="U23" s="190"/>
      <c r="V23" s="190"/>
      <c r="W23" s="190"/>
      <c r="X23" s="190"/>
      <c r="Y23" s="190"/>
      <c r="Z23" s="190"/>
      <c r="AA23" s="190"/>
      <c r="AB23" s="190"/>
      <c r="AC23" s="4"/>
      <c r="AD23" s="50" t="str">
        <f t="shared" ref="AD23:AL23" si="11">IF(SUM(AD15:AD15)&lt;0.49,"-",AD15/AD7)</f>
        <v>-</v>
      </c>
      <c r="AE23" s="51" t="str">
        <f t="shared" si="11"/>
        <v>-</v>
      </c>
      <c r="AF23" s="51" t="str">
        <f t="shared" si="11"/>
        <v>-</v>
      </c>
      <c r="AG23" s="51" t="str">
        <f t="shared" si="11"/>
        <v>-</v>
      </c>
      <c r="AH23" s="51" t="str">
        <f t="shared" si="11"/>
        <v>-</v>
      </c>
      <c r="AI23" s="51" t="str">
        <f t="shared" si="11"/>
        <v>-</v>
      </c>
      <c r="AJ23" s="51" t="str">
        <f t="shared" si="11"/>
        <v>-</v>
      </c>
      <c r="AK23" s="51" t="str">
        <f t="shared" si="11"/>
        <v>-</v>
      </c>
      <c r="AL23" s="117" t="str">
        <f t="shared" si="11"/>
        <v>-</v>
      </c>
      <c r="AM23" s="52" t="str">
        <f>IF(SUM(AM15:AM15)&lt;0.49,"-",AM15/AM7)</f>
        <v>-</v>
      </c>
      <c r="AN23" s="145" t="str">
        <f>IF(SUM(AN15:AN15)&lt;0.49,"-",AN15/AN7)</f>
        <v>-</v>
      </c>
      <c r="AO23" s="52" t="str">
        <f>IF(SUM(AO15:AO15)&lt;0.49,"-",AO15/AO7)</f>
        <v>-</v>
      </c>
      <c r="AP23" s="52" t="str">
        <f t="shared" ref="AP23:BC23" si="12">IF(SUM(AP15:AP15)&lt;0.49,"-",AP15/AP7)</f>
        <v>-</v>
      </c>
      <c r="AQ23" s="52" t="str">
        <f t="shared" si="12"/>
        <v>-</v>
      </c>
      <c r="AR23" s="52" t="str">
        <f t="shared" si="12"/>
        <v>-</v>
      </c>
      <c r="AS23" s="52">
        <f t="shared" si="12"/>
        <v>2.1803867951898891E-3</v>
      </c>
      <c r="AT23" s="52" t="str">
        <f t="shared" si="12"/>
        <v>-</v>
      </c>
      <c r="AU23" s="52" t="str">
        <f t="shared" si="12"/>
        <v>-</v>
      </c>
      <c r="AV23" s="52" t="str">
        <f t="shared" si="12"/>
        <v>-</v>
      </c>
      <c r="AW23" s="52" t="str">
        <f t="shared" si="12"/>
        <v>-</v>
      </c>
      <c r="AX23" s="52" t="str">
        <f t="shared" si="12"/>
        <v>-</v>
      </c>
      <c r="AY23" s="52" t="str">
        <f t="shared" si="12"/>
        <v>-</v>
      </c>
      <c r="AZ23" s="52" t="str">
        <f t="shared" si="12"/>
        <v>-</v>
      </c>
      <c r="BA23" s="52" t="str">
        <f t="shared" si="12"/>
        <v>-</v>
      </c>
      <c r="BB23" s="52" t="str">
        <f t="shared" si="12"/>
        <v>-</v>
      </c>
      <c r="BC23" s="52" t="str">
        <f t="shared" si="12"/>
        <v>-</v>
      </c>
    </row>
    <row r="24" spans="2:56" ht="17.149999999999999" hidden="1" customHeight="1">
      <c r="B24" s="45" t="s">
        <v>22</v>
      </c>
      <c r="C24" s="46">
        <f t="shared" ref="C24:K24" si="13">IF(SUM(C8:C8)&lt;0.0049,"-",C16/C8)</f>
        <v>1.1585167253059076E-3</v>
      </c>
      <c r="D24" s="47">
        <f t="shared" si="13"/>
        <v>5.8217188399471058E-4</v>
      </c>
      <c r="E24" s="47">
        <f t="shared" si="13"/>
        <v>1.5467966506425162E-4</v>
      </c>
      <c r="F24" s="47">
        <f t="shared" si="13"/>
        <v>6.6047679279680512E-6</v>
      </c>
      <c r="G24" s="47">
        <f t="shared" si="13"/>
        <v>6.6592838887264655E-5</v>
      </c>
      <c r="H24" s="47">
        <f t="shared" si="13"/>
        <v>3.4114638314253043E-5</v>
      </c>
      <c r="I24" s="47">
        <f t="shared" si="13"/>
        <v>3.7789651168056393E-4</v>
      </c>
      <c r="J24" s="47">
        <f t="shared" si="13"/>
        <v>0</v>
      </c>
      <c r="K24" s="118">
        <f t="shared" si="13"/>
        <v>2.1726196955147021E-5</v>
      </c>
      <c r="L24" s="48">
        <f t="shared" ref="L24:M29" si="14">IF(SUM(L8:L8)&lt;0.0049,"-",L16/L8)</f>
        <v>6.4995560078878671E-5</v>
      </c>
      <c r="M24" s="146">
        <f t="shared" si="14"/>
        <v>0</v>
      </c>
      <c r="N24" s="48">
        <f t="shared" ref="N24:O29" si="15">IF(SUM(N8:N8)&lt;0.0049,"-",N16/N8)</f>
        <v>0</v>
      </c>
      <c r="O24" s="48">
        <f t="shared" si="15"/>
        <v>8.9655367568372744E-7</v>
      </c>
      <c r="P24" s="191"/>
      <c r="Q24" s="191"/>
      <c r="R24" s="191"/>
      <c r="S24" s="191"/>
      <c r="T24" s="191"/>
      <c r="U24" s="191"/>
      <c r="V24" s="191"/>
      <c r="W24" s="191"/>
      <c r="X24" s="191"/>
      <c r="Y24" s="191"/>
      <c r="Z24" s="191"/>
      <c r="AA24" s="191"/>
      <c r="AB24" s="191"/>
      <c r="AC24" s="4"/>
      <c r="AD24" s="46">
        <f t="shared" ref="AD24:AL24" si="16">IF(SUM(AD8:AD8)&lt;0.49,"-",AD16/AD8)</f>
        <v>2.7684312225771308E-3</v>
      </c>
      <c r="AE24" s="47">
        <f t="shared" si="16"/>
        <v>2.1786087873387613E-3</v>
      </c>
      <c r="AF24" s="47">
        <f t="shared" si="16"/>
        <v>6.2013533883662918E-4</v>
      </c>
      <c r="AG24" s="47">
        <f t="shared" si="16"/>
        <v>2.6077336890741006E-5</v>
      </c>
      <c r="AH24" s="47">
        <f t="shared" si="16"/>
        <v>1.7476913438641952E-4</v>
      </c>
      <c r="AI24" s="47">
        <f t="shared" si="16"/>
        <v>1.2162285178704097E-4</v>
      </c>
      <c r="AJ24" s="47">
        <f t="shared" si="16"/>
        <v>8.0075287252992804E-4</v>
      </c>
      <c r="AK24" s="47">
        <f t="shared" si="16"/>
        <v>0</v>
      </c>
      <c r="AL24" s="118">
        <f t="shared" si="16"/>
        <v>6.3985946968981303E-5</v>
      </c>
      <c r="AM24" s="48">
        <f t="shared" ref="AM24:AN29" si="17">IF(SUM(AM8:AM8)&lt;0.49,"-",AM16/AM8)</f>
        <v>3.4062290290955475E-4</v>
      </c>
      <c r="AN24" s="146">
        <f t="shared" si="17"/>
        <v>0</v>
      </c>
      <c r="AO24" s="48">
        <f t="shared" ref="AO24:AO29" si="18">IF(SUM(AO8:AO8)&lt;0.49,"-",AO16/AO8)</f>
        <v>0</v>
      </c>
      <c r="AP24" s="48">
        <f t="shared" ref="AP24:BC24" si="19">IF(SUM(AP8:AP8)&lt;0.49,"-",AP16/AP8)</f>
        <v>2.0169456339453988E-6</v>
      </c>
      <c r="AQ24" s="48">
        <f t="shared" si="19"/>
        <v>0</v>
      </c>
      <c r="AR24" s="48">
        <f t="shared" si="19"/>
        <v>4.1652860022582033E-5</v>
      </c>
      <c r="AS24" s="48">
        <f t="shared" si="19"/>
        <v>2.154566611804758E-3</v>
      </c>
      <c r="AT24" s="48">
        <f t="shared" si="19"/>
        <v>1.9521129474149216E-4</v>
      </c>
      <c r="AU24" s="48">
        <f t="shared" si="19"/>
        <v>4.2012286420973917E-5</v>
      </c>
      <c r="AV24" s="48">
        <f t="shared" si="19"/>
        <v>1.2104959612891366E-4</v>
      </c>
      <c r="AW24" s="48">
        <f t="shared" si="19"/>
        <v>0</v>
      </c>
      <c r="AX24" s="48">
        <f t="shared" si="19"/>
        <v>1.4511235407497834E-6</v>
      </c>
      <c r="AY24" s="48">
        <f t="shared" si="19"/>
        <v>0</v>
      </c>
      <c r="AZ24" s="48">
        <f t="shared" si="19"/>
        <v>0</v>
      </c>
      <c r="BA24" s="48" t="str">
        <f t="shared" si="19"/>
        <v>-</v>
      </c>
      <c r="BB24" s="48" t="str">
        <f t="shared" si="19"/>
        <v>-</v>
      </c>
      <c r="BC24" s="48" t="str">
        <f t="shared" si="19"/>
        <v>-</v>
      </c>
    </row>
    <row r="25" spans="2:56" ht="13.5" hidden="1" thickTop="1" thickBot="1">
      <c r="B25" s="5" t="str">
        <f>B17</f>
        <v xml:space="preserve">Logs </v>
      </c>
      <c r="C25" s="53">
        <f t="shared" ref="C25:K25" si="20">IF(SUM(C9:C9)&lt;0.0049,"-",C17/C9)</f>
        <v>0</v>
      </c>
      <c r="D25" s="56">
        <f t="shared" si="20"/>
        <v>0</v>
      </c>
      <c r="E25" s="56">
        <f t="shared" si="20"/>
        <v>0</v>
      </c>
      <c r="F25" s="56">
        <f t="shared" si="20"/>
        <v>0</v>
      </c>
      <c r="G25" s="56">
        <f t="shared" si="20"/>
        <v>0</v>
      </c>
      <c r="H25" s="56">
        <f t="shared" si="20"/>
        <v>0</v>
      </c>
      <c r="I25" s="56">
        <f t="shared" si="20"/>
        <v>0</v>
      </c>
      <c r="J25" s="56">
        <f t="shared" si="20"/>
        <v>0</v>
      </c>
      <c r="K25" s="119">
        <f t="shared" si="20"/>
        <v>0</v>
      </c>
      <c r="L25" s="57">
        <f t="shared" si="14"/>
        <v>0</v>
      </c>
      <c r="M25" s="147">
        <f t="shared" si="14"/>
        <v>0</v>
      </c>
      <c r="N25" s="57">
        <f t="shared" si="15"/>
        <v>0</v>
      </c>
      <c r="O25" s="57">
        <f t="shared" si="15"/>
        <v>0</v>
      </c>
      <c r="P25" s="191"/>
      <c r="Q25" s="191"/>
      <c r="R25" s="191"/>
      <c r="S25" s="191"/>
      <c r="T25" s="191"/>
      <c r="U25" s="191"/>
      <c r="V25" s="191"/>
      <c r="W25" s="191"/>
      <c r="X25" s="191"/>
      <c r="Y25" s="191"/>
      <c r="Z25" s="191"/>
      <c r="AA25" s="191"/>
      <c r="AB25" s="191"/>
      <c r="AC25" s="4"/>
      <c r="AD25" s="53">
        <f t="shared" ref="AD25:AL25" si="21">IF(SUM(AD9:AD9)&lt;0.49,"-",AD17/AD9)</f>
        <v>0</v>
      </c>
      <c r="AE25" s="56">
        <f t="shared" si="21"/>
        <v>0</v>
      </c>
      <c r="AF25" s="56">
        <f t="shared" si="21"/>
        <v>0</v>
      </c>
      <c r="AG25" s="56">
        <f t="shared" si="21"/>
        <v>0</v>
      </c>
      <c r="AH25" s="56">
        <f t="shared" si="21"/>
        <v>0</v>
      </c>
      <c r="AI25" s="56">
        <f t="shared" si="21"/>
        <v>0</v>
      </c>
      <c r="AJ25" s="56">
        <f t="shared" si="21"/>
        <v>0</v>
      </c>
      <c r="AK25" s="56">
        <f t="shared" si="21"/>
        <v>0</v>
      </c>
      <c r="AL25" s="119">
        <f t="shared" si="21"/>
        <v>0</v>
      </c>
      <c r="AM25" s="57">
        <f t="shared" si="17"/>
        <v>0</v>
      </c>
      <c r="AN25" s="147">
        <f t="shared" si="17"/>
        <v>0</v>
      </c>
      <c r="AO25" s="57">
        <f t="shared" si="18"/>
        <v>0</v>
      </c>
      <c r="AP25" s="57">
        <f t="shared" ref="AP25:BC25" si="22">IF(SUM(AP9:AP9)&lt;0.49,"-",AP17/AP9)</f>
        <v>0</v>
      </c>
      <c r="AQ25" s="57">
        <f t="shared" si="22"/>
        <v>0</v>
      </c>
      <c r="AR25" s="57">
        <f t="shared" si="22"/>
        <v>0</v>
      </c>
      <c r="AS25" s="57">
        <f t="shared" si="22"/>
        <v>0</v>
      </c>
      <c r="AT25" s="57">
        <f t="shared" si="22"/>
        <v>0</v>
      </c>
      <c r="AU25" s="57">
        <f t="shared" si="22"/>
        <v>0</v>
      </c>
      <c r="AV25" s="57">
        <f t="shared" si="22"/>
        <v>0</v>
      </c>
      <c r="AW25" s="57">
        <f t="shared" si="22"/>
        <v>0</v>
      </c>
      <c r="AX25" s="57">
        <f t="shared" si="22"/>
        <v>0</v>
      </c>
      <c r="AY25" s="57">
        <f t="shared" si="22"/>
        <v>0</v>
      </c>
      <c r="AZ25" s="57">
        <f t="shared" si="22"/>
        <v>0</v>
      </c>
      <c r="BA25" s="57" t="str">
        <f t="shared" si="22"/>
        <v>-</v>
      </c>
      <c r="BB25" s="57" t="str">
        <f t="shared" si="22"/>
        <v>-</v>
      </c>
      <c r="BC25" s="57" t="str">
        <f t="shared" si="22"/>
        <v>-</v>
      </c>
    </row>
    <row r="26" spans="2:56" ht="13.5" hidden="1" thickTop="1" thickBot="1">
      <c r="B26" s="5" t="str">
        <f>B18</f>
        <v xml:space="preserve">Sawn wood </v>
      </c>
      <c r="C26" s="54">
        <f t="shared" ref="C26:K26" si="23">IF(SUM(C10:C10)&lt;0.0049,"-",C18/C10)</f>
        <v>7.557781258393341E-2</v>
      </c>
      <c r="D26" s="58">
        <f t="shared" si="23"/>
        <v>1.0881995625122754E-2</v>
      </c>
      <c r="E26" s="58">
        <f t="shared" si="23"/>
        <v>7.7614541289212939E-3</v>
      </c>
      <c r="F26" s="58" t="str">
        <f t="shared" si="23"/>
        <v>-</v>
      </c>
      <c r="G26" s="58">
        <f t="shared" si="23"/>
        <v>5.4103979382692053E-3</v>
      </c>
      <c r="H26" s="58">
        <f t="shared" si="23"/>
        <v>4.5038658482121543E-3</v>
      </c>
      <c r="I26" s="58">
        <f t="shared" si="23"/>
        <v>9.1687037186399915E-3</v>
      </c>
      <c r="J26" s="58">
        <f t="shared" si="23"/>
        <v>0</v>
      </c>
      <c r="K26" s="120">
        <f t="shared" si="23"/>
        <v>1.473009271293649E-3</v>
      </c>
      <c r="L26" s="59">
        <f t="shared" si="14"/>
        <v>4.5973413672688859E-3</v>
      </c>
      <c r="M26" s="148">
        <f t="shared" si="14"/>
        <v>0</v>
      </c>
      <c r="N26" s="59">
        <f t="shared" si="15"/>
        <v>0</v>
      </c>
      <c r="O26" s="59">
        <f t="shared" si="15"/>
        <v>0</v>
      </c>
      <c r="P26" s="191"/>
      <c r="Q26" s="191"/>
      <c r="R26" s="191"/>
      <c r="S26" s="191"/>
      <c r="T26" s="191"/>
      <c r="U26" s="191"/>
      <c r="V26" s="191"/>
      <c r="W26" s="191"/>
      <c r="X26" s="191"/>
      <c r="Y26" s="191"/>
      <c r="Z26" s="191"/>
      <c r="AA26" s="191"/>
      <c r="AB26" s="191"/>
      <c r="AC26" s="4"/>
      <c r="AD26" s="54">
        <f t="shared" ref="AD26:AL26" si="24">IF(SUM(AD10:AD10)&lt;0.49,"-",AD18/AD10)</f>
        <v>9.0455619619125904E-2</v>
      </c>
      <c r="AE26" s="58">
        <f t="shared" si="24"/>
        <v>4.7251712716389276E-2</v>
      </c>
      <c r="AF26" s="58">
        <f t="shared" si="24"/>
        <v>3.8074462282279127E-2</v>
      </c>
      <c r="AG26" s="58">
        <f t="shared" si="24"/>
        <v>1.5891879691088773E-3</v>
      </c>
      <c r="AH26" s="58">
        <f t="shared" si="24"/>
        <v>5.9244261730165256E-3</v>
      </c>
      <c r="AI26" s="58">
        <f t="shared" si="24"/>
        <v>9.3777953039688427E-3</v>
      </c>
      <c r="AJ26" s="58">
        <f t="shared" si="24"/>
        <v>7.7373527906530824E-3</v>
      </c>
      <c r="AK26" s="58">
        <f t="shared" si="24"/>
        <v>0</v>
      </c>
      <c r="AL26" s="120">
        <f t="shared" si="24"/>
        <v>2.027280492117864E-3</v>
      </c>
      <c r="AM26" s="59">
        <f t="shared" si="17"/>
        <v>1.310068536069422E-2</v>
      </c>
      <c r="AN26" s="148">
        <f t="shared" si="17"/>
        <v>0</v>
      </c>
      <c r="AO26" s="59">
        <f t="shared" si="18"/>
        <v>0</v>
      </c>
      <c r="AP26" s="59">
        <f t="shared" ref="AP26:BC26" si="25">IF(SUM(AP10:AP10)&lt;0.49,"-",AP18/AP10)</f>
        <v>0</v>
      </c>
      <c r="AQ26" s="59">
        <f t="shared" si="25"/>
        <v>0</v>
      </c>
      <c r="AR26" s="59">
        <f t="shared" si="25"/>
        <v>2.2401742740817375E-3</v>
      </c>
      <c r="AS26" s="59">
        <f t="shared" si="25"/>
        <v>2.0900353087797471E-3</v>
      </c>
      <c r="AT26" s="59">
        <f t="shared" si="25"/>
        <v>4.1595580347832221E-3</v>
      </c>
      <c r="AU26" s="59">
        <f t="shared" si="25"/>
        <v>2.3233782684732606E-3</v>
      </c>
      <c r="AV26" s="59">
        <f t="shared" si="25"/>
        <v>7.939646956225746E-3</v>
      </c>
      <c r="AW26" s="59">
        <f t="shared" si="25"/>
        <v>0</v>
      </c>
      <c r="AX26" s="59">
        <f t="shared" si="25"/>
        <v>6.5812991273108681E-5</v>
      </c>
      <c r="AY26" s="59">
        <f t="shared" si="25"/>
        <v>0</v>
      </c>
      <c r="AZ26" s="59">
        <f t="shared" si="25"/>
        <v>0</v>
      </c>
      <c r="BA26" s="59" t="str">
        <f t="shared" si="25"/>
        <v>-</v>
      </c>
      <c r="BB26" s="59" t="str">
        <f t="shared" si="25"/>
        <v>-</v>
      </c>
      <c r="BC26" s="59" t="str">
        <f t="shared" si="25"/>
        <v>-</v>
      </c>
    </row>
    <row r="27" spans="2:56" ht="13.5" hidden="1" thickTop="1" thickBot="1">
      <c r="B27" s="5" t="str">
        <f>B19</f>
        <v xml:space="preserve">Veneer </v>
      </c>
      <c r="C27" s="54" t="str">
        <f t="shared" ref="C27:K27" si="26">IF(SUM(C11:C11)&lt;0.0049,"-",C19/C11)</f>
        <v>-</v>
      </c>
      <c r="D27" s="58" t="str">
        <f t="shared" si="26"/>
        <v>-</v>
      </c>
      <c r="E27" s="58" t="str">
        <f t="shared" si="26"/>
        <v>-</v>
      </c>
      <c r="F27" s="58" t="str">
        <f t="shared" si="26"/>
        <v>-</v>
      </c>
      <c r="G27" s="58" t="str">
        <f t="shared" si="26"/>
        <v>-</v>
      </c>
      <c r="H27" s="58" t="str">
        <f t="shared" si="26"/>
        <v>-</v>
      </c>
      <c r="I27" s="58" t="str">
        <f t="shared" si="26"/>
        <v>-</v>
      </c>
      <c r="J27" s="58" t="str">
        <f t="shared" si="26"/>
        <v>-</v>
      </c>
      <c r="K27" s="120" t="str">
        <f t="shared" si="26"/>
        <v>-</v>
      </c>
      <c r="L27" s="59" t="str">
        <f t="shared" si="14"/>
        <v>-</v>
      </c>
      <c r="M27" s="148" t="str">
        <f t="shared" si="14"/>
        <v>-</v>
      </c>
      <c r="N27" s="59" t="str">
        <f t="shared" si="15"/>
        <v>-</v>
      </c>
      <c r="O27" s="59">
        <f t="shared" si="15"/>
        <v>3.6635385664734782E-4</v>
      </c>
      <c r="P27" s="191"/>
      <c r="Q27" s="191"/>
      <c r="R27" s="191"/>
      <c r="S27" s="191"/>
      <c r="T27" s="191"/>
      <c r="U27" s="191"/>
      <c r="V27" s="191"/>
      <c r="W27" s="191"/>
      <c r="X27" s="191"/>
      <c r="Y27" s="191"/>
      <c r="Z27" s="191"/>
      <c r="AA27" s="191"/>
      <c r="AB27" s="191"/>
      <c r="AC27" s="4"/>
      <c r="AD27" s="54">
        <f t="shared" ref="AD27:AL27" si="27">IF(SUM(AD11:AD11)&lt;0.49,"-",AD19/AD11)</f>
        <v>0</v>
      </c>
      <c r="AE27" s="58" t="str">
        <f t="shared" si="27"/>
        <v>-</v>
      </c>
      <c r="AF27" s="58" t="str">
        <f t="shared" si="27"/>
        <v>-</v>
      </c>
      <c r="AG27" s="58" t="str">
        <f t="shared" si="27"/>
        <v>-</v>
      </c>
      <c r="AH27" s="58" t="str">
        <f t="shared" si="27"/>
        <v>-</v>
      </c>
      <c r="AI27" s="58" t="str">
        <f t="shared" si="27"/>
        <v>-</v>
      </c>
      <c r="AJ27" s="58" t="str">
        <f t="shared" si="27"/>
        <v>-</v>
      </c>
      <c r="AK27" s="58" t="str">
        <f t="shared" si="27"/>
        <v>-</v>
      </c>
      <c r="AL27" s="120" t="str">
        <f t="shared" si="27"/>
        <v>-</v>
      </c>
      <c r="AM27" s="59" t="str">
        <f t="shared" si="17"/>
        <v>-</v>
      </c>
      <c r="AN27" s="148" t="str">
        <f t="shared" si="17"/>
        <v>-</v>
      </c>
      <c r="AO27" s="59" t="str">
        <f t="shared" si="18"/>
        <v>-</v>
      </c>
      <c r="AP27" s="59">
        <f t="shared" ref="AP27:BC27" si="28">IF(SUM(AP11:AP11)&lt;0.49,"-",AP19/AP11)</f>
        <v>9.8870490010494975E-4</v>
      </c>
      <c r="AQ27" s="59">
        <f t="shared" si="28"/>
        <v>0</v>
      </c>
      <c r="AR27" s="59">
        <f t="shared" si="28"/>
        <v>0</v>
      </c>
      <c r="AS27" s="59">
        <f t="shared" si="28"/>
        <v>0</v>
      </c>
      <c r="AT27" s="59">
        <f t="shared" si="28"/>
        <v>0</v>
      </c>
      <c r="AU27" s="59">
        <f t="shared" si="28"/>
        <v>0</v>
      </c>
      <c r="AV27" s="59">
        <f t="shared" si="28"/>
        <v>0</v>
      </c>
      <c r="AW27" s="59">
        <f t="shared" si="28"/>
        <v>0</v>
      </c>
      <c r="AX27" s="59">
        <f t="shared" si="28"/>
        <v>0</v>
      </c>
      <c r="AY27" s="59">
        <f t="shared" si="28"/>
        <v>0</v>
      </c>
      <c r="AZ27" s="59">
        <f t="shared" si="28"/>
        <v>0</v>
      </c>
      <c r="BA27" s="59" t="str">
        <f t="shared" si="28"/>
        <v>-</v>
      </c>
      <c r="BB27" s="59" t="str">
        <f t="shared" si="28"/>
        <v>-</v>
      </c>
      <c r="BC27" s="59" t="str">
        <f t="shared" si="28"/>
        <v>-</v>
      </c>
    </row>
    <row r="28" spans="2:56" ht="13.5" hidden="1" thickTop="1" thickBot="1">
      <c r="B28" s="5" t="str">
        <f>B20</f>
        <v xml:space="preserve">Plywood </v>
      </c>
      <c r="C28" s="54" t="str">
        <f t="shared" ref="C28:K28" si="29">IF(SUM(C12:C12)&lt;0.0049,"-",C20/C12)</f>
        <v>-</v>
      </c>
      <c r="D28" s="58" t="str">
        <f t="shared" si="29"/>
        <v>-</v>
      </c>
      <c r="E28" s="58" t="str">
        <f t="shared" si="29"/>
        <v>-</v>
      </c>
      <c r="F28" s="58" t="str">
        <f t="shared" si="29"/>
        <v>-</v>
      </c>
      <c r="G28" s="58" t="str">
        <f t="shared" si="29"/>
        <v>-</v>
      </c>
      <c r="H28" s="58" t="str">
        <f t="shared" si="29"/>
        <v>-</v>
      </c>
      <c r="I28" s="58" t="str">
        <f t="shared" si="29"/>
        <v>-</v>
      </c>
      <c r="J28" s="58" t="str">
        <f t="shared" si="29"/>
        <v>-</v>
      </c>
      <c r="K28" s="120" t="str">
        <f t="shared" si="29"/>
        <v>-</v>
      </c>
      <c r="L28" s="59" t="str">
        <f t="shared" si="14"/>
        <v>-</v>
      </c>
      <c r="M28" s="148" t="str">
        <f t="shared" si="14"/>
        <v>-</v>
      </c>
      <c r="N28" s="59" t="str">
        <f t="shared" si="15"/>
        <v>-</v>
      </c>
      <c r="O28" s="59" t="str">
        <f t="shared" si="15"/>
        <v>-</v>
      </c>
      <c r="P28" s="191"/>
      <c r="Q28" s="191"/>
      <c r="R28" s="191"/>
      <c r="S28" s="191"/>
      <c r="T28" s="191"/>
      <c r="U28" s="191"/>
      <c r="V28" s="191"/>
      <c r="W28" s="191"/>
      <c r="X28" s="191"/>
      <c r="Y28" s="191"/>
      <c r="Z28" s="191"/>
      <c r="AA28" s="191"/>
      <c r="AB28" s="191"/>
      <c r="AC28" s="4"/>
      <c r="AD28" s="54" t="str">
        <f t="shared" ref="AD28:AL28" si="30">IF(SUM(AD12:AD12)&lt;0.49,"-",AD20/AD12)</f>
        <v>-</v>
      </c>
      <c r="AE28" s="58" t="str">
        <f t="shared" si="30"/>
        <v>-</v>
      </c>
      <c r="AF28" s="58" t="str">
        <f t="shared" si="30"/>
        <v>-</v>
      </c>
      <c r="AG28" s="58" t="str">
        <f t="shared" si="30"/>
        <v>-</v>
      </c>
      <c r="AH28" s="58" t="str">
        <f t="shared" si="30"/>
        <v>-</v>
      </c>
      <c r="AI28" s="58" t="str">
        <f t="shared" si="30"/>
        <v>-</v>
      </c>
      <c r="AJ28" s="58" t="str">
        <f t="shared" si="30"/>
        <v>-</v>
      </c>
      <c r="AK28" s="58" t="str">
        <f t="shared" si="30"/>
        <v>-</v>
      </c>
      <c r="AL28" s="120" t="str">
        <f t="shared" si="30"/>
        <v>-</v>
      </c>
      <c r="AM28" s="59" t="str">
        <f t="shared" si="17"/>
        <v>-</v>
      </c>
      <c r="AN28" s="148" t="str">
        <f t="shared" si="17"/>
        <v>-</v>
      </c>
      <c r="AO28" s="59" t="str">
        <f t="shared" si="18"/>
        <v>-</v>
      </c>
      <c r="AP28" s="59" t="str">
        <f t="shared" ref="AP28:BC28" si="31">IF(SUM(AP12:AP12)&lt;0.49,"-",AP20/AP12)</f>
        <v>-</v>
      </c>
      <c r="AQ28" s="59" t="str">
        <f t="shared" si="31"/>
        <v>-</v>
      </c>
      <c r="AR28" s="59" t="str">
        <f t="shared" si="31"/>
        <v>-</v>
      </c>
      <c r="AS28" s="59">
        <f t="shared" si="31"/>
        <v>1</v>
      </c>
      <c r="AT28" s="59" t="str">
        <f t="shared" si="31"/>
        <v>-</v>
      </c>
      <c r="AU28" s="59" t="str">
        <f t="shared" si="31"/>
        <v>-</v>
      </c>
      <c r="AV28" s="59" t="str">
        <f t="shared" si="31"/>
        <v>-</v>
      </c>
      <c r="AW28" s="59" t="str">
        <f t="shared" si="31"/>
        <v>-</v>
      </c>
      <c r="AX28" s="59" t="str">
        <f t="shared" si="31"/>
        <v>-</v>
      </c>
      <c r="AY28" s="59" t="str">
        <f t="shared" si="31"/>
        <v>-</v>
      </c>
      <c r="AZ28" s="59" t="str">
        <f t="shared" si="31"/>
        <v>-</v>
      </c>
      <c r="BA28" s="59" t="str">
        <f t="shared" si="31"/>
        <v>-</v>
      </c>
      <c r="BB28" s="59" t="str">
        <f t="shared" si="31"/>
        <v>-</v>
      </c>
      <c r="BC28" s="59" t="str">
        <f t="shared" si="31"/>
        <v>-</v>
      </c>
    </row>
    <row r="29" spans="2:56" ht="13.5" hidden="1" thickTop="1" thickBot="1">
      <c r="B29" s="6" t="str">
        <f>B21</f>
        <v xml:space="preserve">Other wood </v>
      </c>
      <c r="C29" s="55" t="str">
        <f t="shared" ref="C29:K29" si="32">IF(SUM(C13:C13)&lt;0.0049,"-",C21/C13)</f>
        <v>-</v>
      </c>
      <c r="D29" s="60" t="str">
        <f t="shared" si="32"/>
        <v>-</v>
      </c>
      <c r="E29" s="60" t="str">
        <f t="shared" si="32"/>
        <v>-</v>
      </c>
      <c r="F29" s="60" t="str">
        <f t="shared" si="32"/>
        <v>-</v>
      </c>
      <c r="G29" s="60" t="str">
        <f t="shared" si="32"/>
        <v>-</v>
      </c>
      <c r="H29" s="60" t="str">
        <f t="shared" si="32"/>
        <v>-</v>
      </c>
      <c r="I29" s="60" t="str">
        <f t="shared" si="32"/>
        <v>-</v>
      </c>
      <c r="J29" s="60" t="str">
        <f t="shared" si="32"/>
        <v>-</v>
      </c>
      <c r="K29" s="121" t="str">
        <f t="shared" si="32"/>
        <v>-</v>
      </c>
      <c r="L29" s="61" t="str">
        <f t="shared" si="14"/>
        <v>-</v>
      </c>
      <c r="M29" s="149" t="str">
        <f t="shared" si="14"/>
        <v>-</v>
      </c>
      <c r="N29" s="61" t="str">
        <f t="shared" si="15"/>
        <v>-</v>
      </c>
      <c r="O29" s="61" t="str">
        <f t="shared" si="15"/>
        <v>-</v>
      </c>
      <c r="P29" s="192"/>
      <c r="Q29" s="192"/>
      <c r="R29" s="192"/>
      <c r="S29" s="192"/>
      <c r="T29" s="192"/>
      <c r="U29" s="192"/>
      <c r="V29" s="192"/>
      <c r="W29" s="192"/>
      <c r="X29" s="192"/>
      <c r="Y29" s="192"/>
      <c r="Z29" s="192"/>
      <c r="AA29" s="192"/>
      <c r="AB29" s="192"/>
      <c r="AC29" s="3"/>
      <c r="AD29" s="55" t="str">
        <f t="shared" ref="AD29:AL29" si="33">IF(SUM(AD13:AD13)&lt;0.49,"-",AD21/AD13)</f>
        <v>-</v>
      </c>
      <c r="AE29" s="60" t="str">
        <f t="shared" si="33"/>
        <v>-</v>
      </c>
      <c r="AF29" s="60" t="str">
        <f t="shared" si="33"/>
        <v>-</v>
      </c>
      <c r="AG29" s="60" t="str">
        <f t="shared" si="33"/>
        <v>-</v>
      </c>
      <c r="AH29" s="60" t="str">
        <f t="shared" si="33"/>
        <v>-</v>
      </c>
      <c r="AI29" s="60" t="str">
        <f t="shared" si="33"/>
        <v>-</v>
      </c>
      <c r="AJ29" s="60" t="str">
        <f t="shared" si="33"/>
        <v>-</v>
      </c>
      <c r="AK29" s="60" t="str">
        <f t="shared" si="33"/>
        <v>-</v>
      </c>
      <c r="AL29" s="121" t="str">
        <f t="shared" si="33"/>
        <v>-</v>
      </c>
      <c r="AM29" s="61" t="str">
        <f t="shared" si="17"/>
        <v>-</v>
      </c>
      <c r="AN29" s="149" t="str">
        <f t="shared" si="17"/>
        <v>-</v>
      </c>
      <c r="AO29" s="61" t="str">
        <f t="shared" si="18"/>
        <v>-</v>
      </c>
      <c r="AP29" s="61" t="str">
        <f t="shared" ref="AP29:BC29" si="34">IF(SUM(AP13:AP13)&lt;0.49,"-",AP21/AP13)</f>
        <v>-</v>
      </c>
      <c r="AQ29" s="61" t="str">
        <f t="shared" si="34"/>
        <v>-</v>
      </c>
      <c r="AR29" s="61" t="str">
        <f t="shared" si="34"/>
        <v>-</v>
      </c>
      <c r="AS29" s="61" t="str">
        <f t="shared" si="34"/>
        <v>-</v>
      </c>
      <c r="AT29" s="61" t="str">
        <f t="shared" si="34"/>
        <v>-</v>
      </c>
      <c r="AU29" s="61" t="str">
        <f t="shared" si="34"/>
        <v>-</v>
      </c>
      <c r="AV29" s="61" t="str">
        <f t="shared" si="34"/>
        <v>-</v>
      </c>
      <c r="AW29" s="61" t="str">
        <f t="shared" si="34"/>
        <v>-</v>
      </c>
      <c r="AX29" s="61" t="str">
        <f t="shared" si="34"/>
        <v>-</v>
      </c>
      <c r="AY29" s="61">
        <f t="shared" si="34"/>
        <v>8.1725541384677254E-3</v>
      </c>
      <c r="AZ29" s="61">
        <f t="shared" si="34"/>
        <v>0</v>
      </c>
      <c r="BA29" s="61">
        <f t="shared" si="34"/>
        <v>0</v>
      </c>
      <c r="BB29" s="61" t="str">
        <f t="shared" si="34"/>
        <v>-</v>
      </c>
      <c r="BC29" s="61" t="str">
        <f t="shared" si="34"/>
        <v>-</v>
      </c>
    </row>
    <row r="30" spans="2:56" ht="5.15" customHeight="1" thickTop="1">
      <c r="AC30" s="124"/>
    </row>
  </sheetData>
  <mergeCells count="12">
    <mergeCell ref="B3:B4"/>
    <mergeCell ref="C3:AB3"/>
    <mergeCell ref="C4:AB4"/>
    <mergeCell ref="C6:AB6"/>
    <mergeCell ref="C14:AB14"/>
    <mergeCell ref="AD22:AM22"/>
    <mergeCell ref="C22:L22"/>
    <mergeCell ref="AD14:BC14"/>
    <mergeCell ref="C2:BC2"/>
    <mergeCell ref="AD3:BC3"/>
    <mergeCell ref="AD4:BC4"/>
    <mergeCell ref="AD6:BC6"/>
  </mergeCells>
  <phoneticPr fontId="2" type="noConversion"/>
  <pageMargins left="0.75" right="0.75" top="1" bottom="1" header="0.5" footer="0.5"/>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D69"/>
  <sheetViews>
    <sheetView workbookViewId="0">
      <pane xSplit="2" ySplit="6" topLeftCell="C7"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12" width="5.1796875" customWidth="1"/>
    <col min="13" max="13" width="5.1796875" style="134" customWidth="1"/>
    <col min="14" max="19" width="5.1796875" customWidth="1"/>
    <col min="20" max="20" width="5.1796875" style="2" customWidth="1"/>
    <col min="21" max="25" width="5.1796875" customWidth="1"/>
    <col min="26" max="28" width="5.1796875" hidden="1" customWidth="1"/>
    <col min="29" max="29" width="1.7265625" customWidth="1"/>
    <col min="30" max="46" width="5.1796875" customWidth="1"/>
    <col min="47" max="48" width="5.1796875" style="2" customWidth="1"/>
    <col min="49" max="52" width="5.1796875" customWidth="1"/>
    <col min="53" max="55" width="5.1796875" hidden="1" customWidth="1"/>
  </cols>
  <sheetData>
    <row r="1" spans="1:56" ht="9" customHeight="1" thickBot="1">
      <c r="A1" s="62">
        <v>1</v>
      </c>
      <c r="B1" s="63"/>
      <c r="M1" s="132"/>
    </row>
    <row r="2" spans="1:56" ht="18" customHeight="1" thickTop="1" thickBot="1">
      <c r="A2" s="62"/>
      <c r="B2" s="63"/>
      <c r="C2" s="242" t="s">
        <v>57</v>
      </c>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c r="AP2" s="243"/>
      <c r="AQ2" s="243"/>
      <c r="AR2" s="243"/>
      <c r="AS2" s="243"/>
      <c r="AT2" s="243"/>
      <c r="AU2" s="243"/>
      <c r="AV2" s="243"/>
      <c r="AW2" s="243"/>
      <c r="AX2" s="243"/>
      <c r="AY2" s="243"/>
      <c r="AZ2" s="243"/>
      <c r="BA2" s="243"/>
      <c r="BB2" s="243"/>
      <c r="BC2" s="244"/>
      <c r="BD2" s="180"/>
    </row>
    <row r="3" spans="1:56" ht="20" customHeight="1" thickTop="1">
      <c r="B3" s="259" t="s">
        <v>68</v>
      </c>
      <c r="C3" s="262" t="s">
        <v>6</v>
      </c>
      <c r="D3" s="263"/>
      <c r="E3" s="263"/>
      <c r="F3" s="263"/>
      <c r="G3" s="263"/>
      <c r="H3" s="263"/>
      <c r="I3" s="263"/>
      <c r="J3" s="263"/>
      <c r="K3" s="263"/>
      <c r="L3" s="263"/>
      <c r="M3" s="263"/>
      <c r="N3" s="263"/>
      <c r="O3" s="263"/>
      <c r="P3" s="263"/>
      <c r="Q3" s="263"/>
      <c r="R3" s="263"/>
      <c r="S3" s="263"/>
      <c r="T3" s="263"/>
      <c r="U3" s="263"/>
      <c r="V3" s="263"/>
      <c r="W3" s="263"/>
      <c r="X3" s="263"/>
      <c r="Y3" s="263"/>
      <c r="Z3" s="263"/>
      <c r="AA3" s="263"/>
      <c r="AB3" s="264"/>
      <c r="AC3" s="4"/>
      <c r="AD3" s="245" t="s">
        <v>5</v>
      </c>
      <c r="AE3" s="246"/>
      <c r="AF3" s="246"/>
      <c r="AG3" s="246"/>
      <c r="AH3" s="246"/>
      <c r="AI3" s="246"/>
      <c r="AJ3" s="246"/>
      <c r="AK3" s="246"/>
      <c r="AL3" s="246"/>
      <c r="AM3" s="246"/>
      <c r="AN3" s="246"/>
      <c r="AO3" s="246"/>
      <c r="AP3" s="246"/>
      <c r="AQ3" s="246"/>
      <c r="AR3" s="246"/>
      <c r="AS3" s="246"/>
      <c r="AT3" s="246"/>
      <c r="AU3" s="246"/>
      <c r="AV3" s="246"/>
      <c r="AW3" s="246"/>
      <c r="AX3" s="246"/>
      <c r="AY3" s="246"/>
      <c r="AZ3" s="246"/>
      <c r="BA3" s="246"/>
      <c r="BB3" s="246"/>
      <c r="BC3" s="247"/>
      <c r="BD3" s="180"/>
    </row>
    <row r="4" spans="1:56" ht="13" thickBot="1">
      <c r="B4" s="260"/>
      <c r="C4" s="256" t="s">
        <v>4</v>
      </c>
      <c r="D4" s="257"/>
      <c r="E4" s="257"/>
      <c r="F4" s="257"/>
      <c r="G4" s="257"/>
      <c r="H4" s="257"/>
      <c r="I4" s="257"/>
      <c r="J4" s="257"/>
      <c r="K4" s="257"/>
      <c r="L4" s="257"/>
      <c r="M4" s="257"/>
      <c r="N4" s="257"/>
      <c r="O4" s="257"/>
      <c r="P4" s="257"/>
      <c r="Q4" s="257"/>
      <c r="R4" s="257"/>
      <c r="S4" s="257"/>
      <c r="T4" s="257"/>
      <c r="U4" s="257"/>
      <c r="V4" s="257"/>
      <c r="W4" s="257"/>
      <c r="X4" s="257"/>
      <c r="Y4" s="257"/>
      <c r="Z4" s="257"/>
      <c r="AA4" s="257"/>
      <c r="AB4" s="258"/>
      <c r="AC4" s="4"/>
      <c r="AD4" s="248" t="s">
        <v>30</v>
      </c>
      <c r="AE4" s="249"/>
      <c r="AF4" s="249"/>
      <c r="AG4" s="249"/>
      <c r="AH4" s="249"/>
      <c r="AI4" s="249"/>
      <c r="AJ4" s="249"/>
      <c r="AK4" s="249"/>
      <c r="AL4" s="249"/>
      <c r="AM4" s="249"/>
      <c r="AN4" s="249"/>
      <c r="AO4" s="249"/>
      <c r="AP4" s="249"/>
      <c r="AQ4" s="249"/>
      <c r="AR4" s="249"/>
      <c r="AS4" s="249"/>
      <c r="AT4" s="249"/>
      <c r="AU4" s="249"/>
      <c r="AV4" s="249"/>
      <c r="AW4" s="249"/>
      <c r="AX4" s="249"/>
      <c r="AY4" s="249"/>
      <c r="AZ4" s="249"/>
      <c r="BA4" s="249"/>
      <c r="BB4" s="249"/>
      <c r="BC4" s="250"/>
      <c r="BD4" s="180"/>
    </row>
    <row r="5" spans="1:56" ht="20" customHeight="1" thickTop="1" thickBot="1">
      <c r="B5" s="261"/>
      <c r="C5" s="35">
        <v>2000</v>
      </c>
      <c r="D5" s="36">
        <v>2001</v>
      </c>
      <c r="E5" s="36">
        <v>2002</v>
      </c>
      <c r="F5" s="36">
        <v>2003</v>
      </c>
      <c r="G5" s="36">
        <v>2004</v>
      </c>
      <c r="H5" s="36">
        <v>2005</v>
      </c>
      <c r="I5" s="36">
        <v>2006</v>
      </c>
      <c r="J5" s="37">
        <v>2007</v>
      </c>
      <c r="K5" s="116">
        <f>1+J5</f>
        <v>2008</v>
      </c>
      <c r="L5" s="37">
        <f>1+K5</f>
        <v>2009</v>
      </c>
      <c r="M5" s="143">
        <f>1+L5</f>
        <v>2010</v>
      </c>
      <c r="N5" s="36">
        <f>1+M5</f>
        <v>2011</v>
      </c>
      <c r="O5" s="37">
        <f>1+N5</f>
        <v>2012</v>
      </c>
      <c r="P5" s="39">
        <f t="shared" ref="P5:AB5" si="0">1+O5</f>
        <v>2013</v>
      </c>
      <c r="Q5" s="39">
        <f t="shared" si="0"/>
        <v>2014</v>
      </c>
      <c r="R5" s="39">
        <f t="shared" si="0"/>
        <v>2015</v>
      </c>
      <c r="S5" s="39">
        <f t="shared" si="0"/>
        <v>2016</v>
      </c>
      <c r="T5" s="39">
        <f t="shared" si="0"/>
        <v>2017</v>
      </c>
      <c r="U5" s="39">
        <f t="shared" si="0"/>
        <v>2018</v>
      </c>
      <c r="V5" s="39">
        <f t="shared" si="0"/>
        <v>2019</v>
      </c>
      <c r="W5" s="39">
        <f t="shared" si="0"/>
        <v>2020</v>
      </c>
      <c r="X5" s="39">
        <f t="shared" si="0"/>
        <v>2021</v>
      </c>
      <c r="Y5" s="39">
        <f t="shared" si="0"/>
        <v>2022</v>
      </c>
      <c r="Z5" s="39">
        <f t="shared" si="0"/>
        <v>2023</v>
      </c>
      <c r="AA5" s="39">
        <f t="shared" si="0"/>
        <v>2024</v>
      </c>
      <c r="AB5" s="40">
        <f t="shared" si="0"/>
        <v>2025</v>
      </c>
      <c r="AC5" s="82"/>
      <c r="AD5" s="35">
        <v>2000</v>
      </c>
      <c r="AE5" s="36">
        <v>2001</v>
      </c>
      <c r="AF5" s="36">
        <v>2002</v>
      </c>
      <c r="AG5" s="36">
        <v>2003</v>
      </c>
      <c r="AH5" s="36">
        <v>2004</v>
      </c>
      <c r="AI5" s="36">
        <v>2005</v>
      </c>
      <c r="AJ5" s="36">
        <v>2006</v>
      </c>
      <c r="AK5" s="37">
        <v>2007</v>
      </c>
      <c r="AL5" s="116">
        <f>1+AK5</f>
        <v>2008</v>
      </c>
      <c r="AM5" s="37">
        <f>1+AL5</f>
        <v>2009</v>
      </c>
      <c r="AN5" s="143">
        <f>1+AM5</f>
        <v>2010</v>
      </c>
      <c r="AO5" s="36">
        <f>1+AN5</f>
        <v>2011</v>
      </c>
      <c r="AP5" s="37">
        <f>1+AO5</f>
        <v>2012</v>
      </c>
      <c r="AQ5" s="39">
        <f t="shared" ref="AQ5:BC5" si="1">1+AP5</f>
        <v>2013</v>
      </c>
      <c r="AR5" s="39">
        <f t="shared" si="1"/>
        <v>2014</v>
      </c>
      <c r="AS5" s="39">
        <f t="shared" si="1"/>
        <v>2015</v>
      </c>
      <c r="AT5" s="39">
        <f t="shared" si="1"/>
        <v>2016</v>
      </c>
      <c r="AU5" s="39">
        <f t="shared" si="1"/>
        <v>2017</v>
      </c>
      <c r="AV5" s="39">
        <f t="shared" si="1"/>
        <v>2018</v>
      </c>
      <c r="AW5" s="39">
        <f t="shared" si="1"/>
        <v>2019</v>
      </c>
      <c r="AX5" s="39">
        <f t="shared" si="1"/>
        <v>2020</v>
      </c>
      <c r="AY5" s="39">
        <f t="shared" si="1"/>
        <v>2021</v>
      </c>
      <c r="AZ5" s="39">
        <f t="shared" si="1"/>
        <v>2022</v>
      </c>
      <c r="BA5" s="39">
        <f t="shared" si="1"/>
        <v>2023</v>
      </c>
      <c r="BB5" s="39">
        <f t="shared" si="1"/>
        <v>2024</v>
      </c>
      <c r="BC5" s="40">
        <f t="shared" si="1"/>
        <v>2025</v>
      </c>
      <c r="BD5" s="180"/>
    </row>
    <row r="6" spans="1:56" ht="20" customHeight="1" thickTop="1" thickBot="1">
      <c r="B6" s="75" t="s">
        <v>12</v>
      </c>
      <c r="C6" s="93">
        <f>1/$A$1*[1]CoreVPAExp!BB$263</f>
        <v>0.51119503677741174</v>
      </c>
      <c r="D6" s="94">
        <f>1/$A$1*[1]CoreVPAExp!BC$263</f>
        <v>0.47518612218399997</v>
      </c>
      <c r="E6" s="94">
        <f>1/$A$1*[1]CoreVPAExp!BD$263</f>
        <v>0.58831262637011772</v>
      </c>
      <c r="F6" s="94">
        <f>1/$A$1*[1]CoreVPAExp!BE$263</f>
        <v>0.73298563292433327</v>
      </c>
      <c r="G6" s="94">
        <f>1/$A$1*[1]CoreVPAExp!BF$263</f>
        <v>0.9292290437528421</v>
      </c>
      <c r="H6" s="94">
        <f>1/$A$1*[1]CoreVPAExp!BG$263</f>
        <v>1.0669906467920001</v>
      </c>
      <c r="I6" s="94">
        <f>1/$A$1*[1]CoreVPAExp!BH$263</f>
        <v>1.1298860582257142</v>
      </c>
      <c r="J6" s="94">
        <f>1/$A$1*[1]CoreVPAExp!BI$263</f>
        <v>1.3670924674959997</v>
      </c>
      <c r="K6" s="94">
        <f>1/$A$1*[1]CoreVPAExp!BJ$263</f>
        <v>1.4240872465565217</v>
      </c>
      <c r="L6" s="94">
        <f>1/$A$1*[1]CoreVPAExp!BK$263</f>
        <v>1.3160898974666666</v>
      </c>
      <c r="M6" s="94">
        <f>1/$A$1*[1]CoreVPAExp!BL$263</f>
        <v>1.6226868591946668</v>
      </c>
      <c r="N6" s="94">
        <f>1/$A$1*[1]CoreVPAExp!BM$263</f>
        <v>1.9921026146500003</v>
      </c>
      <c r="O6" s="94">
        <f>1/$A$1*[1]CoreVPAExp!BN$263</f>
        <v>2.1192261562599999</v>
      </c>
      <c r="P6" s="94">
        <f>1/$A$1*[1]CoreVPAExp!BO$263</f>
        <v>2.1925133863320005</v>
      </c>
      <c r="Q6" s="94">
        <f>1/$A$1*[1]CoreVPAExp!BP$263</f>
        <v>2.2569789542609038</v>
      </c>
      <c r="R6" s="94">
        <f>1/$A$1*[1]CoreVPAExp!BQ$263</f>
        <v>2.6241282526783332</v>
      </c>
      <c r="S6" s="94">
        <f>1/$A$1*[1]CoreVPAExp!BR$263</f>
        <v>2.7602294418306355</v>
      </c>
      <c r="T6" s="94">
        <f>1/$A$1*[1]CoreVPAExp!BS$263</f>
        <v>2.6673237159819334</v>
      </c>
      <c r="U6" s="94">
        <f>1/$A$1*[1]CoreVPAExp!BT$263</f>
        <v>3.0223625146261806</v>
      </c>
      <c r="V6" s="94">
        <f>1/$A$1*[1]CoreVPAExp!BU$263</f>
        <v>2.7335812771556465</v>
      </c>
      <c r="W6" s="94">
        <f>1/$A$1*[1]CoreVPAExp!BV$263</f>
        <v>2.5703013622559996</v>
      </c>
      <c r="X6" s="94">
        <f>1/$A$1*[1]CoreVPAExp!BW$263</f>
        <v>1.9872833325559998</v>
      </c>
      <c r="Y6" s="94">
        <f>1/$A$1*[1]CoreVPAExp!BX$263</f>
        <v>1.7084215655225796</v>
      </c>
      <c r="Z6" s="94">
        <f>1/$A$1*[1]CoreVPAExp!BY$263</f>
        <v>0</v>
      </c>
      <c r="AA6" s="94">
        <f>1/$A$1*[1]CoreVPAExp!BZ$263</f>
        <v>0</v>
      </c>
      <c r="AB6" s="183">
        <f>1/$A$1*[1]CoreVPAExp!CA$263</f>
        <v>0</v>
      </c>
      <c r="AC6" s="161"/>
      <c r="AD6" s="162">
        <f>[1]CoreVPAExp!CB$263</f>
        <v>63.479161520366716</v>
      </c>
      <c r="AE6" s="135">
        <f>[1]CoreVPAExp!CC$263</f>
        <v>49.09583263485122</v>
      </c>
      <c r="AF6" s="135">
        <f>[1]CoreVPAExp!CD$263</f>
        <v>61.47498330206146</v>
      </c>
      <c r="AG6" s="135">
        <f>[1]CoreVPAExp!CE$263</f>
        <v>82.94000300191469</v>
      </c>
      <c r="AH6" s="135">
        <f>[1]CoreVPAExp!CF$263</f>
        <v>118.96004791115757</v>
      </c>
      <c r="AI6" s="135">
        <f>[1]CoreVPAExp!CG$263</f>
        <v>158.78730038179987</v>
      </c>
      <c r="AJ6" s="135">
        <f>[1]CoreVPAExp!CH$263</f>
        <v>189.54748712977886</v>
      </c>
      <c r="AK6" s="135">
        <f>[1]CoreVPAExp!CI$263</f>
        <v>247.54144769940675</v>
      </c>
      <c r="AL6" s="135">
        <f>[1]CoreVPAExp!CJ$263</f>
        <v>266.31924050855849</v>
      </c>
      <c r="AM6" s="135">
        <f>[1]CoreVPAExp!CK$263</f>
        <v>209.63998659526709</v>
      </c>
      <c r="AN6" s="135">
        <f>[1]CoreVPAExp!CL$263</f>
        <v>318.56885174312902</v>
      </c>
      <c r="AO6" s="135">
        <f>[1]CoreVPAExp!CM$263</f>
        <v>396.49939690904125</v>
      </c>
      <c r="AP6" s="135">
        <f>[1]CoreVPAExp!CN$263</f>
        <v>432.52489572240808</v>
      </c>
      <c r="AQ6" s="135">
        <f>[1]CoreVPAExp!CO$263</f>
        <v>449.21745504267585</v>
      </c>
      <c r="AR6" s="135">
        <f>[1]CoreVPAExp!CP$263</f>
        <v>515.3524389048506</v>
      </c>
      <c r="AS6" s="135">
        <f>[1]CoreVPAExp!CQ$263</f>
        <v>556.20252418011319</v>
      </c>
      <c r="AT6" s="135">
        <f>[1]CoreVPAExp!CR$263</f>
        <v>480.54371712571407</v>
      </c>
      <c r="AU6" s="100">
        <f>[1]CoreVPAExp!CS$263</f>
        <v>578.533033323935</v>
      </c>
      <c r="AV6" s="100">
        <f>[1]CoreVPAExp!CT$263</f>
        <v>663.95739077400015</v>
      </c>
      <c r="AW6" s="135">
        <f>[1]CoreVPAExp!CU$263</f>
        <v>480.89510500000006</v>
      </c>
      <c r="AX6" s="135">
        <f>[1]CoreVPAExp!CV$263</f>
        <v>410.87363222839997</v>
      </c>
      <c r="AY6" s="135">
        <f>[1]CoreVPAExp!CW$263</f>
        <v>376.18073900000002</v>
      </c>
      <c r="AZ6" s="135">
        <f>[1]CoreVPAExp!CX$263</f>
        <v>371.03565846599997</v>
      </c>
      <c r="BA6" s="135">
        <f>[1]CoreVPAExp!CY$263</f>
        <v>0</v>
      </c>
      <c r="BB6" s="135">
        <f>[1]CoreVPAExp!CZ$263</f>
        <v>0</v>
      </c>
      <c r="BC6" s="135">
        <f>[1]CoreVPAExp!DA$263</f>
        <v>0</v>
      </c>
      <c r="BD6" s="182"/>
    </row>
    <row r="7" spans="1:56" ht="17.149999999999999" customHeight="1" thickTop="1">
      <c r="B7" s="83" t="s">
        <v>43</v>
      </c>
      <c r="C7" s="84">
        <f>1/$A$1*[1]CoreVPAExp!BB$266</f>
        <v>0</v>
      </c>
      <c r="D7" s="85">
        <f>1/$A$1*[1]CoreVPAExp!BC$266</f>
        <v>0</v>
      </c>
      <c r="E7" s="85">
        <f>1/$A$1*[1]CoreVPAExp!BD$266</f>
        <v>0</v>
      </c>
      <c r="F7" s="85">
        <f>1/$A$1*[1]CoreVPAExp!BE$266</f>
        <v>0</v>
      </c>
      <c r="G7" s="85">
        <f>1/$A$1*[1]CoreVPAExp!BF$266</f>
        <v>0</v>
      </c>
      <c r="H7" s="85">
        <f>1/$A$1*[1]CoreVPAExp!BG$266</f>
        <v>0</v>
      </c>
      <c r="I7" s="85">
        <f>1/$A$1*[1]CoreVPAExp!BH$266</f>
        <v>0</v>
      </c>
      <c r="J7" s="85">
        <f>1/$A$1*[1]CoreVPAExp!BI$266</f>
        <v>0</v>
      </c>
      <c r="K7" s="85">
        <f>1/$A$1*[1]CoreVPAExp!BJ$266</f>
        <v>0</v>
      </c>
      <c r="L7" s="85">
        <f>1/$A$1*[1]CoreVPAExp!BK$266</f>
        <v>0</v>
      </c>
      <c r="M7" s="85">
        <f>1/$A$1*[1]CoreVPAExp!BL$266</f>
        <v>0</v>
      </c>
      <c r="N7" s="85">
        <f>1/$A$1*[1]CoreVPAExp!BM$266</f>
        <v>0</v>
      </c>
      <c r="O7" s="85">
        <f>1/$A$1*[1]CoreVPAExp!BN$266</f>
        <v>0</v>
      </c>
      <c r="P7" s="85">
        <f>1/$A$1*[1]CoreVPAExp!BO$266</f>
        <v>0</v>
      </c>
      <c r="Q7" s="85">
        <f>1/$A$1*[1]CoreVPAExp!BP$266</f>
        <v>0</v>
      </c>
      <c r="R7" s="85">
        <f>1/$A$1*[1]CoreVPAExp!BQ$266</f>
        <v>0</v>
      </c>
      <c r="S7" s="85">
        <f>1/$A$1*[1]CoreVPAExp!BR$266</f>
        <v>0</v>
      </c>
      <c r="T7" s="85">
        <f>1/$A$1*[1]CoreVPAExp!BS$266</f>
        <v>0</v>
      </c>
      <c r="U7" s="85">
        <f>1/$A$1*[1]CoreVPAExp!BT$266</f>
        <v>0</v>
      </c>
      <c r="V7" s="85">
        <f>1/$A$1*[1]CoreVPAExp!BU$266</f>
        <v>0</v>
      </c>
      <c r="W7" s="85">
        <f>1/$A$1*[1]CoreVPAExp!BV$266</f>
        <v>0</v>
      </c>
      <c r="X7" s="85">
        <f>1/$A$1*[1]CoreVPAExp!BW$266</f>
        <v>0</v>
      </c>
      <c r="Y7" s="85">
        <f>1/$A$1*[1]CoreVPAExp!BX$266</f>
        <v>0</v>
      </c>
      <c r="Z7" s="85">
        <f>1/$A$1*[1]CoreVPAExp!BY$266</f>
        <v>0</v>
      </c>
      <c r="AA7" s="85">
        <f>1/$A$1*[1]CoreVPAExp!BZ$266</f>
        <v>0</v>
      </c>
      <c r="AB7" s="184">
        <f>1/$A$1*[1]CoreVPAExp!CA$266</f>
        <v>0</v>
      </c>
      <c r="AC7" s="161"/>
      <c r="AD7" s="163">
        <f>[1]CoreVPAExp!CB$266</f>
        <v>0</v>
      </c>
      <c r="AE7" s="136">
        <f>[1]CoreVPAExp!CC$266</f>
        <v>0</v>
      </c>
      <c r="AF7" s="136">
        <f>[1]CoreVPAExp!CD$266</f>
        <v>0</v>
      </c>
      <c r="AG7" s="136">
        <f>[1]CoreVPAExp!CE$266</f>
        <v>0</v>
      </c>
      <c r="AH7" s="136">
        <f>[1]CoreVPAExp!CF$266</f>
        <v>0</v>
      </c>
      <c r="AI7" s="136">
        <f>[1]CoreVPAExp!CG$266</f>
        <v>0</v>
      </c>
      <c r="AJ7" s="136">
        <f>[1]CoreVPAExp!CH$266</f>
        <v>0</v>
      </c>
      <c r="AK7" s="136">
        <f>[1]CoreVPAExp!CI$266</f>
        <v>0</v>
      </c>
      <c r="AL7" s="136">
        <f>[1]CoreVPAExp!CJ$266</f>
        <v>0</v>
      </c>
      <c r="AM7" s="136">
        <f>[1]CoreVPAExp!CK$266</f>
        <v>0</v>
      </c>
      <c r="AN7" s="136">
        <f>[1]CoreVPAExp!CL$266</f>
        <v>0</v>
      </c>
      <c r="AO7" s="136">
        <f>[1]CoreVPAExp!CM$266</f>
        <v>0</v>
      </c>
      <c r="AP7" s="136">
        <f>[1]CoreVPAExp!CN$266</f>
        <v>0</v>
      </c>
      <c r="AQ7" s="136">
        <f>[1]CoreVPAExp!CO$266</f>
        <v>0</v>
      </c>
      <c r="AR7" s="136">
        <f>[1]CoreVPAExp!CP$266</f>
        <v>0</v>
      </c>
      <c r="AS7" s="136">
        <f>[1]CoreVPAExp!CQ$266</f>
        <v>0</v>
      </c>
      <c r="AT7" s="136">
        <f>[1]CoreVPAExp!CR$266</f>
        <v>0</v>
      </c>
      <c r="AU7" s="102">
        <f>[1]CoreVPAExp!CS$266</f>
        <v>0</v>
      </c>
      <c r="AV7" s="102">
        <f>[1]CoreVPAExp!CT$266</f>
        <v>0</v>
      </c>
      <c r="AW7" s="136">
        <f>[1]CoreVPAExp!CU$266</f>
        <v>0</v>
      </c>
      <c r="AX7" s="136">
        <f>[1]CoreVPAExp!CV$266</f>
        <v>0</v>
      </c>
      <c r="AY7" s="136">
        <f>[1]CoreVPAExp!CW$266</f>
        <v>0</v>
      </c>
      <c r="AZ7" s="136">
        <f>[1]CoreVPAExp!CX$266</f>
        <v>0</v>
      </c>
      <c r="BA7" s="136">
        <f>[1]CoreVPAExp!CY$266</f>
        <v>0</v>
      </c>
      <c r="BB7" s="136">
        <f>[1]CoreVPAExp!CZ$266</f>
        <v>0</v>
      </c>
      <c r="BC7" s="136">
        <f>[1]CoreVPAExp!DA$266</f>
        <v>0</v>
      </c>
      <c r="BD7" s="182"/>
    </row>
    <row r="8" spans="1:56" ht="17.149999999999999" customHeight="1">
      <c r="B8" s="86" t="s">
        <v>44</v>
      </c>
      <c r="C8" s="87">
        <f>1/$A$1*[1]CoreVPAExp!BB$268</f>
        <v>0</v>
      </c>
      <c r="D8" s="68">
        <f>1/$A$1*[1]CoreVPAExp!BC$268</f>
        <v>0</v>
      </c>
      <c r="E8" s="68">
        <f>1/$A$1*[1]CoreVPAExp!BD$268</f>
        <v>0</v>
      </c>
      <c r="F8" s="68">
        <f>1/$A$1*[1]CoreVPAExp!BE$268</f>
        <v>0</v>
      </c>
      <c r="G8" s="68">
        <f>1/$A$1*[1]CoreVPAExp!BF$268</f>
        <v>8.8888800000000009E-6</v>
      </c>
      <c r="H8" s="68">
        <f>1/$A$1*[1]CoreVPAExp!BG$268</f>
        <v>4.3680000000000002E-5</v>
      </c>
      <c r="I8" s="68">
        <f>1/$A$1*[1]CoreVPAExp!BH$268</f>
        <v>2.7300000000000003E-5</v>
      </c>
      <c r="J8" s="68">
        <f>1/$A$1*[1]CoreVPAExp!BI$268</f>
        <v>5.4600000000000002E-6</v>
      </c>
      <c r="K8" s="68">
        <f>1/$A$1*[1]CoreVPAExp!BJ$268</f>
        <v>0</v>
      </c>
      <c r="L8" s="68">
        <f>1/$A$1*[1]CoreVPAExp!BK$268</f>
        <v>0</v>
      </c>
      <c r="M8" s="68">
        <f>1/$A$1*[1]CoreVPAExp!BL$268</f>
        <v>7.103442E-5</v>
      </c>
      <c r="N8" s="68">
        <f>1/$A$1*[1]CoreVPAExp!BM$268</f>
        <v>2.0019999999999998E-5</v>
      </c>
      <c r="O8" s="68">
        <f>1/$A$1*[1]CoreVPAExp!BN$268</f>
        <v>0</v>
      </c>
      <c r="P8" s="68">
        <f>1/$A$1*[1]CoreVPAExp!BO$268</f>
        <v>0</v>
      </c>
      <c r="Q8" s="68">
        <f>1/$A$1*[1]CoreVPAExp!BP$268</f>
        <v>2.3830939999999999E-5</v>
      </c>
      <c r="R8" s="68">
        <f>1/$A$1*[1]CoreVPAExp!BQ$268</f>
        <v>7.8242000000000004E-6</v>
      </c>
      <c r="S8" s="68">
        <f>1/$A$1*[1]CoreVPAExp!BR$268</f>
        <v>0</v>
      </c>
      <c r="T8" s="68">
        <f>1/$A$1*[1]CoreVPAExp!BS$268</f>
        <v>0</v>
      </c>
      <c r="U8" s="68">
        <f>1/$A$1*[1]CoreVPAExp!BT$268</f>
        <v>0</v>
      </c>
      <c r="V8" s="68">
        <f>1/$A$1*[1]CoreVPAExp!BU$268</f>
        <v>0</v>
      </c>
      <c r="W8" s="68">
        <f>1/$A$1*[1]CoreVPAExp!BV$268</f>
        <v>0</v>
      </c>
      <c r="X8" s="68">
        <f>1/$A$1*[1]CoreVPAExp!BW$268</f>
        <v>0</v>
      </c>
      <c r="Y8" s="68">
        <f>1/$A$1*[1]CoreVPAExp!BX$268</f>
        <v>0</v>
      </c>
      <c r="Z8" s="68">
        <f>1/$A$1*[1]CoreVPAExp!BY$268</f>
        <v>0</v>
      </c>
      <c r="AA8" s="68">
        <f>1/$A$1*[1]CoreVPAExp!BZ$268</f>
        <v>0</v>
      </c>
      <c r="AB8" s="186">
        <f>1/$A$1*[1]CoreVPAExp!CA$268</f>
        <v>0</v>
      </c>
      <c r="AC8" s="161"/>
      <c r="AD8" s="164">
        <f>[1]CoreVPAExp!CB$268</f>
        <v>0</v>
      </c>
      <c r="AE8" s="137">
        <f>[1]CoreVPAExp!CC$268</f>
        <v>0</v>
      </c>
      <c r="AF8" s="137">
        <f>[1]CoreVPAExp!CD$268</f>
        <v>0</v>
      </c>
      <c r="AG8" s="137">
        <f>[1]CoreVPAExp!CE$268</f>
        <v>0</v>
      </c>
      <c r="AH8" s="137">
        <f>[1]CoreVPAExp!CF$268</f>
        <v>2.4419999999999997E-3</v>
      </c>
      <c r="AI8" s="137">
        <f>[1]CoreVPAExp!CG$268</f>
        <v>7.1559999999999999E-2</v>
      </c>
      <c r="AJ8" s="137">
        <f>[1]CoreVPAExp!CH$268</f>
        <v>3.6294E-2</v>
      </c>
      <c r="AK8" s="137">
        <f>[1]CoreVPAExp!CI$268</f>
        <v>6.4979999999999994E-3</v>
      </c>
      <c r="AL8" s="137">
        <f>[1]CoreVPAExp!CJ$268</f>
        <v>0</v>
      </c>
      <c r="AM8" s="137">
        <f>[1]CoreVPAExp!CK$268</f>
        <v>0</v>
      </c>
      <c r="AN8" s="137">
        <f>[1]CoreVPAExp!CL$268</f>
        <v>0.10072099999999999</v>
      </c>
      <c r="AO8" s="137">
        <f>[1]CoreVPAExp!CM$268</f>
        <v>5.2810000000000001E-3</v>
      </c>
      <c r="AP8" s="137">
        <f>[1]CoreVPAExp!CN$268</f>
        <v>0</v>
      </c>
      <c r="AQ8" s="137">
        <f>[1]CoreVPAExp!CO$268</f>
        <v>0</v>
      </c>
      <c r="AR8" s="137">
        <f>[1]CoreVPAExp!CP$268</f>
        <v>2.4742E-2</v>
      </c>
      <c r="AS8" s="137">
        <f>[1]CoreVPAExp!CQ$268</f>
        <v>2.7961E-2</v>
      </c>
      <c r="AT8" s="137">
        <f>[1]CoreVPAExp!CR$268</f>
        <v>0</v>
      </c>
      <c r="AU8" s="103">
        <f>[1]CoreVPAExp!CS$268</f>
        <v>0</v>
      </c>
      <c r="AV8" s="103">
        <f>[1]CoreVPAExp!CT$268</f>
        <v>0</v>
      </c>
      <c r="AW8" s="137">
        <f>[1]CoreVPAExp!CU$268</f>
        <v>0</v>
      </c>
      <c r="AX8" s="137">
        <f>[1]CoreVPAExp!CV$268</f>
        <v>0</v>
      </c>
      <c r="AY8" s="137">
        <f>[1]CoreVPAExp!CW$268</f>
        <v>0</v>
      </c>
      <c r="AZ8" s="137">
        <f>[1]CoreVPAExp!CX$268</f>
        <v>0</v>
      </c>
      <c r="BA8" s="137">
        <f>[1]CoreVPAExp!CY$268</f>
        <v>0</v>
      </c>
      <c r="BB8" s="137">
        <f>[1]CoreVPAExp!CZ$268</f>
        <v>0</v>
      </c>
      <c r="BC8" s="137">
        <f>[1]CoreVPAExp!DA$268</f>
        <v>0</v>
      </c>
      <c r="BD8" s="182"/>
    </row>
    <row r="9" spans="1:56" ht="17.149999999999999" customHeight="1">
      <c r="B9" s="86" t="s">
        <v>45</v>
      </c>
      <c r="C9" s="87">
        <f>1/$A$1*[1]CoreVPAExp!BB$269</f>
        <v>0</v>
      </c>
      <c r="D9" s="68">
        <f>1/$A$1*[1]CoreVPAExp!BC$269</f>
        <v>0</v>
      </c>
      <c r="E9" s="68">
        <f>1/$A$1*[1]CoreVPAExp!BD$269</f>
        <v>0</v>
      </c>
      <c r="F9" s="68">
        <f>1/$A$1*[1]CoreVPAExp!BE$269</f>
        <v>0</v>
      </c>
      <c r="G9" s="68">
        <f>1/$A$1*[1]CoreVPAExp!BF$269</f>
        <v>0</v>
      </c>
      <c r="H9" s="68">
        <f>1/$A$1*[1]CoreVPAExp!BG$269</f>
        <v>0</v>
      </c>
      <c r="I9" s="68">
        <f>1/$A$1*[1]CoreVPAExp!BH$269</f>
        <v>0</v>
      </c>
      <c r="J9" s="68">
        <f>1/$A$1*[1]CoreVPAExp!BI$269</f>
        <v>0</v>
      </c>
      <c r="K9" s="68">
        <f>1/$A$1*[1]CoreVPAExp!BJ$269</f>
        <v>0</v>
      </c>
      <c r="L9" s="68">
        <f>1/$A$1*[1]CoreVPAExp!BK$269</f>
        <v>0</v>
      </c>
      <c r="M9" s="68">
        <f>1/$A$1*[1]CoreVPAExp!BL$269</f>
        <v>0</v>
      </c>
      <c r="N9" s="68">
        <f>1/$A$1*[1]CoreVPAExp!BM$269</f>
        <v>0</v>
      </c>
      <c r="O9" s="68">
        <f>1/$A$1*[1]CoreVPAExp!BN$269</f>
        <v>0</v>
      </c>
      <c r="P9" s="68">
        <f>1/$A$1*[1]CoreVPAExp!BO$269</f>
        <v>0</v>
      </c>
      <c r="Q9" s="68">
        <f>1/$A$1*[1]CoreVPAExp!BP$269</f>
        <v>0</v>
      </c>
      <c r="R9" s="68">
        <f>1/$A$1*[1]CoreVPAExp!BQ$269</f>
        <v>0</v>
      </c>
      <c r="S9" s="68">
        <f>1/$A$1*[1]CoreVPAExp!BR$269</f>
        <v>0</v>
      </c>
      <c r="T9" s="68">
        <f>1/$A$1*[1]CoreVPAExp!BS$269</f>
        <v>0</v>
      </c>
      <c r="U9" s="68">
        <f>1/$A$1*[1]CoreVPAExp!BT$269</f>
        <v>0</v>
      </c>
      <c r="V9" s="68">
        <f>1/$A$1*[1]CoreVPAExp!BU$269</f>
        <v>0</v>
      </c>
      <c r="W9" s="68">
        <f>1/$A$1*[1]CoreVPAExp!BV$269</f>
        <v>0</v>
      </c>
      <c r="X9" s="68">
        <f>1/$A$1*[1]CoreVPAExp!BW$269</f>
        <v>0</v>
      </c>
      <c r="Y9" s="68">
        <f>1/$A$1*[1]CoreVPAExp!BX$269</f>
        <v>0</v>
      </c>
      <c r="Z9" s="68">
        <f>1/$A$1*[1]CoreVPAExp!BY$269</f>
        <v>0</v>
      </c>
      <c r="AA9" s="68">
        <f>1/$A$1*[1]CoreVPAExp!BZ$269</f>
        <v>0</v>
      </c>
      <c r="AB9" s="186">
        <f>1/$A$1*[1]CoreVPAExp!CA$269</f>
        <v>0</v>
      </c>
      <c r="AC9" s="161"/>
      <c r="AD9" s="164">
        <f>[1]CoreVPAExp!CB$269</f>
        <v>0</v>
      </c>
      <c r="AE9" s="137">
        <f>[1]CoreVPAExp!CC$269</f>
        <v>0</v>
      </c>
      <c r="AF9" s="137">
        <f>[1]CoreVPAExp!CD$269</f>
        <v>0</v>
      </c>
      <c r="AG9" s="137">
        <f>[1]CoreVPAExp!CE$269</f>
        <v>0</v>
      </c>
      <c r="AH9" s="137">
        <f>[1]CoreVPAExp!CF$269</f>
        <v>0</v>
      </c>
      <c r="AI9" s="137">
        <f>[1]CoreVPAExp!CG$269</f>
        <v>0</v>
      </c>
      <c r="AJ9" s="137">
        <f>[1]CoreVPAExp!CH$269</f>
        <v>0</v>
      </c>
      <c r="AK9" s="137">
        <f>[1]CoreVPAExp!CI$269</f>
        <v>0</v>
      </c>
      <c r="AL9" s="137">
        <f>[1]CoreVPAExp!CJ$269</f>
        <v>0</v>
      </c>
      <c r="AM9" s="137">
        <f>[1]CoreVPAExp!CK$269</f>
        <v>0</v>
      </c>
      <c r="AN9" s="137">
        <f>[1]CoreVPAExp!CL$269</f>
        <v>0</v>
      </c>
      <c r="AO9" s="137">
        <f>[1]CoreVPAExp!CM$269</f>
        <v>0</v>
      </c>
      <c r="AP9" s="137">
        <f>[1]CoreVPAExp!CN$269</f>
        <v>0</v>
      </c>
      <c r="AQ9" s="137">
        <f>[1]CoreVPAExp!CO$269</f>
        <v>0</v>
      </c>
      <c r="AR9" s="137">
        <f>[1]CoreVPAExp!CP$269</f>
        <v>0</v>
      </c>
      <c r="AS9" s="137">
        <f>[1]CoreVPAExp!CQ$269</f>
        <v>0</v>
      </c>
      <c r="AT9" s="137">
        <f>[1]CoreVPAExp!CR$269</f>
        <v>0</v>
      </c>
      <c r="AU9" s="103">
        <f>[1]CoreVPAExp!CS$269</f>
        <v>0</v>
      </c>
      <c r="AV9" s="103">
        <f>[1]CoreVPAExp!CT$269</f>
        <v>0</v>
      </c>
      <c r="AW9" s="137">
        <f>[1]CoreVPAExp!CU$269</f>
        <v>0</v>
      </c>
      <c r="AX9" s="137">
        <f>[1]CoreVPAExp!CV$269</f>
        <v>0</v>
      </c>
      <c r="AY9" s="137">
        <f>[1]CoreVPAExp!CW$269</f>
        <v>0</v>
      </c>
      <c r="AZ9" s="137">
        <f>[1]CoreVPAExp!CX$269</f>
        <v>0</v>
      </c>
      <c r="BA9" s="137">
        <f>[1]CoreVPAExp!CY$269</f>
        <v>0</v>
      </c>
      <c r="BB9" s="137">
        <f>[1]CoreVPAExp!CZ$269</f>
        <v>0</v>
      </c>
      <c r="BC9" s="137">
        <f>[1]CoreVPAExp!DA$269</f>
        <v>0</v>
      </c>
      <c r="BD9" s="182"/>
    </row>
    <row r="10" spans="1:56" ht="17.149999999999999" customHeight="1">
      <c r="B10" s="76" t="s">
        <v>38</v>
      </c>
      <c r="C10" s="31">
        <f>1/$A$1*[1]CoreVPAExp!BB$267</f>
        <v>0.48327610164941176</v>
      </c>
      <c r="D10" s="32">
        <f>1/$A$1*[1]CoreVPAExp!BC$267</f>
        <v>0.43956159567999997</v>
      </c>
      <c r="E10" s="32">
        <f>1/$A$1*[1]CoreVPAExp!BD$267</f>
        <v>0.58136281991411765</v>
      </c>
      <c r="F10" s="32">
        <f>1/$A$1*[1]CoreVPAExp!BE$267</f>
        <v>0.71426511477333321</v>
      </c>
      <c r="G10" s="32">
        <f>1/$A$1*[1]CoreVPAExp!BF$267</f>
        <v>0.91561595523684214</v>
      </c>
      <c r="H10" s="32">
        <f>1/$A$1*[1]CoreVPAExp!BG$267</f>
        <v>1.0500057346</v>
      </c>
      <c r="I10" s="32">
        <f>1/$A$1*[1]CoreVPAExp!BH$267</f>
        <v>1.1091380982257142</v>
      </c>
      <c r="J10" s="32">
        <f>1/$A$1*[1]CoreVPAExp!BI$267</f>
        <v>1.3405235674959999</v>
      </c>
      <c r="K10" s="32">
        <f>1/$A$1*[1]CoreVPAExp!BJ$267</f>
        <v>1.4112815065565218</v>
      </c>
      <c r="L10" s="32">
        <f>1/$A$1*[1]CoreVPAExp!BK$267</f>
        <v>1.2970406774666667</v>
      </c>
      <c r="M10" s="32">
        <f>1/$A$1*[1]CoreVPAExp!BL$267</f>
        <v>1.6098038847746667</v>
      </c>
      <c r="N10" s="32">
        <f>1/$A$1*[1]CoreVPAExp!BM$267</f>
        <v>1.9296959746500002</v>
      </c>
      <c r="O10" s="32">
        <f>1/$A$1*[1]CoreVPAExp!BN$267</f>
        <v>2.0419046026599998</v>
      </c>
      <c r="P10" s="32">
        <f>1/$A$1*[1]CoreVPAExp!BO$267</f>
        <v>2.1594653757320006</v>
      </c>
      <c r="Q10" s="32">
        <f>1/$A$1*[1]CoreVPAExp!BP$267</f>
        <v>2.2147369879209036</v>
      </c>
      <c r="R10" s="32">
        <f>1/$A$1*[1]CoreVPAExp!BQ$267</f>
        <v>2.3529493082783328</v>
      </c>
      <c r="S10" s="32">
        <f>1/$A$1*[1]CoreVPAExp!BR$267</f>
        <v>2.4912481297106357</v>
      </c>
      <c r="T10" s="32">
        <f>1/$A$1*[1]CoreVPAExp!BS$267</f>
        <v>2.4413652910419334</v>
      </c>
      <c r="U10" s="32">
        <f>1/$A$1*[1]CoreVPAExp!BT$267</f>
        <v>2.7229762964601805</v>
      </c>
      <c r="V10" s="32">
        <f>1/$A$1*[1]CoreVPAExp!BU$267</f>
        <v>2.5227796371556463</v>
      </c>
      <c r="W10" s="32">
        <f>1/$A$1*[1]CoreVPAExp!BV$267</f>
        <v>2.443817595304</v>
      </c>
      <c r="X10" s="32">
        <f>1/$A$1*[1]CoreVPAExp!BW$267</f>
        <v>1.8362485620599995</v>
      </c>
      <c r="Y10" s="32">
        <f>1/$A$1*[1]CoreVPAExp!BX$267</f>
        <v>1.5253537707999996</v>
      </c>
      <c r="Z10" s="32">
        <f>1/$A$1*[1]CoreVPAExp!BY$267</f>
        <v>0</v>
      </c>
      <c r="AA10" s="32">
        <f>1/$A$1*[1]CoreVPAExp!BZ$267</f>
        <v>0</v>
      </c>
      <c r="AB10" s="175">
        <f>1/$A$1*[1]CoreVPAExp!CA$267</f>
        <v>0</v>
      </c>
      <c r="AC10" s="161"/>
      <c r="AD10" s="165">
        <f>[1]CoreVPAExp!CB$267</f>
        <v>58.672019827630713</v>
      </c>
      <c r="AE10" s="166">
        <f>[1]CoreVPAExp!CC$267</f>
        <v>43.950512022451221</v>
      </c>
      <c r="AF10" s="166">
        <f>[1]CoreVPAExp!CD$267</f>
        <v>59.661684492461461</v>
      </c>
      <c r="AG10" s="166">
        <f>[1]CoreVPAExp!CE$267</f>
        <v>79.094531147514701</v>
      </c>
      <c r="AH10" s="166">
        <f>[1]CoreVPAExp!CF$267</f>
        <v>115.55044536655758</v>
      </c>
      <c r="AI10" s="166">
        <f>[1]CoreVPAExp!CG$267</f>
        <v>154.19600021749986</v>
      </c>
      <c r="AJ10" s="166">
        <f>[1]CoreVPAExp!CH$267</f>
        <v>183.81024143497888</v>
      </c>
      <c r="AK10" s="166">
        <f>[1]CoreVPAExp!CI$267</f>
        <v>236.70867069940672</v>
      </c>
      <c r="AL10" s="166">
        <f>[1]CoreVPAExp!CJ$267</f>
        <v>261.38579481975853</v>
      </c>
      <c r="AM10" s="166">
        <f>[1]CoreVPAExp!CK$267</f>
        <v>203.87912541446707</v>
      </c>
      <c r="AN10" s="166">
        <f>[1]CoreVPAExp!CL$267</f>
        <v>313.06994874312898</v>
      </c>
      <c r="AO10" s="166">
        <f>[1]CoreVPAExp!CM$267</f>
        <v>376.24487190904125</v>
      </c>
      <c r="AP10" s="166">
        <f>[1]CoreVPAExp!CN$267</f>
        <v>404.8605953432081</v>
      </c>
      <c r="AQ10" s="166">
        <f>[1]CoreVPAExp!CO$267</f>
        <v>434.91928604267582</v>
      </c>
      <c r="AR10" s="166">
        <f>[1]CoreVPAExp!CP$267</f>
        <v>497.03749000185053</v>
      </c>
      <c r="AS10" s="166">
        <f>[1]CoreVPAExp!CQ$267</f>
        <v>473.42341779211301</v>
      </c>
      <c r="AT10" s="166">
        <f>[1]CoreVPAExp!CR$267</f>
        <v>406.93045556451415</v>
      </c>
      <c r="AU10" s="34">
        <f>[1]CoreVPAExp!CS$267</f>
        <v>517.62351982843472</v>
      </c>
      <c r="AV10" s="34">
        <f>[1]CoreVPAExp!CT$267</f>
        <v>589.57756200000006</v>
      </c>
      <c r="AW10" s="166">
        <f>[1]CoreVPAExp!CU$267</f>
        <v>433.79369400000002</v>
      </c>
      <c r="AX10" s="166">
        <f>[1]CoreVPAExp!CV$267</f>
        <v>383.04992299999992</v>
      </c>
      <c r="AY10" s="166">
        <f>[1]CoreVPAExp!CW$267</f>
        <v>335.77097900000001</v>
      </c>
      <c r="AZ10" s="166">
        <f>[1]CoreVPAExp!CX$267</f>
        <v>316.29677531999999</v>
      </c>
      <c r="BA10" s="166">
        <f>[1]CoreVPAExp!CY$267</f>
        <v>0</v>
      </c>
      <c r="BB10" s="166">
        <f>[1]CoreVPAExp!CZ$267</f>
        <v>0</v>
      </c>
      <c r="BC10" s="166">
        <f>[1]CoreVPAExp!DA$267</f>
        <v>0</v>
      </c>
      <c r="BD10" s="182"/>
    </row>
    <row r="11" spans="1:56">
      <c r="B11" s="78" t="s">
        <v>19</v>
      </c>
      <c r="C11" s="91">
        <f>1/$A$1*(SUM([1]CoreVPAExp!BB$47:BB$47)+SUM([1]CoreVPAExp!BB$105:BB$105))</f>
        <v>9.0292999999999998E-2</v>
      </c>
      <c r="D11" s="92">
        <f>1/$A$1*(SUM([1]CoreVPAExp!BC$47:BC$47)+SUM([1]CoreVPAExp!BC$105:BC$105))</f>
        <v>5.3834E-2</v>
      </c>
      <c r="E11" s="92">
        <f>1/$A$1*(SUM([1]CoreVPAExp!BD$47:BD$47)+SUM([1]CoreVPAExp!BD$105:BD$105))</f>
        <v>0.16310002000000001</v>
      </c>
      <c r="F11" s="92">
        <f>1/$A$1*(SUM([1]CoreVPAExp!BE$47:BE$47)+SUM([1]CoreVPAExp!BE$105:BE$105))</f>
        <v>0.28285758</v>
      </c>
      <c r="G11" s="92">
        <f>1/$A$1*(SUM([1]CoreVPAExp!BF$47:BF$47)+SUM([1]CoreVPAExp!BF$105:BF$105))</f>
        <v>0.44982299999999997</v>
      </c>
      <c r="H11" s="92">
        <f>1/$A$1*(SUM([1]CoreVPAExp!BG$47:BG$47)+SUM([1]CoreVPAExp!BG$105:BG$105))</f>
        <v>0.65294697191999995</v>
      </c>
      <c r="I11" s="92">
        <f>1/$A$1*(SUM([1]CoreVPAExp!BH$47:BH$47)+SUM([1]CoreVPAExp!BH$105:BH$105))</f>
        <v>0.77558393999999997</v>
      </c>
      <c r="J11" s="92">
        <f>1/$A$1*(SUM([1]CoreVPAExp!BI$47:BI$47)+SUM([1]CoreVPAExp!BI$105:BI$105))</f>
        <v>1.0510515</v>
      </c>
      <c r="K11" s="92">
        <f>1/$A$1*(SUM([1]CoreVPAExp!BJ$47:BJ$47)+SUM([1]CoreVPAExp!BJ$105:BJ$105))</f>
        <v>1.1621943399999999</v>
      </c>
      <c r="L11" s="92">
        <f>1/$A$1*(SUM([1]CoreVPAExp!BK$47:BK$47)+SUM([1]CoreVPAExp!BK$105:BK$105))</f>
        <v>1.1256750799999999</v>
      </c>
      <c r="M11" s="92">
        <f>1/$A$1*(SUM([1]CoreVPAExp!BL$47:BL$47)+SUM([1]CoreVPAExp!BL$105:BL$105))</f>
        <v>1.45674272</v>
      </c>
      <c r="N11" s="92">
        <f>1/$A$1*(SUM([1]CoreVPAExp!BM$47:BM$47)+SUM([1]CoreVPAExp!BM$105:BM$105))</f>
        <v>1.7763116800000001</v>
      </c>
      <c r="O11" s="92">
        <f>1/$A$1*(SUM([1]CoreVPAExp!BN$47:BN$47)+SUM([1]CoreVPAExp!BN$105:BN$105))</f>
        <v>1.9185818800000001</v>
      </c>
      <c r="P11" s="92">
        <f>1/$A$1*(SUM([1]CoreVPAExp!BO$47:BO$47)+SUM([1]CoreVPAExp!BO$105:BO$105))</f>
        <v>2.0388488200000001</v>
      </c>
      <c r="Q11" s="92">
        <f>1/$A$1*(SUM([1]CoreVPAExp!BP$47:BP$47)+SUM([1]CoreVPAExp!BP$105:BP$105))</f>
        <v>2.1212027989929032</v>
      </c>
      <c r="R11" s="92">
        <f>1/$A$1*(SUM([1]CoreVPAExp!BQ$47:BQ$47)+SUM([1]CoreVPAExp!BQ$105:BQ$105))</f>
        <v>2.219557239644407</v>
      </c>
      <c r="S11" s="92">
        <f>1/$A$1*(SUM([1]CoreVPAExp!BR$47:BR$47)+SUM([1]CoreVPAExp!BR$105:BR$105))</f>
        <v>2.2985881102019396</v>
      </c>
      <c r="T11" s="92">
        <f>1/$A$1*(SUM([1]CoreVPAExp!BS$47:BS$47)+SUM([1]CoreVPAExp!BS$105:BS$105))</f>
        <v>2.2914422910774119</v>
      </c>
      <c r="U11" s="92">
        <f>1/$A$1*(SUM([1]CoreVPAExp!BT$47:BT$47)+SUM([1]CoreVPAExp!BT$105:BT$105))</f>
        <v>2.5803061808401804</v>
      </c>
      <c r="V11" s="92">
        <f>1/$A$1*(SUM([1]CoreVPAExp!BU$47:BU$47)+SUM([1]CoreVPAExp!BU$105:BU$105))</f>
        <v>2.3838981252156461</v>
      </c>
      <c r="W11" s="92">
        <f>1/$A$1*(SUM([1]CoreVPAExp!BV$47:BV$47)+SUM([1]CoreVPAExp!BV$105:BV$105))</f>
        <v>2.3348406600000002</v>
      </c>
      <c r="X11" s="92">
        <f>1/$A$1*(SUM([1]CoreVPAExp!BW$47:BW$47)+SUM([1]CoreVPAExp!BW$105:BW$105))</f>
        <v>1.7514061996999994</v>
      </c>
      <c r="Y11" s="92">
        <f>1/$A$1*(SUM([1]CoreVPAExp!BX$47:BX$47)+SUM([1]CoreVPAExp!BX$105:BX$105))</f>
        <v>1.4366694599999996</v>
      </c>
      <c r="Z11" s="92">
        <f>1/$A$1*(SUM([1]CoreVPAExp!BY$47:BY$47)+SUM([1]CoreVPAExp!BY$105:BY$105))</f>
        <v>0</v>
      </c>
      <c r="AA11" s="92">
        <f>1/$A$1*(SUM([1]CoreVPAExp!BZ$47:BZ$47)+SUM([1]CoreVPAExp!BZ$105:BZ$105))</f>
        <v>0</v>
      </c>
      <c r="AB11" s="177">
        <f>1/$A$1*(SUM([1]CoreVPAExp!CA$47:CA$47)+SUM([1]CoreVPAExp!CA$105:CA$105))</f>
        <v>0</v>
      </c>
      <c r="AC11" s="161"/>
      <c r="AD11" s="167">
        <f>(SUM([1]CoreVPAExp!CB$47:CB$47)+SUM([1]CoreVPAExp!CB$105:CB$105))</f>
        <v>13.297106999999999</v>
      </c>
      <c r="AE11" s="140">
        <f>(SUM([1]CoreVPAExp!CC$47:CC$47)+SUM([1]CoreVPAExp!CC$105:CC$105))</f>
        <v>5.9270000000000005</v>
      </c>
      <c r="AF11" s="140">
        <f>(SUM([1]CoreVPAExp!CD$47:CD$47)+SUM([1]CoreVPAExp!CD$105:CD$105))</f>
        <v>18.216129000000002</v>
      </c>
      <c r="AG11" s="140">
        <f>(SUM([1]CoreVPAExp!CE$47:CE$47)+SUM([1]CoreVPAExp!CE$105:CE$105))</f>
        <v>32.606999999999999</v>
      </c>
      <c r="AH11" s="140">
        <f>(SUM([1]CoreVPAExp!CF$47:CF$47)+SUM([1]CoreVPAExp!CF$105:CF$105))</f>
        <v>57.891000000000005</v>
      </c>
      <c r="AI11" s="140">
        <f>(SUM([1]CoreVPAExp!CG$47:CG$47)+SUM([1]CoreVPAExp!CG$105:CG$105))</f>
        <v>96.596999999999994</v>
      </c>
      <c r="AJ11" s="140">
        <f>(SUM([1]CoreVPAExp!CH$47:CH$47)+SUM([1]CoreVPAExp!CH$105:CH$105))</f>
        <v>124.84719999999999</v>
      </c>
      <c r="AK11" s="140">
        <f>(SUM([1]CoreVPAExp!CI$47:CI$47)+SUM([1]CoreVPAExp!CI$105:CI$105))</f>
        <v>182.263229</v>
      </c>
      <c r="AL11" s="140">
        <f>(SUM([1]CoreVPAExp!CJ$47:CJ$47)+SUM([1]CoreVPAExp!CJ$105:CJ$105))</f>
        <v>213.10344700000002</v>
      </c>
      <c r="AM11" s="140">
        <f>(SUM([1]CoreVPAExp!CK$47:CK$47)+SUM([1]CoreVPAExp!CK$105:CK$105))</f>
        <v>175.79127800000001</v>
      </c>
      <c r="AN11" s="140">
        <f>(SUM([1]CoreVPAExp!CL$47:CL$47)+SUM([1]CoreVPAExp!CL$105:CL$105))</f>
        <v>283.13980700000002</v>
      </c>
      <c r="AO11" s="140">
        <f>(SUM([1]CoreVPAExp!CM$47:CM$47)+SUM([1]CoreVPAExp!CM$105:CM$105))</f>
        <v>343.12987300000003</v>
      </c>
      <c r="AP11" s="140">
        <f>(SUM([1]CoreVPAExp!CN$47:CN$47)+SUM([1]CoreVPAExp!CN$105:CN$105))</f>
        <v>377.66125299999999</v>
      </c>
      <c r="AQ11" s="140">
        <f>(SUM([1]CoreVPAExp!CO$47:CO$47)+SUM([1]CoreVPAExp!CO$105:CO$105))</f>
        <v>403.87194899999997</v>
      </c>
      <c r="AR11" s="140">
        <f>(SUM([1]CoreVPAExp!CP$47:CP$47)+SUM([1]CoreVPAExp!CP$105:CP$105))</f>
        <v>473.21949199999995</v>
      </c>
      <c r="AS11" s="140">
        <f>(SUM([1]CoreVPAExp!CQ$47:CQ$47)+SUM([1]CoreVPAExp!CQ$105:CQ$105))</f>
        <v>441.41179199999988</v>
      </c>
      <c r="AT11" s="140">
        <f>(SUM([1]CoreVPAExp!CR$47:CR$47)+SUM([1]CoreVPAExp!CR$105:CR$105))</f>
        <v>364.49039699999997</v>
      </c>
      <c r="AU11" s="104">
        <f>(SUM([1]CoreVPAExp!CS$47:CS$47)+SUM([1]CoreVPAExp!CS$105:CS$105))</f>
        <v>483.22228799999988</v>
      </c>
      <c r="AV11" s="104">
        <f>(SUM([1]CoreVPAExp!CT$47:CT$47)+SUM([1]CoreVPAExp!CT$105:CT$105))</f>
        <v>550.77837099999999</v>
      </c>
      <c r="AW11" s="140">
        <f>(SUM([1]CoreVPAExp!CU$47:CU$47)+SUM([1]CoreVPAExp!CU$105:CU$105))</f>
        <v>404.33319599999999</v>
      </c>
      <c r="AX11" s="140">
        <f>(SUM([1]CoreVPAExp!CV$47:CV$47)+SUM([1]CoreVPAExp!CV$105:CV$105))</f>
        <v>362.39141999999993</v>
      </c>
      <c r="AY11" s="140">
        <f>(SUM([1]CoreVPAExp!CW$47:CW$47)+SUM([1]CoreVPAExp!CW$105:CW$105))</f>
        <v>319.867975</v>
      </c>
      <c r="AZ11" s="140">
        <f>(SUM([1]CoreVPAExp!CX$47:CX$47)+SUM([1]CoreVPAExp!CX$105:CX$105))</f>
        <v>299.326277</v>
      </c>
      <c r="BA11" s="140">
        <f>(SUM([1]CoreVPAExp!CY$47:CY$47)+SUM([1]CoreVPAExp!CY$105:CY$105))</f>
        <v>0</v>
      </c>
      <c r="BB11" s="140">
        <f>(SUM([1]CoreVPAExp!CZ$47:CZ$47)+SUM([1]CoreVPAExp!CZ$105:CZ$105))</f>
        <v>0</v>
      </c>
      <c r="BC11" s="140">
        <f>(SUM([1]CoreVPAExp!DA$47:DA$47)+SUM([1]CoreVPAExp!DA$105:DA$105))</f>
        <v>0</v>
      </c>
      <c r="BD11" s="182"/>
    </row>
    <row r="12" spans="1:56">
      <c r="B12" s="77" t="s">
        <v>18</v>
      </c>
      <c r="C12" s="12">
        <f>1/$A$1*[1]CoreVPAExp!BB$116</f>
        <v>8.5091E-2</v>
      </c>
      <c r="D12" s="13">
        <f>1/$A$1*[1]CoreVPAExp!BC$116</f>
        <v>7.4317999999999995E-2</v>
      </c>
      <c r="E12" s="13">
        <f>1/$A$1*[1]CoreVPAExp!BD$116</f>
        <v>5.5980000000000002E-2</v>
      </c>
      <c r="F12" s="13">
        <f>1/$A$1*[1]CoreVPAExp!BE$116</f>
        <v>3.8748999999999999E-2</v>
      </c>
      <c r="G12" s="13">
        <f>1/$A$1*[1]CoreVPAExp!BF$116</f>
        <v>5.7839999999999996E-2</v>
      </c>
      <c r="H12" s="13">
        <f>1/$A$1*[1]CoreVPAExp!BG$116</f>
        <v>7.7767000000000003E-2</v>
      </c>
      <c r="I12" s="13">
        <f>1/$A$1*[1]CoreVPAExp!BH$116</f>
        <v>0.110073</v>
      </c>
      <c r="J12" s="13">
        <f>1/$A$1*[1]CoreVPAExp!BI$116</f>
        <v>0.11377200000000001</v>
      </c>
      <c r="K12" s="13">
        <f>1/$A$1*[1]CoreVPAExp!BJ$116</f>
        <v>5.1633480000000002E-2</v>
      </c>
      <c r="L12" s="13">
        <f>1/$A$1*[1]CoreVPAExp!BK$116</f>
        <v>4.2143E-2</v>
      </c>
      <c r="M12" s="13">
        <f>1/$A$1*[1]CoreVPAExp!BL$116</f>
        <v>4.7055E-2</v>
      </c>
      <c r="N12" s="13">
        <f>1/$A$1*[1]CoreVPAExp!BM$116</f>
        <v>2.0353E-2</v>
      </c>
      <c r="O12" s="13">
        <f>1/$A$1*[1]CoreVPAExp!BN$116</f>
        <v>2.0990999999999999E-2</v>
      </c>
      <c r="P12" s="13">
        <f>1/$A$1*[1]CoreVPAExp!BO$116</f>
        <v>6.9839999999999998E-3</v>
      </c>
      <c r="Q12" s="13">
        <f>1/$A$1*[1]CoreVPAExp!BP$116</f>
        <v>1.1483E-2</v>
      </c>
      <c r="R12" s="13">
        <f>1/$A$1*[1]CoreVPAExp!BQ$116</f>
        <v>1.9046E-2</v>
      </c>
      <c r="S12" s="13">
        <f>1/$A$1*[1]CoreVPAExp!BR$116</f>
        <v>5.2069999999999998E-3</v>
      </c>
      <c r="T12" s="131">
        <f>1/$A$1*[1]CoreVPAExp!BS$116</f>
        <v>6.2880000000000002E-3</v>
      </c>
      <c r="U12" s="131">
        <f>1/$A$1*[1]CoreVPAExp!BT$116</f>
        <v>0</v>
      </c>
      <c r="V12" s="13">
        <f>1/$A$1*[1]CoreVPAExp!BU$116</f>
        <v>0</v>
      </c>
      <c r="W12" s="13">
        <f>1/$A$1*[1]CoreVPAExp!BV$116</f>
        <v>0</v>
      </c>
      <c r="X12" s="13">
        <f>1/$A$1*[1]CoreVPAExp!BW$116</f>
        <v>0</v>
      </c>
      <c r="Y12" s="13">
        <f>1/$A$1*[1]CoreVPAExp!BX$116</f>
        <v>0</v>
      </c>
      <c r="Z12" s="13">
        <f>1/$A$1*[1]CoreVPAExp!BY$116</f>
        <v>0</v>
      </c>
      <c r="AA12" s="13">
        <f>1/$A$1*[1]CoreVPAExp!BZ$116</f>
        <v>0</v>
      </c>
      <c r="AB12" s="193">
        <f>1/$A$1*[1]CoreVPAExp!CA$116</f>
        <v>0</v>
      </c>
      <c r="AC12" s="161"/>
      <c r="AD12" s="167">
        <f>[1]CoreVPAExp!CB$116</f>
        <v>10.077582827630716</v>
      </c>
      <c r="AE12" s="140">
        <f>[1]CoreVPAExp!CC$116</f>
        <v>8.5565070224512301</v>
      </c>
      <c r="AF12" s="140">
        <f>[1]CoreVPAExp!CD$116</f>
        <v>6.831531492461461</v>
      </c>
      <c r="AG12" s="140">
        <f>[1]CoreVPAExp!CE$116</f>
        <v>5.182644147514698</v>
      </c>
      <c r="AH12" s="140">
        <f>[1]CoreVPAExp!CF$116</f>
        <v>8.3562433665575728</v>
      </c>
      <c r="AI12" s="140">
        <f>[1]CoreVPAExp!CG$116</f>
        <v>11.877232244062844</v>
      </c>
      <c r="AJ12" s="140">
        <f>[1]CoreVPAExp!CH$116</f>
        <v>17.614472058622106</v>
      </c>
      <c r="AK12" s="140">
        <f>[1]CoreVPAExp!CI$116</f>
        <v>18.767087299224805</v>
      </c>
      <c r="AL12" s="140">
        <f>[1]CoreVPAExp!CJ$116</f>
        <v>8.7569280551000315</v>
      </c>
      <c r="AM12" s="140">
        <f>[1]CoreVPAExp!CK$116</f>
        <v>6.0427136351081785</v>
      </c>
      <c r="AN12" s="140">
        <f>[1]CoreVPAExp!CL$116</f>
        <v>8.4606447273664021</v>
      </c>
      <c r="AO12" s="140">
        <f>[1]CoreVPAExp!CM$116</f>
        <v>4.1704057850559577</v>
      </c>
      <c r="AP12" s="140">
        <f>[1]CoreVPAExp!CN$116</f>
        <v>4.1743925352718518</v>
      </c>
      <c r="AQ12" s="140">
        <f>[1]CoreVPAExp!CO$116</f>
        <v>1.6903530151667943</v>
      </c>
      <c r="AR12" s="140">
        <f>[1]CoreVPAExp!CP$116</f>
        <v>2.7832971202450203</v>
      </c>
      <c r="AS12" s="140">
        <f>[1]CoreVPAExp!CQ$116</f>
        <v>4.5455667767750034</v>
      </c>
      <c r="AT12" s="140">
        <f>[1]CoreVPAExp!CR$116</f>
        <v>1.2343855645141588</v>
      </c>
      <c r="AU12" s="104">
        <f>[1]CoreVPAExp!CS$116</f>
        <v>1.5551798284348797</v>
      </c>
      <c r="AV12" s="104">
        <f>[1]CoreVPAExp!CT$116</f>
        <v>0</v>
      </c>
      <c r="AW12" s="140">
        <f>[1]CoreVPAExp!CU$116</f>
        <v>0</v>
      </c>
      <c r="AX12" s="140">
        <f>[1]CoreVPAExp!CV$116</f>
        <v>0</v>
      </c>
      <c r="AY12" s="140">
        <f>[1]CoreVPAExp!CW$116</f>
        <v>0</v>
      </c>
      <c r="AZ12" s="140">
        <f>[1]CoreVPAExp!CX$116</f>
        <v>0</v>
      </c>
      <c r="BA12" s="140">
        <f>[1]CoreVPAExp!CY$116</f>
        <v>0</v>
      </c>
      <c r="BB12" s="140">
        <f>[1]CoreVPAExp!CZ$116</f>
        <v>0</v>
      </c>
      <c r="BC12" s="140">
        <f>[1]CoreVPAExp!DA$116</f>
        <v>0</v>
      </c>
      <c r="BD12" s="182"/>
    </row>
    <row r="13" spans="1:56">
      <c r="B13" s="77" t="s">
        <v>39</v>
      </c>
      <c r="C13" s="12">
        <f>1/$A$1*[1]CoreVPAExp!BB$138</f>
        <v>2.9629999999999999E-3</v>
      </c>
      <c r="D13" s="13">
        <f>1/$A$1*[1]CoreVPAExp!BC$138</f>
        <v>0</v>
      </c>
      <c r="E13" s="13">
        <f>1/$A$1*[1]CoreVPAExp!BD$138</f>
        <v>6.1339999999999997E-3</v>
      </c>
      <c r="F13" s="13">
        <f>1/$A$1*[1]CoreVPAExp!BE$138</f>
        <v>9.6779999999999991E-3</v>
      </c>
      <c r="G13" s="13">
        <f>1/$A$1*[1]CoreVPAExp!BF$138</f>
        <v>4.8000000000000001E-4</v>
      </c>
      <c r="H13" s="13">
        <f>1/$A$1*[1]CoreVPAExp!BG$138</f>
        <v>0</v>
      </c>
      <c r="I13" s="13">
        <f>1/$A$1*[1]CoreVPAExp!BH$138</f>
        <v>3.8219999999999997E-5</v>
      </c>
      <c r="J13" s="13">
        <f>1/$A$1*[1]CoreVPAExp!BI$138</f>
        <v>3.0917200000000001E-3</v>
      </c>
      <c r="K13" s="13">
        <f>1/$A$1*[1]CoreVPAExp!BJ$138</f>
        <v>1.29766E-3</v>
      </c>
      <c r="L13" s="13">
        <f>1/$A$1*[1]CoreVPAExp!BK$138</f>
        <v>2.366E-5</v>
      </c>
      <c r="M13" s="13">
        <f>1/$A$1*[1]CoreVPAExp!BL$138</f>
        <v>1.8054219999999999E-2</v>
      </c>
      <c r="N13" s="13">
        <f>1/$A$1*[1]CoreVPAExp!BM$138</f>
        <v>4.0705174649999995E-2</v>
      </c>
      <c r="O13" s="13">
        <f>1/$A$1*[1]CoreVPAExp!BN$138</f>
        <v>2.8335019999999999E-2</v>
      </c>
      <c r="P13" s="13">
        <f>1/$A$1*[1]CoreVPAExp!BO$138</f>
        <v>7.7495585519999988E-3</v>
      </c>
      <c r="Q13" s="13">
        <f>1/$A$1*[1]CoreVPAExp!BP$138</f>
        <v>0</v>
      </c>
      <c r="R13" s="13">
        <f>1/$A$1*[1]CoreVPAExp!BQ$138</f>
        <v>2.3847437600000004E-3</v>
      </c>
      <c r="S13" s="13">
        <f>1/$A$1*[1]CoreVPAExp!BR$138</f>
        <v>2.9239452199999998E-3</v>
      </c>
      <c r="T13" s="131">
        <f>1/$A$1*[1]CoreVPAExp!BS$138</f>
        <v>1.28674E-3</v>
      </c>
      <c r="U13" s="131">
        <f>1/$A$1*[1]CoreVPAExp!BT$138</f>
        <v>2.1476000000000001E-4</v>
      </c>
      <c r="V13" s="13">
        <f>1/$A$1*[1]CoreVPAExp!BU$138</f>
        <v>1.4196E-4</v>
      </c>
      <c r="W13" s="13">
        <f>1/$A$1*[1]CoreVPAExp!BV$138</f>
        <v>3.0029999999999998E-4</v>
      </c>
      <c r="X13" s="13">
        <f>1/$A$1*[1]CoreVPAExp!BW$138</f>
        <v>1.6252599999999999E-3</v>
      </c>
      <c r="Y13" s="13">
        <f>1/$A$1*[1]CoreVPAExp!BX$138</f>
        <v>0</v>
      </c>
      <c r="Z13" s="13">
        <f>1/$A$1*[1]CoreVPAExp!BY$138</f>
        <v>0</v>
      </c>
      <c r="AA13" s="13">
        <f>1/$A$1*[1]CoreVPAExp!BZ$138</f>
        <v>0</v>
      </c>
      <c r="AB13" s="193">
        <f>1/$A$1*[1]CoreVPAExp!CA$138</f>
        <v>0</v>
      </c>
      <c r="AC13" s="161"/>
      <c r="AD13" s="167">
        <f>[1]CoreVPAExp!CB$138</f>
        <v>0.249</v>
      </c>
      <c r="AE13" s="140">
        <f>[1]CoreVPAExp!CC$138</f>
        <v>0</v>
      </c>
      <c r="AF13" s="140">
        <f>[1]CoreVPAExp!CD$138</f>
        <v>0.56299999999999994</v>
      </c>
      <c r="AG13" s="140">
        <f>[1]CoreVPAExp!CE$138</f>
        <v>1.0239999999999998</v>
      </c>
      <c r="AH13" s="140">
        <f>[1]CoreVPAExp!CF$138</f>
        <v>7.2999999999999995E-2</v>
      </c>
      <c r="AI13" s="140">
        <f>[1]CoreVPAExp!CG$138</f>
        <v>0</v>
      </c>
      <c r="AJ13" s="140">
        <f>[1]CoreVPAExp!CH$138</f>
        <v>1.4257410579274139E-2</v>
      </c>
      <c r="AK13" s="140">
        <f>[1]CoreVPAExp!CI$138</f>
        <v>0.65195253641995365</v>
      </c>
      <c r="AL13" s="140">
        <f>[1]CoreVPAExp!CJ$138</f>
        <v>0.32859316666224653</v>
      </c>
      <c r="AM13" s="140">
        <f>[1]CoreVPAExp!CK$138</f>
        <v>5.3154003278501694E-3</v>
      </c>
      <c r="AN13" s="140">
        <f>[1]CoreVPAExp!CL$138</f>
        <v>2.9315783508339925</v>
      </c>
      <c r="AO13" s="140">
        <f>[1]CoreVPAExp!CM$138</f>
        <v>7.0996099999999993</v>
      </c>
      <c r="AP13" s="140">
        <f>[1]CoreVPAExp!CN$138</f>
        <v>3.9028269999999998</v>
      </c>
      <c r="AQ13" s="140">
        <f>[1]CoreVPAExp!CO$138</f>
        <v>2.4164080000000001</v>
      </c>
      <c r="AR13" s="140">
        <f>[1]CoreVPAExp!CP$138</f>
        <v>0</v>
      </c>
      <c r="AS13" s="140">
        <f>[1]CoreVPAExp!CQ$138</f>
        <v>0.77596500000000002</v>
      </c>
      <c r="AT13" s="140">
        <f>[1]CoreVPAExp!CR$138</f>
        <v>0.87193699999999996</v>
      </c>
      <c r="AU13" s="104">
        <f>[1]CoreVPAExp!CS$138</f>
        <v>0.167711</v>
      </c>
      <c r="AV13" s="104">
        <f>[1]CoreVPAExp!CT$138</f>
        <v>9.6390999999999991E-2</v>
      </c>
      <c r="AW13" s="140">
        <f>[1]CoreVPAExp!CU$138</f>
        <v>6.7360000000000003E-2</v>
      </c>
      <c r="AX13" s="140">
        <f>[1]CoreVPAExp!CV$138</f>
        <v>0.15385699999999999</v>
      </c>
      <c r="AY13" s="140">
        <f>[1]CoreVPAExp!CW$138</f>
        <v>0.84071999999999991</v>
      </c>
      <c r="AZ13" s="140">
        <f>[1]CoreVPAExp!CX$138</f>
        <v>0</v>
      </c>
      <c r="BA13" s="140">
        <f>[1]CoreVPAExp!CY$138</f>
        <v>0</v>
      </c>
      <c r="BB13" s="140">
        <f>[1]CoreVPAExp!CZ$138</f>
        <v>0</v>
      </c>
      <c r="BC13" s="140">
        <f>[1]CoreVPAExp!DA$138</f>
        <v>0</v>
      </c>
      <c r="BD13" s="182"/>
    </row>
    <row r="14" spans="1:56">
      <c r="B14" s="77" t="s">
        <v>33</v>
      </c>
      <c r="C14" s="12">
        <f>1/$A$1*[1]CoreVPAExp!BB$187</f>
        <v>0.14434207811999999</v>
      </c>
      <c r="D14" s="13">
        <f>1/$A$1*[1]CoreVPAExp!BC$187</f>
        <v>0.14540645318000001</v>
      </c>
      <c r="E14" s="13">
        <f>1/$A$1*[1]CoreVPAExp!BD$187</f>
        <v>0.14458112462</v>
      </c>
      <c r="F14" s="13">
        <f>1/$A$1*[1]CoreVPAExp!BE$187</f>
        <v>0.12584577144</v>
      </c>
      <c r="G14" s="13">
        <f>1/$A$1*[1]CoreVPAExp!BF$187</f>
        <v>8.3412160500000013E-2</v>
      </c>
      <c r="H14" s="13">
        <f>1/$A$1*[1]CoreVPAExp!BG$187</f>
        <v>6.6647887680000004E-2</v>
      </c>
      <c r="I14" s="13">
        <f>1/$A$1*[1]CoreVPAExp!BH$187</f>
        <v>3.2820683940000005E-2</v>
      </c>
      <c r="J14" s="13">
        <f>1/$A$1*[1]CoreVPAExp!BI$187</f>
        <v>3.5579169695999995E-2</v>
      </c>
      <c r="K14" s="13">
        <f>1/$A$1*[1]CoreVPAExp!BJ$187</f>
        <v>3.1760859600000003E-2</v>
      </c>
      <c r="L14" s="13">
        <f>1/$A$1*[1]CoreVPAExp!BK$187</f>
        <v>2.3145370799999999E-2</v>
      </c>
      <c r="M14" s="13">
        <f>1/$A$1*[1]CoreVPAExp!BL$187</f>
        <v>1.9108778107999998E-2</v>
      </c>
      <c r="N14" s="13">
        <f>1/$A$1*[1]CoreVPAExp!BM$187</f>
        <v>2.0863659999999999E-2</v>
      </c>
      <c r="O14" s="13">
        <f>1/$A$1*[1]CoreVPAExp!BN$187</f>
        <v>1.634258266E-2</v>
      </c>
      <c r="P14" s="13">
        <f>1/$A$1*[1]CoreVPAExp!BO$187</f>
        <v>4.2671137179999999E-2</v>
      </c>
      <c r="Q14" s="13">
        <f>1/$A$1*[1]CoreVPAExp!BP$187</f>
        <v>6.1554345999999989E-3</v>
      </c>
      <c r="R14" s="13">
        <f>1/$A$1*[1]CoreVPAExp!BQ$187</f>
        <v>2.08704272E-2</v>
      </c>
      <c r="S14" s="13">
        <f>1/$A$1*[1]CoreVPAExp!BR$187</f>
        <v>3.4822907E-2</v>
      </c>
      <c r="T14" s="131">
        <f>1/$A$1*[1]CoreVPAExp!BS$187</f>
        <v>2.4342473007999996E-2</v>
      </c>
      <c r="U14" s="131">
        <f>1/$A$1*[1]CoreVPAExp!BT$187</f>
        <v>2.4161889079999999E-2</v>
      </c>
      <c r="V14" s="13">
        <f>1/$A$1*[1]CoreVPAExp!BU$187</f>
        <v>2.8757246140000001E-2</v>
      </c>
      <c r="W14" s="13">
        <f>1/$A$1*[1]CoreVPAExp!BV$187</f>
        <v>9.5536824039999992E-3</v>
      </c>
      <c r="X14" s="13">
        <f>1/$A$1*[1]CoreVPAExp!BW$187</f>
        <v>0</v>
      </c>
      <c r="Y14" s="13">
        <f>1/$A$1*[1]CoreVPAExp!BX$187</f>
        <v>0</v>
      </c>
      <c r="Z14" s="13">
        <f>1/$A$1*[1]CoreVPAExp!BY$187</f>
        <v>0</v>
      </c>
      <c r="AA14" s="13">
        <f>1/$A$1*[1]CoreVPAExp!BZ$187</f>
        <v>0</v>
      </c>
      <c r="AB14" s="193">
        <f>1/$A$1*[1]CoreVPAExp!CA$187</f>
        <v>0</v>
      </c>
      <c r="AC14" s="161"/>
      <c r="AD14" s="167">
        <f>[1]CoreVPAExp!CB$187</f>
        <v>13.274329999999999</v>
      </c>
      <c r="AE14" s="140">
        <f>[1]CoreVPAExp!CC$187</f>
        <v>9.7525879999999994</v>
      </c>
      <c r="AF14" s="140">
        <f>[1]CoreVPAExp!CD$187</f>
        <v>12.358478</v>
      </c>
      <c r="AG14" s="140">
        <f>[1]CoreVPAExp!CE$187</f>
        <v>11.112579999999999</v>
      </c>
      <c r="AH14" s="140">
        <f>[1]CoreVPAExp!CF$187</f>
        <v>7.5782699999999998</v>
      </c>
      <c r="AI14" s="140">
        <f>[1]CoreVPAExp!CG$187</f>
        <v>8.6596309999999992</v>
      </c>
      <c r="AJ14" s="140">
        <f>[1]CoreVPAExp!CH$187</f>
        <v>9.6735819999999997</v>
      </c>
      <c r="AK14" s="140">
        <f>[1]CoreVPAExp!CI$187</f>
        <v>9.2503580000000003</v>
      </c>
      <c r="AL14" s="140">
        <f>[1]CoreVPAExp!CJ$187</f>
        <v>4.7668310000000007</v>
      </c>
      <c r="AM14" s="140">
        <f>[1]CoreVPAExp!CK$187</f>
        <v>4.2193460000000007</v>
      </c>
      <c r="AN14" s="140">
        <f>[1]CoreVPAExp!CL$187</f>
        <v>4.1285910000000001</v>
      </c>
      <c r="AO14" s="140">
        <f>[1]CoreVPAExp!CM$187</f>
        <v>5.0215329999999998</v>
      </c>
      <c r="AP14" s="140">
        <f>[1]CoreVPAExp!CN$187</f>
        <v>3.1462019999999997</v>
      </c>
      <c r="AQ14" s="140">
        <f>[1]CoreVPAExp!CO$187</f>
        <v>9.195132000000001</v>
      </c>
      <c r="AR14" s="140">
        <f>[1]CoreVPAExp!CP$187</f>
        <v>1.0227059999999999</v>
      </c>
      <c r="AS14" s="140">
        <f>[1]CoreVPAExp!CQ$187</f>
        <v>3.5046400000000002</v>
      </c>
      <c r="AT14" s="140">
        <f>[1]CoreVPAExp!CR$187</f>
        <v>6.7134719999999994</v>
      </c>
      <c r="AU14" s="104">
        <f>[1]CoreVPAExp!CS$187</f>
        <v>4.6301139999999998</v>
      </c>
      <c r="AV14" s="104">
        <f>[1]CoreVPAExp!CT$187</f>
        <v>9.7177999999999987</v>
      </c>
      <c r="AW14" s="140">
        <f>[1]CoreVPAExp!CU$187</f>
        <v>7.4265969999999992</v>
      </c>
      <c r="AX14" s="140">
        <f>[1]CoreVPAExp!CV$187</f>
        <v>1.8012419999999998</v>
      </c>
      <c r="AY14" s="140">
        <f>[1]CoreVPAExp!CW$187</f>
        <v>0</v>
      </c>
      <c r="AZ14" s="140">
        <f>[1]CoreVPAExp!CX$187</f>
        <v>0</v>
      </c>
      <c r="BA14" s="140">
        <f>[1]CoreVPAExp!CY$187</f>
        <v>0</v>
      </c>
      <c r="BB14" s="140">
        <f>[1]CoreVPAExp!CZ$187</f>
        <v>0</v>
      </c>
      <c r="BC14" s="140">
        <f>[1]CoreVPAExp!DA$187</f>
        <v>0</v>
      </c>
      <c r="BD14" s="182"/>
    </row>
    <row r="15" spans="1:56">
      <c r="B15" s="77" t="s">
        <v>17</v>
      </c>
      <c r="C15" s="12">
        <f>1/$A$1*[1]CoreVPAExp!BB$121</f>
        <v>0.1372042</v>
      </c>
      <c r="D15" s="13">
        <f>1/$A$1*[1]CoreVPAExp!BC$121</f>
        <v>0.14338899999999999</v>
      </c>
      <c r="E15" s="13">
        <f>1/$A$1*[1]CoreVPAExp!BD$121</f>
        <v>0.17147624</v>
      </c>
      <c r="F15" s="13">
        <f>1/$A$1*[1]CoreVPAExp!BE$121</f>
        <v>0.22041608000000001</v>
      </c>
      <c r="G15" s="13">
        <f>1/$A$1*[1]CoreVPAExp!BF$121</f>
        <v>0.265044</v>
      </c>
      <c r="H15" s="13">
        <f>1/$A$1*[1]CoreVPAExp!BG$121</f>
        <v>0.21936359999999999</v>
      </c>
      <c r="I15" s="13">
        <f>1/$A$1*[1]CoreVPAExp!BH$121</f>
        <v>0.17222499999999999</v>
      </c>
      <c r="J15" s="13">
        <f>1/$A$1*[1]CoreVPAExp!BI$121</f>
        <v>0.13201299999999999</v>
      </c>
      <c r="K15" s="13">
        <f>1/$A$1*[1]CoreVPAExp!BJ$121</f>
        <v>0.12367599999999999</v>
      </c>
      <c r="L15" s="13">
        <f>1/$A$1*[1]CoreVPAExp!BK$121</f>
        <v>7.7356599999999998E-2</v>
      </c>
      <c r="M15" s="13">
        <f>1/$A$1*[1]CoreVPAExp!BL$121</f>
        <v>5.6801999999999998E-2</v>
      </c>
      <c r="N15" s="13">
        <f>1/$A$1*[1]CoreVPAExp!BM$121</f>
        <v>5.5684039999999997E-2</v>
      </c>
      <c r="O15" s="13">
        <f>1/$A$1*[1]CoreVPAExp!BN$121</f>
        <v>4.5911E-2</v>
      </c>
      <c r="P15" s="13">
        <f>1/$A$1*[1]CoreVPAExp!BO$121</f>
        <v>5.1678999999999989E-2</v>
      </c>
      <c r="Q15" s="13">
        <f>1/$A$1*[1]CoreVPAExp!BP$121</f>
        <v>5.42427802E-2</v>
      </c>
      <c r="R15" s="13">
        <f>1/$A$1*[1]CoreVPAExp!BQ$121</f>
        <v>4.045E-2</v>
      </c>
      <c r="S15" s="13">
        <f>1/$A$1*[1]CoreVPAExp!BR$121</f>
        <v>5.9440999999999994E-2</v>
      </c>
      <c r="T15" s="131">
        <f>1/$A$1*[1]CoreVPAExp!BS$121</f>
        <v>3.9633000000000002E-2</v>
      </c>
      <c r="U15" s="131">
        <f>1/$A$1*[1]CoreVPAExp!BT$121</f>
        <v>3.5865266540000003E-2</v>
      </c>
      <c r="V15" s="13">
        <f>1/$A$1*[1]CoreVPAExp!BU$121</f>
        <v>5.2336888799999995E-2</v>
      </c>
      <c r="W15" s="13">
        <f>1/$A$1*[1]CoreVPAExp!BV$121</f>
        <v>5.6165485899999992E-2</v>
      </c>
      <c r="X15" s="13">
        <f>1/$A$1*[1]CoreVPAExp!BW$121</f>
        <v>7.2304065959999997E-2</v>
      </c>
      <c r="Y15" s="13">
        <f>1/$A$1*[1]CoreVPAExp!BX$121</f>
        <v>7.076611079999999E-2</v>
      </c>
      <c r="Z15" s="13">
        <f>1/$A$1*[1]CoreVPAExp!BY$121</f>
        <v>0</v>
      </c>
      <c r="AA15" s="13">
        <f>1/$A$1*[1]CoreVPAExp!BZ$121</f>
        <v>0</v>
      </c>
      <c r="AB15" s="193">
        <f>1/$A$1*[1]CoreVPAExp!CA$121</f>
        <v>0</v>
      </c>
      <c r="AC15" s="161"/>
      <c r="AD15" s="167">
        <f>[1]CoreVPAExp!CB$121</f>
        <v>18.090999999999998</v>
      </c>
      <c r="AE15" s="140">
        <f>[1]CoreVPAExp!CC$121</f>
        <v>16.254658999999997</v>
      </c>
      <c r="AF15" s="140">
        <f>[1]CoreVPAExp!CD$121</f>
        <v>15.677131999999997</v>
      </c>
      <c r="AG15" s="140">
        <f>[1]CoreVPAExp!CE$121</f>
        <v>23.320223999999996</v>
      </c>
      <c r="AH15" s="140">
        <f>[1]CoreVPAExp!CF$121</f>
        <v>31.806000000000001</v>
      </c>
      <c r="AI15" s="140">
        <f>[1]CoreVPAExp!CG$121</f>
        <v>31.074999999999999</v>
      </c>
      <c r="AJ15" s="140">
        <f>[1]CoreVPAExp!CH$121</f>
        <v>28.004999999999995</v>
      </c>
      <c r="AK15" s="140">
        <f>[1]CoreVPAExp!CI$121</f>
        <v>24.588000000000001</v>
      </c>
      <c r="AL15" s="140">
        <f>[1]CoreVPAExp!CJ$121</f>
        <v>23.147000000000002</v>
      </c>
      <c r="AM15" s="140">
        <f>[1]CoreVPAExp!CK$121</f>
        <v>12.669</v>
      </c>
      <c r="AN15" s="140">
        <f>[1]CoreVPAExp!CL$121</f>
        <v>11.763</v>
      </c>
      <c r="AO15" s="140">
        <f>[1]CoreVPAExp!CM$121</f>
        <v>11.962000000000002</v>
      </c>
      <c r="AP15" s="140">
        <f>[1]CoreVPAExp!CN$121</f>
        <v>10.756</v>
      </c>
      <c r="AQ15" s="140">
        <f>[1]CoreVPAExp!CO$121</f>
        <v>12.755000000000001</v>
      </c>
      <c r="AR15" s="140">
        <f>[1]CoreVPAExp!CP$121</f>
        <v>11.573993</v>
      </c>
      <c r="AS15" s="140">
        <f>[1]CoreVPAExp!CQ$121</f>
        <v>10.378</v>
      </c>
      <c r="AT15" s="140">
        <f>[1]CoreVPAExp!CR$121</f>
        <v>13.792</v>
      </c>
      <c r="AU15" s="104">
        <f>[1]CoreVPAExp!CS$121</f>
        <v>9.5530000000000008</v>
      </c>
      <c r="AV15" s="104">
        <f>[1]CoreVPAExp!CT$121</f>
        <v>10.295</v>
      </c>
      <c r="AW15" s="140">
        <f>[1]CoreVPAExp!CU$121</f>
        <v>9.7147189999999988</v>
      </c>
      <c r="AX15" s="140">
        <f>[1]CoreVPAExp!CV$121</f>
        <v>10.856999999999999</v>
      </c>
      <c r="AY15" s="140">
        <f>[1]CoreVPAExp!CW$121</f>
        <v>12.831495999999998</v>
      </c>
      <c r="AZ15" s="140">
        <f>[1]CoreVPAExp!CX$121</f>
        <v>12.954681000000001</v>
      </c>
      <c r="BA15" s="140">
        <f>[1]CoreVPAExp!CY$121</f>
        <v>0</v>
      </c>
      <c r="BB15" s="140">
        <f>[1]CoreVPAExp!CZ$121</f>
        <v>0</v>
      </c>
      <c r="BC15" s="140">
        <f>[1]CoreVPAExp!DA$121</f>
        <v>0</v>
      </c>
      <c r="BD15" s="182"/>
    </row>
    <row r="16" spans="1:56">
      <c r="A16" t="s">
        <v>81</v>
      </c>
      <c r="B16" s="77" t="s">
        <v>82</v>
      </c>
      <c r="C16" s="12">
        <f>1/$A$1*[1]CoreVPAExp!BB$228</f>
        <v>0</v>
      </c>
      <c r="D16" s="13">
        <f>1/$A$1*[1]CoreVPAExp!BC$228</f>
        <v>0</v>
      </c>
      <c r="E16" s="13">
        <f>1/$A$1*[1]CoreVPAExp!BD$228</f>
        <v>0</v>
      </c>
      <c r="F16" s="13">
        <f>1/$A$1*[1]CoreVPAExp!BE$228</f>
        <v>0</v>
      </c>
      <c r="G16" s="13">
        <f>1/$A$1*[1]CoreVPAExp!BF$228</f>
        <v>7.2069999999999999E-3</v>
      </c>
      <c r="H16" s="13">
        <f>1/$A$1*[1]CoreVPAExp!BG$228</f>
        <v>0</v>
      </c>
      <c r="I16" s="13">
        <f>1/$A$1*[1]CoreVPAExp!BH$228</f>
        <v>7.6440000000000007E-5</v>
      </c>
      <c r="J16" s="13">
        <f>1/$A$1*[1]CoreVPAExp!BI$228</f>
        <v>8.5499999999999991E-5</v>
      </c>
      <c r="K16" s="13">
        <f>1/$A$1*[1]CoreVPAExp!BJ$228</f>
        <v>1.2012E-4</v>
      </c>
      <c r="L16" s="13">
        <f>1/$A$1*[1]CoreVPAExp!BK$228</f>
        <v>2.2061999999999997E-3</v>
      </c>
      <c r="M16" s="13">
        <f>1/$A$1*[1]CoreVPAExp!BL$228</f>
        <v>3.0273999999999996E-4</v>
      </c>
      <c r="N16" s="13">
        <f>1/$A$1*[1]CoreVPAExp!BM$228</f>
        <v>1.6584199999999999E-3</v>
      </c>
      <c r="O16" s="13">
        <f>1/$A$1*[1]CoreVPAExp!BN$228</f>
        <v>3.3881199999999997E-3</v>
      </c>
      <c r="P16" s="13">
        <f>1/$A$1*[1]CoreVPAExp!BO$228</f>
        <v>5.6058599999999998E-3</v>
      </c>
      <c r="Q16" s="13">
        <f>1/$A$1*[1]CoreVPAExp!BP$228</f>
        <v>1.6664719999999997E-2</v>
      </c>
      <c r="R16" s="13">
        <f>1/$A$1*[1]CoreVPAExp!BQ$228</f>
        <v>3.2779299999999997E-2</v>
      </c>
      <c r="S16" s="13">
        <f>1/$A$1*[1]CoreVPAExp!BR$228</f>
        <v>3.8366384680000004E-2</v>
      </c>
      <c r="T16" s="131">
        <f>1/$A$1*[1]CoreVPAExp!BS$228</f>
        <v>4.3471799999999991E-2</v>
      </c>
      <c r="U16" s="131">
        <f>1/$A$1*[1]CoreVPAExp!BT$228</f>
        <v>8.2428200000000007E-2</v>
      </c>
      <c r="V16" s="13">
        <f>1/$A$1*[1]CoreVPAExp!BU$228</f>
        <v>5.7645416999999997E-2</v>
      </c>
      <c r="W16" s="13">
        <f>1/$A$1*[1]CoreVPAExp!BV$228</f>
        <v>4.2957466999999999E-2</v>
      </c>
      <c r="X16" s="13">
        <f>1/$A$1*[1]CoreVPAExp!BW$228</f>
        <v>1.0913036399999999E-2</v>
      </c>
      <c r="Y16" s="13">
        <f>1/$A$1*[1]CoreVPAExp!BX$228</f>
        <v>1.7918199999999999E-2</v>
      </c>
      <c r="Z16" s="13">
        <f>1/$A$1*[1]CoreVPAExp!BY$228</f>
        <v>0</v>
      </c>
      <c r="AA16" s="13">
        <f>1/$A$1*[1]CoreVPAExp!BZ$228</f>
        <v>0</v>
      </c>
      <c r="AB16" s="193">
        <f>1/$A$1*[1]CoreVPAExp!CA$228</f>
        <v>0</v>
      </c>
      <c r="AC16" s="161"/>
      <c r="AD16" s="167">
        <f>[1]CoreVPAExp!CB$228</f>
        <v>0</v>
      </c>
      <c r="AE16" s="140">
        <f>[1]CoreVPAExp!CC$228</f>
        <v>0</v>
      </c>
      <c r="AF16" s="140">
        <f>[1]CoreVPAExp!CD$228</f>
        <v>0</v>
      </c>
      <c r="AG16" s="140">
        <f>[1]CoreVPAExp!CE$228</f>
        <v>0</v>
      </c>
      <c r="AH16" s="140">
        <f>[1]CoreVPAExp!CF$228</f>
        <v>1.0209999999999999</v>
      </c>
      <c r="AI16" s="140">
        <f>[1]CoreVPAExp!CG$228</f>
        <v>0</v>
      </c>
      <c r="AJ16" s="140">
        <f>[1]CoreVPAExp!CH$228</f>
        <v>1.6877098740944937E-2</v>
      </c>
      <c r="AK16" s="140">
        <f>[1]CoreVPAExp!CI$228</f>
        <v>9.4276251435807742E-2</v>
      </c>
      <c r="AL16" s="140">
        <f>[1]CoreVPAExp!CJ$228</f>
        <v>5.2014587343011363E-2</v>
      </c>
      <c r="AM16" s="140">
        <f>[1]CoreVPAExp!CK$228</f>
        <v>0.38313437903102543</v>
      </c>
      <c r="AN16" s="140">
        <f>[1]CoreVPAExp!CL$228</f>
        <v>0.11383082619378374</v>
      </c>
      <c r="AO16" s="140">
        <f>[1]CoreVPAExp!CM$228</f>
        <v>1.0456584936157693</v>
      </c>
      <c r="AP16" s="140">
        <f>[1]CoreVPAExp!CN$228</f>
        <v>2.7559772937581948</v>
      </c>
      <c r="AQ16" s="140">
        <f>[1]CoreVPAExp!CO$228</f>
        <v>3.3459999999999996</v>
      </c>
      <c r="AR16" s="140">
        <f>[1]CoreVPAExp!CP$228</f>
        <v>6.6950000000000003</v>
      </c>
      <c r="AS16" s="140">
        <f>[1]CoreVPAExp!CQ$228</f>
        <v>7.527000000000001</v>
      </c>
      <c r="AT16" s="140">
        <f>[1]CoreVPAExp!CR$228</f>
        <v>7.8915439999999997</v>
      </c>
      <c r="AU16" s="104">
        <f>[1]CoreVPAExp!CS$228</f>
        <v>10.468</v>
      </c>
      <c r="AV16" s="104">
        <f>[1]CoreVPAExp!CT$228</f>
        <v>18.690000000000001</v>
      </c>
      <c r="AW16" s="140">
        <f>[1]CoreVPAExp!CU$228</f>
        <v>12.251822000000001</v>
      </c>
      <c r="AX16" s="140">
        <f>[1]CoreVPAExp!CV$228</f>
        <v>7.8464039999999997</v>
      </c>
      <c r="AY16" s="140">
        <f>[1]CoreVPAExp!CW$228</f>
        <v>2.230788</v>
      </c>
      <c r="AZ16" s="140">
        <f>[1]CoreVPAExp!CX$228</f>
        <v>4.01581732</v>
      </c>
      <c r="BA16" s="140">
        <f>[1]CoreVPAExp!CY$228</f>
        <v>0</v>
      </c>
      <c r="BB16" s="140">
        <f>[1]CoreVPAExp!CZ$228</f>
        <v>0</v>
      </c>
      <c r="BC16" s="140">
        <f>[1]CoreVPAExp!DA$228</f>
        <v>0</v>
      </c>
      <c r="BD16" s="182"/>
    </row>
    <row r="17" spans="2:56">
      <c r="B17" s="77" t="s">
        <v>15</v>
      </c>
      <c r="C17" s="12">
        <f>1/$A$1*[1]CoreVPAExp!BB$231</f>
        <v>1.2123999999999999E-2</v>
      </c>
      <c r="D17" s="13">
        <f>1/$A$1*[1]CoreVPAExp!BC$231</f>
        <v>1.1601999999999999E-2</v>
      </c>
      <c r="E17" s="13">
        <f>1/$A$1*[1]CoreVPAExp!BD$231</f>
        <v>1.8615E-2</v>
      </c>
      <c r="F17" s="13">
        <f>1/$A$1*[1]CoreVPAExp!BE$231</f>
        <v>1.7346E-2</v>
      </c>
      <c r="G17" s="13">
        <f>1/$A$1*[1]CoreVPAExp!BF$231</f>
        <v>3.3844399999999997E-2</v>
      </c>
      <c r="H17" s="13">
        <f>1/$A$1*[1]CoreVPAExp!BG$231</f>
        <v>1.2707E-2</v>
      </c>
      <c r="I17" s="13">
        <f>1/$A$1*[1]CoreVPAExp!BH$231</f>
        <v>7.6999999999999994E-3</v>
      </c>
      <c r="J17" s="13">
        <f>1/$A$1*[1]CoreVPAExp!BI$231</f>
        <v>4.542E-3</v>
      </c>
      <c r="K17" s="13">
        <f>1/$A$1*[1]CoreVPAExp!BJ$231</f>
        <v>9.1229999999999992E-3</v>
      </c>
      <c r="L17" s="13">
        <f>1/$A$1*[1]CoreVPAExp!BK$231</f>
        <v>0</v>
      </c>
      <c r="M17" s="13">
        <f>1/$A$1*[1]CoreVPAExp!BL$231</f>
        <v>3.2760000000000005E-5</v>
      </c>
      <c r="N17" s="13">
        <f>1/$A$1*[1]CoreVPAExp!BM$231</f>
        <v>1.4119999999999999E-2</v>
      </c>
      <c r="O17" s="13">
        <f>1/$A$1*[1]CoreVPAExp!BN$231</f>
        <v>8.3549999999999996E-3</v>
      </c>
      <c r="P17" s="13">
        <f>1/$A$1*[1]CoreVPAExp!BO$231</f>
        <v>5.927E-3</v>
      </c>
      <c r="Q17" s="13">
        <f>1/$A$1*[1]CoreVPAExp!BP$231</f>
        <v>4.9529999999999999E-3</v>
      </c>
      <c r="R17" s="13">
        <f>1/$A$1*[1]CoreVPAExp!BQ$231</f>
        <v>6.5880000000000001E-3</v>
      </c>
      <c r="S17" s="13">
        <f>1/$A$1*[1]CoreVPAExp!BR$231</f>
        <v>0</v>
      </c>
      <c r="T17" s="131">
        <f>1/$A$1*[1]CoreVPAExp!BS$231</f>
        <v>0</v>
      </c>
      <c r="U17" s="131">
        <f>1/$A$1*[1]CoreVPAExp!BT$231</f>
        <v>0</v>
      </c>
      <c r="V17" s="13">
        <f>1/$A$1*[1]CoreVPAExp!BU$231</f>
        <v>0</v>
      </c>
      <c r="W17" s="13">
        <f>1/$A$1*[1]CoreVPAExp!BV$231</f>
        <v>0</v>
      </c>
      <c r="X17" s="13">
        <f>1/$A$1*[1]CoreVPAExp!BW$231</f>
        <v>0</v>
      </c>
      <c r="Y17" s="13">
        <f>1/$A$1*[1]CoreVPAExp!BX$231</f>
        <v>0</v>
      </c>
      <c r="Z17" s="13">
        <f>1/$A$1*[1]CoreVPAExp!BY$231</f>
        <v>0</v>
      </c>
      <c r="AA17" s="13">
        <f>1/$A$1*[1]CoreVPAExp!BZ$231</f>
        <v>0</v>
      </c>
      <c r="AB17" s="193">
        <f>1/$A$1*[1]CoreVPAExp!CA$231</f>
        <v>0</v>
      </c>
      <c r="AC17" s="161"/>
      <c r="AD17" s="167">
        <f>[1]CoreVPAExp!CB$231</f>
        <v>1.679</v>
      </c>
      <c r="AE17" s="140">
        <f>[1]CoreVPAExp!CC$231</f>
        <v>1.452</v>
      </c>
      <c r="AF17" s="140">
        <f>[1]CoreVPAExp!CD$231</f>
        <v>2.3279999999999998</v>
      </c>
      <c r="AG17" s="140">
        <f>[1]CoreVPAExp!CE$231</f>
        <v>2.3610000000000002</v>
      </c>
      <c r="AH17" s="140">
        <f>[1]CoreVPAExp!CF$231</f>
        <v>4.8580000000000005</v>
      </c>
      <c r="AI17" s="140">
        <f>[1]CoreVPAExp!CG$231</f>
        <v>1.8773929734370129</v>
      </c>
      <c r="AJ17" s="140">
        <f>[1]CoreVPAExp!CH$231</f>
        <v>1.4084818670365924</v>
      </c>
      <c r="AK17" s="140">
        <f>[1]CoreVPAExp!CI$231</f>
        <v>1.0407666123261641</v>
      </c>
      <c r="AL17" s="140">
        <f>[1]CoreVPAExp!CJ$231</f>
        <v>1.999226010653224</v>
      </c>
      <c r="AM17" s="140">
        <f>[1]CoreVPAExp!CK$231</f>
        <v>0</v>
      </c>
      <c r="AN17" s="140">
        <f>[1]CoreVPAExp!CL$231</f>
        <v>1.224683873475842E-2</v>
      </c>
      <c r="AO17" s="140">
        <f>[1]CoreVPAExp!CM$231</f>
        <v>3.8157916303695587</v>
      </c>
      <c r="AP17" s="140">
        <f>[1]CoreVPAExp!CN$231</f>
        <v>2.4639435141781005</v>
      </c>
      <c r="AQ17" s="140">
        <f>[1]CoreVPAExp!CO$231</f>
        <v>1.6444440275090477</v>
      </c>
      <c r="AR17" s="140">
        <f>[1]CoreVPAExp!CP$231</f>
        <v>1.736634881605549</v>
      </c>
      <c r="AS17" s="140">
        <f>[1]CoreVPAExp!CQ$231</f>
        <v>2.2841590153381448</v>
      </c>
      <c r="AT17" s="140">
        <f>[1]CoreVPAExp!CR$231</f>
        <v>0</v>
      </c>
      <c r="AU17" s="104">
        <f>[1]CoreVPAExp!CS$231</f>
        <v>0</v>
      </c>
      <c r="AV17" s="104">
        <f>[1]CoreVPAExp!CT$231</f>
        <v>0</v>
      </c>
      <c r="AW17" s="140">
        <f>[1]CoreVPAExp!CU$231</f>
        <v>0</v>
      </c>
      <c r="AX17" s="140">
        <f>[1]CoreVPAExp!CV$231</f>
        <v>0</v>
      </c>
      <c r="AY17" s="140">
        <f>[1]CoreVPAExp!CW$231</f>
        <v>0</v>
      </c>
      <c r="AZ17" s="140">
        <f>[1]CoreVPAExp!CX$231</f>
        <v>0</v>
      </c>
      <c r="BA17" s="140">
        <f>[1]CoreVPAExp!CY$231</f>
        <v>0</v>
      </c>
      <c r="BB17" s="140">
        <f>[1]CoreVPAExp!CZ$231</f>
        <v>0</v>
      </c>
      <c r="BC17" s="140">
        <f>[1]CoreVPAExp!DA$231</f>
        <v>0</v>
      </c>
      <c r="BD17" s="182"/>
    </row>
    <row r="18" spans="2:56">
      <c r="B18" s="77" t="s">
        <v>35</v>
      </c>
      <c r="C18" s="12">
        <f>1/$A$1*[1]CoreVPAExp!BB$253</f>
        <v>1.1258823529411764E-2</v>
      </c>
      <c r="D18" s="13">
        <f>1/$A$1*[1]CoreVPAExp!BC$253</f>
        <v>1.0977562499999999E-2</v>
      </c>
      <c r="E18" s="13">
        <f>1/$A$1*[1]CoreVPAExp!BD$253</f>
        <v>2.1476435294117645E-2</v>
      </c>
      <c r="F18" s="13">
        <f>1/$A$1*[1]CoreVPAExp!BE$253</f>
        <v>1.9372683333333331E-2</v>
      </c>
      <c r="G18" s="13">
        <f>1/$A$1*[1]CoreVPAExp!BF$253</f>
        <v>1.7965394736842104E-2</v>
      </c>
      <c r="H18" s="13">
        <f>1/$A$1*[1]CoreVPAExp!BG$253</f>
        <v>2.0530714999999998E-2</v>
      </c>
      <c r="I18" s="13">
        <f>1/$A$1*[1]CoreVPAExp!BH$253</f>
        <v>1.0620814285714285E-2</v>
      </c>
      <c r="J18" s="13">
        <f>1/$A$1*[1]CoreVPAExp!BI$253</f>
        <v>0</v>
      </c>
      <c r="K18" s="13">
        <f>1/$A$1*[1]CoreVPAExp!BJ$253</f>
        <v>3.1206686956521738E-2</v>
      </c>
      <c r="L18" s="13">
        <f>1/$A$1*[1]CoreVPAExp!BK$253</f>
        <v>2.6490766666666665E-2</v>
      </c>
      <c r="M18" s="13">
        <f>1/$A$1*[1]CoreVPAExp!BL$253</f>
        <v>1.1705666666666666E-2</v>
      </c>
      <c r="N18" s="13">
        <f>1/$A$1*[1]CoreVPAExp!BM$253</f>
        <v>0</v>
      </c>
      <c r="O18" s="13">
        <f>1/$A$1*[1]CoreVPAExp!BN$253</f>
        <v>0</v>
      </c>
      <c r="P18" s="13">
        <f>1/$A$1*[1]CoreVPAExp!BO$253</f>
        <v>0</v>
      </c>
      <c r="Q18" s="13">
        <f>1/$A$1*[1]CoreVPAExp!BP$253</f>
        <v>0</v>
      </c>
      <c r="R18" s="13">
        <f>1/$A$1*[1]CoreVPAExp!BQ$253</f>
        <v>1.0667425925925924E-2</v>
      </c>
      <c r="S18" s="13">
        <f>1/$A$1*[1]CoreVPAExp!BR$253</f>
        <v>5.1898782608695647E-2</v>
      </c>
      <c r="T18" s="131">
        <f>1/$A$1*[1]CoreVPAExp!BS$253</f>
        <v>3.4900986956521739E-2</v>
      </c>
      <c r="U18" s="131">
        <f>1/$A$1*[1]CoreVPAExp!BT$253</f>
        <v>0</v>
      </c>
      <c r="V18" s="13">
        <f>1/$A$1*[1]CoreVPAExp!BU$253</f>
        <v>0</v>
      </c>
      <c r="W18" s="13">
        <f>1/$A$1*[1]CoreVPAExp!BV$253</f>
        <v>0</v>
      </c>
      <c r="X18" s="13">
        <f>1/$A$1*[1]CoreVPAExp!BW$253</f>
        <v>0</v>
      </c>
      <c r="Y18" s="13">
        <f>1/$A$1*[1]CoreVPAExp!BX$253</f>
        <v>0</v>
      </c>
      <c r="Z18" s="13">
        <f>1/$A$1*[1]CoreVPAExp!BY$253</f>
        <v>0</v>
      </c>
      <c r="AA18" s="13">
        <f>1/$A$1*[1]CoreVPAExp!BZ$253</f>
        <v>0</v>
      </c>
      <c r="AB18" s="193">
        <f>1/$A$1*[1]CoreVPAExp!CA$253</f>
        <v>0</v>
      </c>
      <c r="AC18" s="161"/>
      <c r="AD18" s="167">
        <f>[1]CoreVPAExp!CB$253</f>
        <v>2.004</v>
      </c>
      <c r="AE18" s="140">
        <f>[1]CoreVPAExp!CC$253</f>
        <v>1.996432</v>
      </c>
      <c r="AF18" s="140">
        <f>[1]CoreVPAExp!CD$253</f>
        <v>3.687414</v>
      </c>
      <c r="AG18" s="140">
        <f>[1]CoreVPAExp!CE$253</f>
        <v>3.4870829999999997</v>
      </c>
      <c r="AH18" s="140">
        <f>[1]CoreVPAExp!CF$253</f>
        <v>3.9669319999999999</v>
      </c>
      <c r="AI18" s="140">
        <f>[1]CoreVPAExp!CG$253</f>
        <v>4.1061429999999994</v>
      </c>
      <c r="AJ18" s="140">
        <f>[1]CoreVPAExp!CH$253</f>
        <v>2.2303709999999999</v>
      </c>
      <c r="AK18" s="140">
        <f>[1]CoreVPAExp!CI$253</f>
        <v>0</v>
      </c>
      <c r="AL18" s="140">
        <f>[1]CoreVPAExp!CJ$253</f>
        <v>9.1908779999999997</v>
      </c>
      <c r="AM18" s="140">
        <f>[1]CoreVPAExp!CK$253</f>
        <v>4.768338</v>
      </c>
      <c r="AN18" s="140">
        <f>[1]CoreVPAExp!CL$253</f>
        <v>2.5202499999999999</v>
      </c>
      <c r="AO18" s="140">
        <f>[1]CoreVPAExp!CM$253</f>
        <v>0</v>
      </c>
      <c r="AP18" s="140">
        <f>[1]CoreVPAExp!CN$253</f>
        <v>0</v>
      </c>
      <c r="AQ18" s="140">
        <f>[1]CoreVPAExp!CO$253</f>
        <v>0</v>
      </c>
      <c r="AR18" s="140">
        <f>[1]CoreVPAExp!CP$253</f>
        <v>0</v>
      </c>
      <c r="AS18" s="140">
        <f>[1]CoreVPAExp!CQ$253</f>
        <v>2.8895379999999995</v>
      </c>
      <c r="AT18" s="140">
        <f>[1]CoreVPAExp!CR$253</f>
        <v>11.936719999999999</v>
      </c>
      <c r="AU18" s="104">
        <f>[1]CoreVPAExp!CS$253</f>
        <v>8.0272269999999999</v>
      </c>
      <c r="AV18" s="104">
        <f>[1]CoreVPAExp!CT$253</f>
        <v>0</v>
      </c>
      <c r="AW18" s="140">
        <f>[1]CoreVPAExp!CU$253</f>
        <v>0</v>
      </c>
      <c r="AX18" s="140">
        <f>[1]CoreVPAExp!CV$253</f>
        <v>0</v>
      </c>
      <c r="AY18" s="140">
        <f>[1]CoreVPAExp!CW$253</f>
        <v>0</v>
      </c>
      <c r="AZ18" s="140">
        <f>[1]CoreVPAExp!CX$253</f>
        <v>0</v>
      </c>
      <c r="BA18" s="140">
        <f>[1]CoreVPAExp!CY$253</f>
        <v>0</v>
      </c>
      <c r="BB18" s="140">
        <f>[1]CoreVPAExp!CZ$253</f>
        <v>0</v>
      </c>
      <c r="BC18" s="140">
        <f>[1]CoreVPAExp!DA$253</f>
        <v>0</v>
      </c>
      <c r="BD18" s="182"/>
    </row>
    <row r="19" spans="2:56">
      <c r="B19" s="79" t="s">
        <v>13</v>
      </c>
      <c r="C19" s="73">
        <f t="shared" ref="C19:AB19" si="2">SUM(C10:C10)-SUM(C11:C18)</f>
        <v>0</v>
      </c>
      <c r="D19" s="67">
        <f t="shared" si="2"/>
        <v>3.4580000000006272E-5</v>
      </c>
      <c r="E19" s="67">
        <f t="shared" si="2"/>
        <v>0</v>
      </c>
      <c r="F19" s="67">
        <f t="shared" si="2"/>
        <v>0</v>
      </c>
      <c r="G19" s="67">
        <f t="shared" si="2"/>
        <v>0</v>
      </c>
      <c r="H19" s="67">
        <f t="shared" si="2"/>
        <v>4.25600000000248E-5</v>
      </c>
      <c r="I19" s="67">
        <f t="shared" si="2"/>
        <v>0</v>
      </c>
      <c r="J19" s="67">
        <f t="shared" si="2"/>
        <v>3.8867779999995911E-4</v>
      </c>
      <c r="K19" s="67">
        <f t="shared" si="2"/>
        <v>2.6936000000010729E-4</v>
      </c>
      <c r="L19" s="67">
        <f t="shared" si="2"/>
        <v>0</v>
      </c>
      <c r="M19" s="67">
        <f t="shared" si="2"/>
        <v>0</v>
      </c>
      <c r="N19" s="67">
        <f t="shared" si="2"/>
        <v>0</v>
      </c>
      <c r="O19" s="67">
        <f t="shared" si="2"/>
        <v>0</v>
      </c>
      <c r="P19" s="67">
        <f t="shared" si="2"/>
        <v>0</v>
      </c>
      <c r="Q19" s="67">
        <f t="shared" si="2"/>
        <v>3.5254127999984064E-5</v>
      </c>
      <c r="R19" s="67">
        <f t="shared" si="2"/>
        <v>6.061717480001505E-4</v>
      </c>
      <c r="S19" s="67">
        <f t="shared" si="2"/>
        <v>0</v>
      </c>
      <c r="T19" s="200">
        <f t="shared" si="2"/>
        <v>0</v>
      </c>
      <c r="U19" s="200">
        <f t="shared" si="2"/>
        <v>0</v>
      </c>
      <c r="V19" s="67">
        <f t="shared" si="2"/>
        <v>0</v>
      </c>
      <c r="W19" s="67">
        <f t="shared" si="2"/>
        <v>0</v>
      </c>
      <c r="X19" s="67">
        <f t="shared" si="2"/>
        <v>0</v>
      </c>
      <c r="Y19" s="67">
        <f t="shared" si="2"/>
        <v>0</v>
      </c>
      <c r="Z19" s="67">
        <f t="shared" si="2"/>
        <v>0</v>
      </c>
      <c r="AA19" s="67">
        <f t="shared" si="2"/>
        <v>0</v>
      </c>
      <c r="AB19" s="194">
        <f t="shared" si="2"/>
        <v>0</v>
      </c>
      <c r="AC19" s="161"/>
      <c r="AD19" s="168">
        <f t="shared" ref="AD19:BC19" si="3">SUM(AD10:AD10)-SUM(AD11:AD18)</f>
        <v>0</v>
      </c>
      <c r="AE19" s="169">
        <f t="shared" si="3"/>
        <v>1.1325999999996839E-2</v>
      </c>
      <c r="AF19" s="169">
        <f t="shared" si="3"/>
        <v>0</v>
      </c>
      <c r="AG19" s="169">
        <f t="shared" si="3"/>
        <v>0</v>
      </c>
      <c r="AH19" s="169">
        <f t="shared" si="3"/>
        <v>0</v>
      </c>
      <c r="AI19" s="169">
        <f t="shared" si="3"/>
        <v>3.601000000003296E-3</v>
      </c>
      <c r="AJ19" s="169">
        <f t="shared" si="3"/>
        <v>0</v>
      </c>
      <c r="AK19" s="169">
        <f t="shared" si="3"/>
        <v>5.3000999999994747E-2</v>
      </c>
      <c r="AL19" s="169">
        <f t="shared" si="3"/>
        <v>4.0877000000023145E-2</v>
      </c>
      <c r="AM19" s="169">
        <f t="shared" si="3"/>
        <v>0</v>
      </c>
      <c r="AN19" s="169">
        <f t="shared" si="3"/>
        <v>0</v>
      </c>
      <c r="AO19" s="169">
        <f t="shared" si="3"/>
        <v>0</v>
      </c>
      <c r="AP19" s="169">
        <f t="shared" si="3"/>
        <v>0</v>
      </c>
      <c r="AQ19" s="169">
        <f t="shared" si="3"/>
        <v>0</v>
      </c>
      <c r="AR19" s="169">
        <f t="shared" si="3"/>
        <v>6.3670000000115579E-3</v>
      </c>
      <c r="AS19" s="169">
        <f t="shared" si="3"/>
        <v>0.10675700000001598</v>
      </c>
      <c r="AT19" s="169">
        <f t="shared" si="3"/>
        <v>0</v>
      </c>
      <c r="AU19" s="15">
        <f t="shared" si="3"/>
        <v>0</v>
      </c>
      <c r="AV19" s="15">
        <f t="shared" si="3"/>
        <v>0</v>
      </c>
      <c r="AW19" s="169">
        <f t="shared" si="3"/>
        <v>0</v>
      </c>
      <c r="AX19" s="169">
        <f t="shared" si="3"/>
        <v>0</v>
      </c>
      <c r="AY19" s="169">
        <f t="shared" si="3"/>
        <v>0</v>
      </c>
      <c r="AZ19" s="169">
        <f t="shared" si="3"/>
        <v>0</v>
      </c>
      <c r="BA19" s="169">
        <f t="shared" si="3"/>
        <v>0</v>
      </c>
      <c r="BB19" s="169">
        <f t="shared" si="3"/>
        <v>0</v>
      </c>
      <c r="BC19" s="169">
        <f t="shared" si="3"/>
        <v>0</v>
      </c>
      <c r="BD19" s="182"/>
    </row>
    <row r="20" spans="2:56" ht="17.149999999999999" customHeight="1">
      <c r="B20" s="88" t="s">
        <v>84</v>
      </c>
      <c r="C20" s="89">
        <f>1/$A$1*[1]CoreVPAExp!BB$264</f>
        <v>5.9222800000000009E-4</v>
      </c>
      <c r="D20" s="90">
        <f>1/$A$1*[1]CoreVPAExp!BC$264</f>
        <v>2.7664000000000003E-4</v>
      </c>
      <c r="E20" s="90">
        <f>1/$A$1*[1]CoreVPAExp!BD$264</f>
        <v>9.1000000000000016E-5</v>
      </c>
      <c r="F20" s="90">
        <f>1/$A$1*[1]CoreVPAExp!BE$264</f>
        <v>4.8411999999999995E-6</v>
      </c>
      <c r="G20" s="90">
        <f>1/$A$1*[1]CoreVPAExp!BF$264</f>
        <v>6.1880000000000011E-5</v>
      </c>
      <c r="H20" s="90">
        <f>1/$A$1*[1]CoreVPAExp!BG$264</f>
        <v>3.6400000000000004E-5</v>
      </c>
      <c r="I20" s="90">
        <f>1/$A$1*[1]CoreVPAExp!BH$264</f>
        <v>4.2698000000000004E-4</v>
      </c>
      <c r="J20" s="90">
        <f>1/$A$1*[1]CoreVPAExp!BI$264</f>
        <v>0</v>
      </c>
      <c r="K20" s="90">
        <f>1/$A$1*[1]CoreVPAExp!BJ$264</f>
        <v>3.0940000000000005E-5</v>
      </c>
      <c r="L20" s="90">
        <f>1/$A$1*[1]CoreVPAExp!BK$264</f>
        <v>8.5540000000000011E-5</v>
      </c>
      <c r="M20" s="90">
        <f>1/$A$1*[1]CoreVPAExp!BL$264</f>
        <v>0</v>
      </c>
      <c r="N20" s="90">
        <f>1/$A$1*[1]CoreVPAExp!BM$264</f>
        <v>0</v>
      </c>
      <c r="O20" s="90">
        <f>1/$A$1*[1]CoreVPAExp!BN$264</f>
        <v>1.8999999999999998E-6</v>
      </c>
      <c r="P20" s="90">
        <f>1/$A$1*[1]CoreVPAExp!BO$264</f>
        <v>0</v>
      </c>
      <c r="Q20" s="90">
        <f>1/$A$1*[1]CoreVPAExp!BP$264</f>
        <v>2.9120000000000002E-5</v>
      </c>
      <c r="R20" s="90">
        <f>1/$A$1*[1]CoreVPAExp!BQ$264</f>
        <v>6.7055400000000003E-3</v>
      </c>
      <c r="S20" s="90">
        <f>1/$A$1*[1]CoreVPAExp!BR$264</f>
        <v>4.2432E-4</v>
      </c>
      <c r="T20" s="90">
        <f>1/$A$1*[1]CoreVPAExp!BS$264</f>
        <v>3.6400000000000004E-5</v>
      </c>
      <c r="U20" s="90">
        <f>1/$A$1*[1]CoreVPAExp!BT$264</f>
        <v>1.1648000000000001E-4</v>
      </c>
      <c r="V20" s="90">
        <f>1/$A$1*[1]CoreVPAExp!BU$264</f>
        <v>0</v>
      </c>
      <c r="W20" s="90">
        <f>1/$A$1*[1]CoreVPAExp!BV$264</f>
        <v>1.32496E-7</v>
      </c>
      <c r="X20" s="90">
        <f>1/$A$1*[1]CoreVPAExp!BW$264</f>
        <v>0</v>
      </c>
      <c r="Y20" s="90">
        <f>1/$A$1*[1]CoreVPAExp!BX$264</f>
        <v>0</v>
      </c>
      <c r="Z20" s="90">
        <f>1/$A$1*[1]CoreVPAExp!BY$264</f>
        <v>0</v>
      </c>
      <c r="AA20" s="90">
        <f>1/$A$1*[1]CoreVPAExp!BZ$264</f>
        <v>0</v>
      </c>
      <c r="AB20" s="178">
        <f>1/$A$1*[1]CoreVPAExp!CA$264</f>
        <v>0</v>
      </c>
      <c r="AC20" s="170"/>
      <c r="AD20" s="171">
        <f>[1]CoreVPAExp!CB$264</f>
        <v>0.17573769273600001</v>
      </c>
      <c r="AE20" s="138">
        <f>[1]CoreVPAExp!CC$264</f>
        <v>0.1069606124</v>
      </c>
      <c r="AF20" s="138">
        <f>[1]CoreVPAExp!CD$264</f>
        <v>3.8122809600000002E-2</v>
      </c>
      <c r="AG20" s="138">
        <f>[1]CoreVPAExp!CE$264</f>
        <v>2.1628544000000002E-3</v>
      </c>
      <c r="AH20" s="138">
        <f>[1]CoreVPAExp!CF$264</f>
        <v>2.0790544599999999E-2</v>
      </c>
      <c r="AI20" s="138">
        <f>[1]CoreVPAExp!CG$264</f>
        <v>1.9312164300000004E-2</v>
      </c>
      <c r="AJ20" s="138">
        <f>[1]CoreVPAExp!CH$264</f>
        <v>0.1517806948</v>
      </c>
      <c r="AK20" s="138">
        <f>[1]CoreVPAExp!CI$264</f>
        <v>0</v>
      </c>
      <c r="AL20" s="138">
        <f>[1]CoreVPAExp!CJ$264</f>
        <v>1.7040688800000002E-2</v>
      </c>
      <c r="AM20" s="138">
        <f>[1]CoreVPAExp!CK$264</f>
        <v>7.1408180799999998E-2</v>
      </c>
      <c r="AN20" s="138">
        <f>[1]CoreVPAExp!CL$264</f>
        <v>0</v>
      </c>
      <c r="AO20" s="138">
        <f>[1]CoreVPAExp!CM$264</f>
        <v>0</v>
      </c>
      <c r="AP20" s="138">
        <f>[1]CoreVPAExp!CN$264</f>
        <v>8.7237920000000002E-4</v>
      </c>
      <c r="AQ20" s="138">
        <f>[1]CoreVPAExp!CO$264</f>
        <v>0</v>
      </c>
      <c r="AR20" s="138">
        <f>[1]CoreVPAExp!CP$264</f>
        <v>2.1465903000000001E-2</v>
      </c>
      <c r="AS20" s="138">
        <f>[1]CoreVPAExp!CQ$264</f>
        <v>1.1983753879999999</v>
      </c>
      <c r="AT20" s="138">
        <f>[1]CoreVPAExp!CR$264</f>
        <v>9.38075612E-2</v>
      </c>
      <c r="AU20" s="20">
        <f>[1]CoreVPAExp!CS$264</f>
        <v>2.43054955E-2</v>
      </c>
      <c r="AV20" s="20">
        <f>[1]CoreVPAExp!CT$264</f>
        <v>8.0371774000000007E-2</v>
      </c>
      <c r="AW20" s="138">
        <f>[1]CoreVPAExp!CU$264</f>
        <v>0</v>
      </c>
      <c r="AX20" s="138">
        <f>[1]CoreVPAExp!CV$264</f>
        <v>5.962284E-4</v>
      </c>
      <c r="AY20" s="138">
        <f>[1]CoreVPAExp!CW$264</f>
        <v>0</v>
      </c>
      <c r="AZ20" s="138">
        <f>[1]CoreVPAExp!CX$264</f>
        <v>0</v>
      </c>
      <c r="BA20" s="138">
        <f>[1]CoreVPAExp!CY$264</f>
        <v>0</v>
      </c>
      <c r="BB20" s="138">
        <f>[1]CoreVPAExp!CZ$264</f>
        <v>0</v>
      </c>
      <c r="BC20" s="138">
        <f>[1]CoreVPAExp!DA$264</f>
        <v>0</v>
      </c>
      <c r="BD20" s="182"/>
    </row>
    <row r="21" spans="2:56" ht="17.149999999999999" customHeight="1">
      <c r="B21" s="80" t="s">
        <v>40</v>
      </c>
      <c r="C21" s="69">
        <f t="shared" ref="C21:AB21" si="4">C6-SUM(C7,C8,C9,C10,C20)</f>
        <v>2.7326707128000005E-2</v>
      </c>
      <c r="D21" s="70">
        <f t="shared" si="4"/>
        <v>3.5347886504000003E-2</v>
      </c>
      <c r="E21" s="70">
        <f t="shared" si="4"/>
        <v>6.8588064560001216E-3</v>
      </c>
      <c r="F21" s="70">
        <f t="shared" si="4"/>
        <v>1.8715676951000071E-2</v>
      </c>
      <c r="G21" s="70">
        <f t="shared" si="4"/>
        <v>1.3542319636000055E-2</v>
      </c>
      <c r="H21" s="70">
        <f t="shared" si="4"/>
        <v>1.6904832192000008E-2</v>
      </c>
      <c r="I21" s="70">
        <f t="shared" si="4"/>
        <v>2.0293679999999981E-2</v>
      </c>
      <c r="J21" s="70">
        <f t="shared" si="4"/>
        <v>2.6563439999999883E-2</v>
      </c>
      <c r="K21" s="70">
        <f t="shared" si="4"/>
        <v>1.2774799999999864E-2</v>
      </c>
      <c r="L21" s="70">
        <f t="shared" si="4"/>
        <v>1.8963679999999927E-2</v>
      </c>
      <c r="M21" s="70">
        <f t="shared" si="4"/>
        <v>1.2811940000000188E-2</v>
      </c>
      <c r="N21" s="70">
        <f t="shared" si="4"/>
        <v>6.2386620000000059E-2</v>
      </c>
      <c r="O21" s="70">
        <f t="shared" si="4"/>
        <v>7.7319653600000038E-2</v>
      </c>
      <c r="P21" s="70">
        <f t="shared" si="4"/>
        <v>3.3048010599999955E-2</v>
      </c>
      <c r="Q21" s="70">
        <f t="shared" si="4"/>
        <v>4.2189015399999974E-2</v>
      </c>
      <c r="R21" s="70">
        <f t="shared" si="4"/>
        <v>0.26446558020000044</v>
      </c>
      <c r="S21" s="70">
        <f t="shared" si="4"/>
        <v>0.26855699211999973</v>
      </c>
      <c r="T21" s="70">
        <f t="shared" si="4"/>
        <v>0.22592202494000002</v>
      </c>
      <c r="U21" s="70">
        <f t="shared" si="4"/>
        <v>0.29926973816600011</v>
      </c>
      <c r="V21" s="70">
        <f t="shared" si="4"/>
        <v>0.21080164000000012</v>
      </c>
      <c r="W21" s="70">
        <f t="shared" si="4"/>
        <v>0.12648363445599964</v>
      </c>
      <c r="X21" s="70">
        <f t="shared" si="4"/>
        <v>0.15103477049600023</v>
      </c>
      <c r="Y21" s="70">
        <f t="shared" si="4"/>
        <v>0.18306779472258006</v>
      </c>
      <c r="Z21" s="70">
        <f t="shared" si="4"/>
        <v>0</v>
      </c>
      <c r="AA21" s="70">
        <f t="shared" si="4"/>
        <v>0</v>
      </c>
      <c r="AB21" s="188">
        <f t="shared" si="4"/>
        <v>0</v>
      </c>
      <c r="AC21" s="161"/>
      <c r="AD21" s="172">
        <f t="shared" ref="AD21:BC21" si="5">AD6-SUM(AD7,AD8,AD9,AD10,AD20)</f>
        <v>4.6314040000000034</v>
      </c>
      <c r="AE21" s="139">
        <f t="shared" si="5"/>
        <v>5.0383599999999973</v>
      </c>
      <c r="AF21" s="139">
        <f t="shared" si="5"/>
        <v>1.7751760000000019</v>
      </c>
      <c r="AG21" s="139">
        <f t="shared" si="5"/>
        <v>3.8433089999999908</v>
      </c>
      <c r="AH21" s="139">
        <f t="shared" si="5"/>
        <v>3.3863699999999852</v>
      </c>
      <c r="AI21" s="139">
        <f t="shared" si="5"/>
        <v>4.5004279999999994</v>
      </c>
      <c r="AJ21" s="139">
        <f t="shared" si="5"/>
        <v>5.5491709999999728</v>
      </c>
      <c r="AK21" s="139">
        <f t="shared" si="5"/>
        <v>10.826279000000028</v>
      </c>
      <c r="AL21" s="139">
        <f t="shared" si="5"/>
        <v>4.9164049999999406</v>
      </c>
      <c r="AM21" s="139">
        <f t="shared" si="5"/>
        <v>5.6894530000000145</v>
      </c>
      <c r="AN21" s="139">
        <f t="shared" si="5"/>
        <v>5.3981820000000198</v>
      </c>
      <c r="AO21" s="139">
        <f t="shared" si="5"/>
        <v>20.249243999999976</v>
      </c>
      <c r="AP21" s="139">
        <f t="shared" si="5"/>
        <v>27.663427999999953</v>
      </c>
      <c r="AQ21" s="139">
        <f t="shared" si="5"/>
        <v>14.29816900000003</v>
      </c>
      <c r="AR21" s="139">
        <f t="shared" si="5"/>
        <v>18.268741000000091</v>
      </c>
      <c r="AS21" s="139">
        <f t="shared" si="5"/>
        <v>81.55277000000018</v>
      </c>
      <c r="AT21" s="139">
        <f t="shared" si="5"/>
        <v>73.519453999999939</v>
      </c>
      <c r="AU21" s="105">
        <f t="shared" si="5"/>
        <v>60.885208000000262</v>
      </c>
      <c r="AV21" s="105">
        <f t="shared" si="5"/>
        <v>74.299457000000075</v>
      </c>
      <c r="AW21" s="139">
        <f t="shared" si="5"/>
        <v>47.101411000000041</v>
      </c>
      <c r="AX21" s="139">
        <f t="shared" si="5"/>
        <v>27.823113000000035</v>
      </c>
      <c r="AY21" s="139">
        <f t="shared" si="5"/>
        <v>40.409760000000006</v>
      </c>
      <c r="AZ21" s="139">
        <f t="shared" si="5"/>
        <v>54.738883145999978</v>
      </c>
      <c r="BA21" s="139">
        <f t="shared" si="5"/>
        <v>0</v>
      </c>
      <c r="BB21" s="139">
        <f t="shared" si="5"/>
        <v>0</v>
      </c>
      <c r="BC21" s="139">
        <f t="shared" si="5"/>
        <v>0</v>
      </c>
      <c r="BD21" s="182"/>
    </row>
    <row r="22" spans="2:56">
      <c r="B22" s="77" t="s">
        <v>14</v>
      </c>
      <c r="C22" s="12">
        <f>1/$A$1*[1]CoreVPAExp!BB$15</f>
        <v>6.0173848280000008E-3</v>
      </c>
      <c r="D22" s="13">
        <f>1/$A$1*[1]CoreVPAExp!BC$15</f>
        <v>3.5992495000000003E-3</v>
      </c>
      <c r="E22" s="13">
        <f>1/$A$1*[1]CoreVPAExp!BD$15</f>
        <v>2.2767220559999999E-3</v>
      </c>
      <c r="F22" s="13">
        <f>1/$A$1*[1]CoreVPAExp!BE$15</f>
        <v>4.0865487349999998E-3</v>
      </c>
      <c r="G22" s="13">
        <f>1/$A$1*[1]CoreVPAExp!BF$15</f>
        <v>1.0104440260000002E-2</v>
      </c>
      <c r="H22" s="13">
        <f>1/$A$1*[1]CoreVPAExp!BG$15</f>
        <v>5.6672800000000002E-3</v>
      </c>
      <c r="I22" s="13">
        <f>1/$A$1*[1]CoreVPAExp!BH$15</f>
        <v>5.5233400000000007E-3</v>
      </c>
      <c r="J22" s="13">
        <f>1/$A$1*[1]CoreVPAExp!BI$15</f>
        <v>9.5578000000000017E-3</v>
      </c>
      <c r="K22" s="13">
        <f>1/$A$1*[1]CoreVPAExp!BJ$15</f>
        <v>8.1809000000000014E-3</v>
      </c>
      <c r="L22" s="13">
        <f>1/$A$1*[1]CoreVPAExp!BK$15</f>
        <v>6.7584600000000009E-3</v>
      </c>
      <c r="M22" s="13">
        <f>1/$A$1*[1]CoreVPAExp!BL$15</f>
        <v>7.1840799999999998E-3</v>
      </c>
      <c r="N22" s="13">
        <f>1/$A$1*[1]CoreVPAExp!BM$15</f>
        <v>7.5236799999999996E-3</v>
      </c>
      <c r="O22" s="13">
        <f>1/$A$1*[1]CoreVPAExp!BN$15</f>
        <v>8.1845400000000006E-3</v>
      </c>
      <c r="P22" s="13">
        <f>1/$A$1*[1]CoreVPAExp!BO$15</f>
        <v>8.2315199999999991E-3</v>
      </c>
      <c r="Q22" s="13">
        <f>1/$A$1*[1]CoreVPAExp!BP$15</f>
        <v>8.5758399999999995E-3</v>
      </c>
      <c r="R22" s="13">
        <f>1/$A$1*[1]CoreVPAExp!BQ$15</f>
        <v>8.0680600000000002E-3</v>
      </c>
      <c r="S22" s="13">
        <f>1/$A$1*[1]CoreVPAExp!BR$15</f>
        <v>7.01974E-3</v>
      </c>
      <c r="T22" s="131">
        <f>1/$A$1*[1]CoreVPAExp!BS$15</f>
        <v>5.9822399999999998E-3</v>
      </c>
      <c r="U22" s="131">
        <f>1/$A$1*[1]CoreVPAExp!BT$15</f>
        <v>6.827243696E-3</v>
      </c>
      <c r="V22" s="13">
        <f>1/$A$1*[1]CoreVPAExp!BU$15</f>
        <v>3.3724599999999999E-3</v>
      </c>
      <c r="W22" s="13">
        <f>1/$A$1*[1]CoreVPAExp!BV$15</f>
        <v>4.5026800000000002E-3</v>
      </c>
      <c r="X22" s="13">
        <f>1/$A$1*[1]CoreVPAExp!BW$15</f>
        <v>6.0405799999999994E-3</v>
      </c>
      <c r="Y22" s="13">
        <f>1/$A$1*[1]CoreVPAExp!BX$15</f>
        <v>4.1169345999999985E-3</v>
      </c>
      <c r="Z22" s="13">
        <f>1/$A$1*[1]CoreVPAExp!BY$15</f>
        <v>0</v>
      </c>
      <c r="AA22" s="13">
        <f>1/$A$1*[1]CoreVPAExp!BZ$15</f>
        <v>0</v>
      </c>
      <c r="AB22" s="193">
        <f>1/$A$1*[1]CoreVPAExp!CA$15</f>
        <v>0</v>
      </c>
      <c r="AC22" s="161"/>
      <c r="AD22" s="167">
        <f>[1]CoreVPAExp!CB$15</f>
        <v>1.5630309999999998</v>
      </c>
      <c r="AE22" s="140">
        <f>[1]CoreVPAExp!CC$15</f>
        <v>0.71086000000000005</v>
      </c>
      <c r="AF22" s="140">
        <f>[1]CoreVPAExp!CD$15</f>
        <v>0.33280399999999999</v>
      </c>
      <c r="AG22" s="140">
        <f>[1]CoreVPAExp!CE$15</f>
        <v>1.27691</v>
      </c>
      <c r="AH22" s="140">
        <f>[1]CoreVPAExp!CF$15</f>
        <v>2.8020510000000001</v>
      </c>
      <c r="AI22" s="140">
        <f>[1]CoreVPAExp!CG$15</f>
        <v>1.558942</v>
      </c>
      <c r="AJ22" s="140">
        <f>[1]CoreVPAExp!CH$15</f>
        <v>1.8073779999999997</v>
      </c>
      <c r="AK22" s="140">
        <f>[1]CoreVPAExp!CI$15</f>
        <v>3.4894270000000001</v>
      </c>
      <c r="AL22" s="140">
        <f>[1]CoreVPAExp!CJ$15</f>
        <v>3.0973479999999998</v>
      </c>
      <c r="AM22" s="140">
        <f>[1]CoreVPAExp!CK$15</f>
        <v>2.5763589999999996</v>
      </c>
      <c r="AN22" s="140">
        <f>[1]CoreVPAExp!CL$15</f>
        <v>3.1680029999999997</v>
      </c>
      <c r="AO22" s="140">
        <f>[1]CoreVPAExp!CM$15</f>
        <v>3.5354380000000001</v>
      </c>
      <c r="AP22" s="140">
        <f>[1]CoreVPAExp!CN$15</f>
        <v>4.3489009999999997</v>
      </c>
      <c r="AQ22" s="140">
        <f>[1]CoreVPAExp!CO$15</f>
        <v>4.568975</v>
      </c>
      <c r="AR22" s="140">
        <f>[1]CoreVPAExp!CP$15</f>
        <v>4.9011459999999998</v>
      </c>
      <c r="AS22" s="140">
        <f>[1]CoreVPAExp!CQ$15</f>
        <v>4.2570600000000001</v>
      </c>
      <c r="AT22" s="140">
        <f>[1]CoreVPAExp!CR$15</f>
        <v>3.755509</v>
      </c>
      <c r="AU22" s="104">
        <f>[1]CoreVPAExp!CS$15</f>
        <v>3.5347409999999999</v>
      </c>
      <c r="AV22" s="104">
        <f>[1]CoreVPAExp!CT$15</f>
        <v>3.1963119999999998</v>
      </c>
      <c r="AW22" s="140">
        <f>[1]CoreVPAExp!CU$15</f>
        <v>1.9269379999999998</v>
      </c>
      <c r="AX22" s="140">
        <f>[1]CoreVPAExp!CV$15</f>
        <v>2.5636859999999997</v>
      </c>
      <c r="AY22" s="140">
        <f>[1]CoreVPAExp!CW$15</f>
        <v>3.9927409999999997</v>
      </c>
      <c r="AZ22" s="140">
        <f>[1]CoreVPAExp!CX$15</f>
        <v>2.904392745</v>
      </c>
      <c r="BA22" s="140">
        <f>[1]CoreVPAExp!CY$15</f>
        <v>0</v>
      </c>
      <c r="BB22" s="140">
        <f>[1]CoreVPAExp!CZ$15</f>
        <v>0</v>
      </c>
      <c r="BC22" s="140">
        <f>[1]CoreVPAExp!DA$15</f>
        <v>0</v>
      </c>
      <c r="BD22" s="182"/>
    </row>
    <row r="23" spans="2:56">
      <c r="B23" s="77" t="s">
        <v>34</v>
      </c>
      <c r="C23" s="12">
        <f>1/$A$1*[1]CoreVPAExp!BB$108</f>
        <v>2.1013649999999998E-2</v>
      </c>
      <c r="D23" s="13">
        <f>1/$A$1*[1]CoreVPAExp!BC$108</f>
        <v>3.1240649999999998E-2</v>
      </c>
      <c r="E23" s="13">
        <f>1/$A$1*[1]CoreVPAExp!BD$108</f>
        <v>3.8136000000000003E-3</v>
      </c>
      <c r="F23" s="13">
        <f>1/$A$1*[1]CoreVPAExp!BE$108</f>
        <v>1.3288999999999999E-2</v>
      </c>
      <c r="G23" s="13">
        <f>1/$A$1*[1]CoreVPAExp!BF$108</f>
        <v>1.072E-3</v>
      </c>
      <c r="H23" s="13">
        <f>1/$A$1*[1]CoreVPAExp!BG$108</f>
        <v>8.6680000000000004E-3</v>
      </c>
      <c r="I23" s="13">
        <f>1/$A$1*[1]CoreVPAExp!BH$108</f>
        <v>9.0060000000000001E-3</v>
      </c>
      <c r="J23" s="13">
        <f>1/$A$1*[1]CoreVPAExp!BI$108</f>
        <v>1.405E-2</v>
      </c>
      <c r="K23" s="13">
        <f>1/$A$1*[1]CoreVPAExp!BJ$108</f>
        <v>0</v>
      </c>
      <c r="L23" s="13">
        <f>1/$A$1*[1]CoreVPAExp!BK$108</f>
        <v>6.5979999999999997E-3</v>
      </c>
      <c r="M23" s="13">
        <f>1/$A$1*[1]CoreVPAExp!BL$108</f>
        <v>1.5999999999999999E-5</v>
      </c>
      <c r="N23" s="13">
        <f>1/$A$1*[1]CoreVPAExp!BM$108</f>
        <v>5.0979039999999996E-2</v>
      </c>
      <c r="O23" s="13">
        <f>1/$A$1*[1]CoreVPAExp!BN$108</f>
        <v>6.0956999999999997E-2</v>
      </c>
      <c r="P23" s="13">
        <f>1/$A$1*[1]CoreVPAExp!BO$108</f>
        <v>1.5375999999999999E-2</v>
      </c>
      <c r="Q23" s="13">
        <f>1/$A$1*[1]CoreVPAExp!BP$108</f>
        <v>1.9658999999999999E-2</v>
      </c>
      <c r="R23" s="13">
        <f>1/$A$1*[1]CoreVPAExp!BQ$108</f>
        <v>0.23861697999999998</v>
      </c>
      <c r="S23" s="13">
        <f>1/$A$1*[1]CoreVPAExp!BR$108</f>
        <v>0.24154299999999998</v>
      </c>
      <c r="T23" s="131">
        <f>1/$A$1*[1]CoreVPAExp!BS$108</f>
        <v>0.209540438</v>
      </c>
      <c r="U23" s="131">
        <f>1/$A$1*[1]CoreVPAExp!BT$108</f>
        <v>0.28260457999999999</v>
      </c>
      <c r="V23" s="13">
        <f>1/$A$1*[1]CoreVPAExp!BU$108</f>
        <v>0.19566499999999998</v>
      </c>
      <c r="W23" s="13">
        <f>1/$A$1*[1]CoreVPAExp!BV$108</f>
        <v>0.10933</v>
      </c>
      <c r="X23" s="13">
        <f>1/$A$1*[1]CoreVPAExp!BW$108</f>
        <v>0.13033799999999998</v>
      </c>
      <c r="Y23" s="13">
        <f>1/$A$1*[1]CoreVPAExp!BX$108</f>
        <v>0.16598399999999999</v>
      </c>
      <c r="Z23" s="13">
        <f>1/$A$1*[1]CoreVPAExp!BY$108</f>
        <v>0</v>
      </c>
      <c r="AA23" s="13">
        <f>1/$A$1*[1]CoreVPAExp!BZ$108</f>
        <v>0</v>
      </c>
      <c r="AB23" s="193">
        <f>1/$A$1*[1]CoreVPAExp!CA$108</f>
        <v>0</v>
      </c>
      <c r="AC23" s="161"/>
      <c r="AD23" s="167">
        <f>[1]CoreVPAExp!CB$108</f>
        <v>2.9722039999999996</v>
      </c>
      <c r="AE23" s="140">
        <f>[1]CoreVPAExp!CC$108</f>
        <v>4.1743309999999996</v>
      </c>
      <c r="AF23" s="140">
        <f>[1]CoreVPAExp!CD$108</f>
        <v>1.2274499999999999</v>
      </c>
      <c r="AG23" s="140">
        <f>[1]CoreVPAExp!CE$108</f>
        <v>2.2193079999999998</v>
      </c>
      <c r="AH23" s="140">
        <f>[1]CoreVPAExp!CF$108</f>
        <v>0.12972600000000001</v>
      </c>
      <c r="AI23" s="140">
        <f>[1]CoreVPAExp!CG$108</f>
        <v>2.2914249999999998</v>
      </c>
      <c r="AJ23" s="140">
        <f>[1]CoreVPAExp!CH$108</f>
        <v>1.9405449999999997</v>
      </c>
      <c r="AK23" s="140">
        <f>[1]CoreVPAExp!CI$108</f>
        <v>6.2320630000000001</v>
      </c>
      <c r="AL23" s="140">
        <f>[1]CoreVPAExp!CJ$108</f>
        <v>0</v>
      </c>
      <c r="AM23" s="140">
        <f>[1]CoreVPAExp!CK$108</f>
        <v>0.95057799999999992</v>
      </c>
      <c r="AN23" s="140">
        <f>[1]CoreVPAExp!CL$108</f>
        <v>5.9909999999999998E-3</v>
      </c>
      <c r="AO23" s="140">
        <f>[1]CoreVPAExp!CM$108</f>
        <v>15.101751999999999</v>
      </c>
      <c r="AP23" s="140">
        <f>[1]CoreVPAExp!CN$108</f>
        <v>18.979336999999997</v>
      </c>
      <c r="AQ23" s="140">
        <f>[1]CoreVPAExp!CO$108</f>
        <v>3.9444949999999999</v>
      </c>
      <c r="AR23" s="140">
        <f>[1]CoreVPAExp!CP$108</f>
        <v>5.4374120000000001</v>
      </c>
      <c r="AS23" s="140">
        <f>[1]CoreVPAExp!CQ$108</f>
        <v>68.961466000000001</v>
      </c>
      <c r="AT23" s="140">
        <f>[1]CoreVPAExp!CR$108</f>
        <v>60.721711999999997</v>
      </c>
      <c r="AU23" s="104">
        <f>[1]CoreVPAExp!CS$108</f>
        <v>52.595759999999999</v>
      </c>
      <c r="AV23" s="104">
        <f>[1]CoreVPAExp!CT$108</f>
        <v>66.184837000000002</v>
      </c>
      <c r="AW23" s="140">
        <f>[1]CoreVPAExp!CU$108</f>
        <v>39.434182</v>
      </c>
      <c r="AX23" s="140">
        <f>[1]CoreVPAExp!CV$108</f>
        <v>19.930947</v>
      </c>
      <c r="AY23" s="140">
        <f>[1]CoreVPAExp!CW$108</f>
        <v>28.962309999999999</v>
      </c>
      <c r="AZ23" s="140">
        <f>[1]CoreVPAExp!CX$108</f>
        <v>45.022732614999995</v>
      </c>
      <c r="BA23" s="140">
        <f>[1]CoreVPAExp!CY$108</f>
        <v>0</v>
      </c>
      <c r="BB23" s="140">
        <f>[1]CoreVPAExp!CZ$108</f>
        <v>0</v>
      </c>
      <c r="BC23" s="140">
        <f>[1]CoreVPAExp!DA$108</f>
        <v>0</v>
      </c>
      <c r="BD23" s="182"/>
    </row>
    <row r="24" spans="2:56">
      <c r="B24" s="77" t="s">
        <v>41</v>
      </c>
      <c r="C24" s="12">
        <f>1/$A$1*[1]CoreVPAExp!BB$163</f>
        <v>2.9567230000000002E-4</v>
      </c>
      <c r="D24" s="13">
        <f>1/$A$1*[1]CoreVPAExp!BC$163</f>
        <v>5.0798700400000009E-4</v>
      </c>
      <c r="E24" s="13">
        <f>1/$A$1*[1]CoreVPAExp!BD$163</f>
        <v>7.6848439999999997E-4</v>
      </c>
      <c r="F24" s="13">
        <f>1/$A$1*[1]CoreVPAExp!BE$163</f>
        <v>1.3401282159999999E-3</v>
      </c>
      <c r="G24" s="13">
        <f>1/$A$1*[1]CoreVPAExp!BF$163</f>
        <v>2.3658793759999998E-3</v>
      </c>
      <c r="H24" s="13">
        <f>1/$A$1*[1]CoreVPAExp!BG$163</f>
        <v>2.5695521920000002E-3</v>
      </c>
      <c r="I24" s="13">
        <f>1/$A$1*[1]CoreVPAExp!BH$163</f>
        <v>5.7643400000000006E-3</v>
      </c>
      <c r="J24" s="13">
        <f>1/$A$1*[1]CoreVPAExp!BI$163</f>
        <v>2.9556399999999998E-3</v>
      </c>
      <c r="K24" s="13">
        <f>1/$A$1*[1]CoreVPAExp!BJ$163</f>
        <v>4.4810600000000003E-3</v>
      </c>
      <c r="L24" s="13">
        <f>1/$A$1*[1]CoreVPAExp!BK$163</f>
        <v>5.6072200000000004E-3</v>
      </c>
      <c r="M24" s="13">
        <f>1/$A$1*[1]CoreVPAExp!BL$163</f>
        <v>5.6118600000000006E-3</v>
      </c>
      <c r="N24" s="13">
        <f>1/$A$1*[1]CoreVPAExp!BM$163</f>
        <v>3.8839E-3</v>
      </c>
      <c r="O24" s="13">
        <f>1/$A$1*[1]CoreVPAExp!BN$163</f>
        <v>8.1694000000000003E-3</v>
      </c>
      <c r="P24" s="13">
        <f>1/$A$1*[1]CoreVPAExp!BO$163</f>
        <v>8.4123800000000006E-3</v>
      </c>
      <c r="Q24" s="13">
        <f>1/$A$1*[1]CoreVPAExp!BP$163</f>
        <v>7.7147799999999992E-3</v>
      </c>
      <c r="R24" s="13">
        <f>1/$A$1*[1]CoreVPAExp!BQ$163</f>
        <v>6.3298599999999997E-3</v>
      </c>
      <c r="S24" s="13">
        <f>1/$A$1*[1]CoreVPAExp!BR$163</f>
        <v>8.4224399999999998E-3</v>
      </c>
      <c r="T24" s="131">
        <f>1/$A$1*[1]CoreVPAExp!BS$163</f>
        <v>9.7786399999999999E-3</v>
      </c>
      <c r="U24" s="131">
        <f>1/$A$1*[1]CoreVPAExp!BT$163</f>
        <v>9.5950199999999992E-3</v>
      </c>
      <c r="V24" s="13">
        <f>1/$A$1*[1]CoreVPAExp!BU$163</f>
        <v>1.1764180000000001E-2</v>
      </c>
      <c r="W24" s="13">
        <f>1/$A$1*[1]CoreVPAExp!BV$163</f>
        <v>1.1413472391999999E-2</v>
      </c>
      <c r="X24" s="13">
        <f>1/$A$1*[1]CoreVPAExp!BW$163</f>
        <v>1.4048359999999999E-2</v>
      </c>
      <c r="Y24" s="13">
        <f>1/$A$1*[1]CoreVPAExp!BX$163</f>
        <v>1.2966860122579998E-2</v>
      </c>
      <c r="Z24" s="13">
        <f>1/$A$1*[1]CoreVPAExp!BY$163</f>
        <v>0</v>
      </c>
      <c r="AA24" s="13">
        <f>1/$A$1*[1]CoreVPAExp!BZ$163</f>
        <v>0</v>
      </c>
      <c r="AB24" s="193">
        <f>1/$A$1*[1]CoreVPAExp!CA$163</f>
        <v>0</v>
      </c>
      <c r="AC24" s="161"/>
      <c r="AD24" s="167">
        <f>[1]CoreVPAExp!CB$163</f>
        <v>9.6169000000000004E-2</v>
      </c>
      <c r="AE24" s="140">
        <f>[1]CoreVPAExp!CC$163</f>
        <v>0.153169</v>
      </c>
      <c r="AF24" s="140">
        <f>[1]CoreVPAExp!CD$163</f>
        <v>0.21492199999999995</v>
      </c>
      <c r="AG24" s="140">
        <f>[1]CoreVPAExp!CE$163</f>
        <v>0.34709099999999998</v>
      </c>
      <c r="AH24" s="140">
        <f>[1]CoreVPAExp!CF$163</f>
        <v>0.45459300000000002</v>
      </c>
      <c r="AI24" s="140">
        <f>[1]CoreVPAExp!CG$163</f>
        <v>0.650061</v>
      </c>
      <c r="AJ24" s="140">
        <f>[1]CoreVPAExp!CH$163</f>
        <v>1.8012479999999997</v>
      </c>
      <c r="AK24" s="140">
        <f>[1]CoreVPAExp!CI$163</f>
        <v>1.1047889999999998</v>
      </c>
      <c r="AL24" s="140">
        <f>[1]CoreVPAExp!CJ$163</f>
        <v>1.7707839999999999</v>
      </c>
      <c r="AM24" s="140">
        <f>[1]CoreVPAExp!CK$163</f>
        <v>2.1625160000000001</v>
      </c>
      <c r="AN24" s="140">
        <f>[1]CoreVPAExp!CL$163</f>
        <v>2.2241879999999998</v>
      </c>
      <c r="AO24" s="140">
        <f>[1]CoreVPAExp!CM$163</f>
        <v>1.6120539999999999</v>
      </c>
      <c r="AP24" s="140">
        <f>[1]CoreVPAExp!CN$163</f>
        <v>4.3306509999999996</v>
      </c>
      <c r="AQ24" s="140">
        <f>[1]CoreVPAExp!CO$163</f>
        <v>5.3034479999999995</v>
      </c>
      <c r="AR24" s="140">
        <f>[1]CoreVPAExp!CP$163</f>
        <v>5.2403909999999998</v>
      </c>
      <c r="AS24" s="140">
        <f>[1]CoreVPAExp!CQ$163</f>
        <v>3.4359109999999999</v>
      </c>
      <c r="AT24" s="140">
        <f>[1]CoreVPAExp!CR$163</f>
        <v>4.1077839999999997</v>
      </c>
      <c r="AU24" s="104">
        <f>[1]CoreVPAExp!CS$163</f>
        <v>4.5736969999999992</v>
      </c>
      <c r="AV24" s="104">
        <f>[1]CoreVPAExp!CT$163</f>
        <v>4.8472689999999989</v>
      </c>
      <c r="AW24" s="140">
        <f>[1]CoreVPAExp!CU$163</f>
        <v>5.7402909999999991</v>
      </c>
      <c r="AX24" s="140">
        <f>[1]CoreVPAExp!CV$163</f>
        <v>4.9454690000000001</v>
      </c>
      <c r="AY24" s="140">
        <f>[1]CoreVPAExp!CW$163</f>
        <v>7.2382739999999997</v>
      </c>
      <c r="AZ24" s="140">
        <f>[1]CoreVPAExp!CX$163</f>
        <v>6.8117577860000003</v>
      </c>
      <c r="BA24" s="140">
        <f>[1]CoreVPAExp!CY$163</f>
        <v>0</v>
      </c>
      <c r="BB24" s="140">
        <f>[1]CoreVPAExp!CZ$163</f>
        <v>0</v>
      </c>
      <c r="BC24" s="140">
        <f>[1]CoreVPAExp!DA$163</f>
        <v>0</v>
      </c>
      <c r="BD24" s="182"/>
    </row>
    <row r="25" spans="2:56" ht="13" thickBot="1">
      <c r="B25" s="81" t="s">
        <v>42</v>
      </c>
      <c r="C25" s="71">
        <f t="shared" ref="C25:AB25" si="6">SUM(C21:C21)-SUM(C22:C24)</f>
        <v>0</v>
      </c>
      <c r="D25" s="72">
        <f t="shared" si="6"/>
        <v>0</v>
      </c>
      <c r="E25" s="72">
        <f t="shared" si="6"/>
        <v>1.214306433183765E-16</v>
      </c>
      <c r="F25" s="72">
        <f t="shared" si="6"/>
        <v>7.2858385991025898E-17</v>
      </c>
      <c r="G25" s="72">
        <f t="shared" si="6"/>
        <v>5.377642775528102E-17</v>
      </c>
      <c r="H25" s="72">
        <f t="shared" si="6"/>
        <v>0</v>
      </c>
      <c r="I25" s="72">
        <f t="shared" si="6"/>
        <v>0</v>
      </c>
      <c r="J25" s="72">
        <f t="shared" si="6"/>
        <v>-1.1796119636642288E-16</v>
      </c>
      <c r="K25" s="72">
        <f t="shared" si="6"/>
        <v>1.1283999999986243E-4</v>
      </c>
      <c r="L25" s="72">
        <f t="shared" si="6"/>
        <v>-7.2858385991025898E-17</v>
      </c>
      <c r="M25" s="72">
        <f t="shared" si="6"/>
        <v>1.8735013540549517E-16</v>
      </c>
      <c r="N25" s="72">
        <f t="shared" si="6"/>
        <v>6.2450045135165055E-17</v>
      </c>
      <c r="O25" s="72">
        <f t="shared" si="6"/>
        <v>8.7136000000431757E-6</v>
      </c>
      <c r="P25" s="72">
        <f t="shared" si="6"/>
        <v>1.0281105999999512E-3</v>
      </c>
      <c r="Q25" s="72">
        <f t="shared" si="6"/>
        <v>6.2393953999999793E-3</v>
      </c>
      <c r="R25" s="72">
        <f t="shared" si="6"/>
        <v>1.1450680200000452E-2</v>
      </c>
      <c r="S25" s="72">
        <f t="shared" si="6"/>
        <v>1.1571812119999747E-2</v>
      </c>
      <c r="T25" s="130">
        <f t="shared" si="6"/>
        <v>6.2070694000002091E-4</v>
      </c>
      <c r="U25" s="72">
        <f t="shared" si="6"/>
        <v>2.428944700000879E-4</v>
      </c>
      <c r="V25" s="72">
        <f t="shared" si="6"/>
        <v>0</v>
      </c>
      <c r="W25" s="72">
        <f t="shared" si="6"/>
        <v>1.2374820639996509E-3</v>
      </c>
      <c r="X25" s="72">
        <f t="shared" si="6"/>
        <v>6.0783049600024452E-4</v>
      </c>
      <c r="Y25" s="72">
        <f t="shared" si="6"/>
        <v>0</v>
      </c>
      <c r="Z25" s="72">
        <f t="shared" si="6"/>
        <v>0</v>
      </c>
      <c r="AA25" s="72">
        <f t="shared" si="6"/>
        <v>0</v>
      </c>
      <c r="AB25" s="195">
        <f t="shared" si="6"/>
        <v>0</v>
      </c>
      <c r="AC25" s="173"/>
      <c r="AD25" s="174">
        <f t="shared" ref="AD25:BC25" si="7">SUM(AD21:AD21)-SUM(AD22:AD24)</f>
        <v>0</v>
      </c>
      <c r="AE25" s="141">
        <f t="shared" si="7"/>
        <v>0</v>
      </c>
      <c r="AF25" s="141">
        <f t="shared" si="7"/>
        <v>1.7763568394002505E-15</v>
      </c>
      <c r="AG25" s="141">
        <f t="shared" si="7"/>
        <v>-8.8817841970012523E-15</v>
      </c>
      <c r="AH25" s="141">
        <f t="shared" si="7"/>
        <v>-1.5099033134902129E-14</v>
      </c>
      <c r="AI25" s="141">
        <f t="shared" si="7"/>
        <v>0</v>
      </c>
      <c r="AJ25" s="141">
        <f t="shared" si="7"/>
        <v>-2.6645352591003757E-14</v>
      </c>
      <c r="AK25" s="141">
        <f t="shared" si="7"/>
        <v>2.8421709430404007E-14</v>
      </c>
      <c r="AL25" s="141">
        <f t="shared" si="7"/>
        <v>4.8272999999941391E-2</v>
      </c>
      <c r="AM25" s="141">
        <f t="shared" si="7"/>
        <v>1.5099033134902129E-14</v>
      </c>
      <c r="AN25" s="141">
        <f t="shared" si="7"/>
        <v>2.042810365310288E-14</v>
      </c>
      <c r="AO25" s="141">
        <f t="shared" si="7"/>
        <v>0</v>
      </c>
      <c r="AP25" s="141">
        <f t="shared" si="7"/>
        <v>4.5389999999549957E-3</v>
      </c>
      <c r="AQ25" s="141">
        <f t="shared" si="7"/>
        <v>0.48125100000003052</v>
      </c>
      <c r="AR25" s="141">
        <f t="shared" si="7"/>
        <v>2.689792000000093</v>
      </c>
      <c r="AS25" s="141">
        <f t="shared" si="7"/>
        <v>4.8983330000001786</v>
      </c>
      <c r="AT25" s="141">
        <f t="shared" si="7"/>
        <v>4.9344489999999439</v>
      </c>
      <c r="AU25" s="127">
        <f t="shared" si="7"/>
        <v>0.18101000000027057</v>
      </c>
      <c r="AV25" s="127">
        <f t="shared" si="7"/>
        <v>7.1039000000070018E-2</v>
      </c>
      <c r="AW25" s="141">
        <f t="shared" si="7"/>
        <v>0</v>
      </c>
      <c r="AX25" s="141">
        <f t="shared" si="7"/>
        <v>0.3830110000000353</v>
      </c>
      <c r="AY25" s="141">
        <f t="shared" si="7"/>
        <v>0.21643500000001126</v>
      </c>
      <c r="AZ25" s="141">
        <f t="shared" si="7"/>
        <v>0</v>
      </c>
      <c r="BA25" s="141">
        <f t="shared" si="7"/>
        <v>0</v>
      </c>
      <c r="BB25" s="141">
        <f t="shared" si="7"/>
        <v>0</v>
      </c>
      <c r="BC25" s="141">
        <f t="shared" si="7"/>
        <v>0</v>
      </c>
      <c r="BD25" s="182"/>
    </row>
    <row r="26" spans="2:56" ht="13" thickTop="1">
      <c r="AD26" s="18"/>
      <c r="AE26" s="18"/>
      <c r="AF26" s="18"/>
      <c r="AG26" s="18"/>
      <c r="AH26" s="18"/>
      <c r="AI26" s="18"/>
      <c r="AJ26" s="18"/>
      <c r="AK26" s="18"/>
      <c r="AL26" s="18"/>
      <c r="AM26" s="18"/>
      <c r="AN26" s="18"/>
      <c r="AO26" s="18"/>
      <c r="AP26" s="18"/>
      <c r="AQ26" s="18"/>
      <c r="AR26" s="18"/>
      <c r="AS26" s="18"/>
      <c r="AT26" s="18"/>
      <c r="AU26" s="202"/>
      <c r="AV26" s="202"/>
      <c r="AW26" s="18"/>
      <c r="AX26" s="18"/>
      <c r="AY26" s="18"/>
      <c r="AZ26" s="18"/>
      <c r="BA26" s="18"/>
      <c r="BB26" s="18"/>
      <c r="BC26" s="18"/>
    </row>
    <row r="27" spans="2:56">
      <c r="AD27" s="18"/>
      <c r="AE27" s="18"/>
      <c r="AF27" s="18"/>
      <c r="AG27" s="18"/>
      <c r="AH27" s="18"/>
      <c r="AI27" s="18"/>
      <c r="AJ27" s="18"/>
      <c r="AK27" s="18"/>
      <c r="AL27" s="18"/>
      <c r="AM27" s="18"/>
      <c r="AN27" s="18"/>
      <c r="AO27" s="18"/>
      <c r="AP27" s="18"/>
      <c r="AQ27" s="18"/>
      <c r="AR27" s="18"/>
      <c r="AS27" s="18"/>
      <c r="AT27" s="18"/>
      <c r="AU27" s="202"/>
      <c r="AV27" s="202"/>
      <c r="AW27" s="18"/>
      <c r="AX27" s="18"/>
      <c r="AY27" s="18"/>
      <c r="AZ27" s="18"/>
      <c r="BA27" s="18"/>
      <c r="BB27" s="18"/>
      <c r="BC27" s="18"/>
    </row>
    <row r="28" spans="2:56">
      <c r="AD28" s="18"/>
      <c r="AE28" s="18"/>
      <c r="AF28" s="18"/>
      <c r="AG28" s="18"/>
      <c r="AH28" s="18"/>
      <c r="AI28" s="18"/>
      <c r="AJ28" s="18"/>
      <c r="AK28" s="18"/>
      <c r="AL28" s="18"/>
      <c r="AM28" s="18"/>
      <c r="AN28" s="18"/>
      <c r="AO28" s="18"/>
      <c r="AP28" s="18"/>
      <c r="AQ28" s="18"/>
      <c r="AR28" s="18"/>
      <c r="AS28" s="18"/>
      <c r="AT28" s="18"/>
      <c r="AU28" s="202"/>
      <c r="AV28" s="202"/>
      <c r="AW28" s="18"/>
      <c r="AX28" s="18"/>
      <c r="AY28" s="18"/>
      <c r="AZ28" s="18"/>
      <c r="BA28" s="18"/>
      <c r="BB28" s="18"/>
      <c r="BC28" s="18"/>
    </row>
    <row r="29" spans="2:56">
      <c r="AD29" s="18"/>
      <c r="AE29" s="18"/>
      <c r="AF29" s="18"/>
      <c r="AG29" s="18"/>
      <c r="AH29" s="18"/>
      <c r="AI29" s="18"/>
      <c r="AJ29" s="18"/>
      <c r="AK29" s="18"/>
      <c r="AL29" s="18"/>
      <c r="AM29" s="18"/>
      <c r="AN29" s="18"/>
      <c r="AO29" s="18"/>
      <c r="AP29" s="18"/>
      <c r="AQ29" s="18"/>
      <c r="AR29" s="18"/>
      <c r="AS29" s="18"/>
      <c r="AT29" s="18"/>
      <c r="AU29" s="202"/>
      <c r="AV29" s="202"/>
      <c r="AW29" s="18"/>
      <c r="AX29" s="18"/>
      <c r="AY29" s="18"/>
      <c r="AZ29" s="18"/>
      <c r="BA29" s="18"/>
      <c r="BB29" s="18"/>
      <c r="BC29" s="18"/>
    </row>
    <row r="30" spans="2:56">
      <c r="AD30" s="18"/>
      <c r="AE30" s="18"/>
      <c r="AF30" s="18"/>
      <c r="AG30" s="18"/>
      <c r="AH30" s="18"/>
      <c r="AI30" s="18"/>
      <c r="AJ30" s="18"/>
      <c r="AK30" s="18"/>
      <c r="AL30" s="18"/>
      <c r="AM30" s="18"/>
      <c r="AN30" s="18"/>
      <c r="AO30" s="18"/>
      <c r="AP30" s="18"/>
      <c r="AQ30" s="18"/>
      <c r="AR30" s="18"/>
      <c r="AS30" s="18"/>
      <c r="AT30" s="18"/>
      <c r="AU30" s="202"/>
      <c r="AV30" s="202"/>
      <c r="AW30" s="18"/>
      <c r="AX30" s="18"/>
      <c r="AY30" s="18"/>
      <c r="AZ30" s="18"/>
      <c r="BA30" s="18"/>
      <c r="BB30" s="18"/>
      <c r="BC30" s="18"/>
    </row>
    <row r="31" spans="2:56">
      <c r="AD31" s="18"/>
      <c r="AE31" s="18"/>
      <c r="AF31" s="18"/>
      <c r="AG31" s="18"/>
      <c r="AH31" s="18"/>
      <c r="AI31" s="18"/>
      <c r="AJ31" s="18"/>
      <c r="AK31" s="18"/>
      <c r="AL31" s="18"/>
      <c r="AM31" s="18"/>
      <c r="AN31" s="18"/>
      <c r="AO31" s="18"/>
      <c r="AP31" s="18"/>
      <c r="AQ31" s="18"/>
      <c r="AR31" s="18"/>
      <c r="AS31" s="18"/>
      <c r="AT31" s="18"/>
      <c r="AU31" s="202"/>
      <c r="AV31" s="202"/>
      <c r="AW31" s="18"/>
      <c r="AX31" s="18"/>
      <c r="AY31" s="18"/>
      <c r="AZ31" s="18"/>
      <c r="BA31" s="18"/>
      <c r="BB31" s="18"/>
      <c r="BC31" s="18"/>
    </row>
    <row r="32" spans="2:56">
      <c r="AD32" s="18"/>
      <c r="AE32" s="18"/>
      <c r="AF32" s="18"/>
      <c r="AG32" s="18"/>
      <c r="AH32" s="18"/>
      <c r="AI32" s="18"/>
      <c r="AJ32" s="18"/>
      <c r="AK32" s="18"/>
      <c r="AL32" s="18"/>
      <c r="AM32" s="18"/>
      <c r="AN32" s="18"/>
      <c r="AO32" s="18"/>
      <c r="AP32" s="18"/>
      <c r="AQ32" s="18"/>
      <c r="AR32" s="18"/>
      <c r="AS32" s="18"/>
      <c r="AT32" s="18"/>
      <c r="AU32" s="202"/>
      <c r="AV32" s="202"/>
      <c r="AW32" s="18"/>
      <c r="AX32" s="18"/>
      <c r="AY32" s="18"/>
      <c r="AZ32" s="18"/>
      <c r="BA32" s="18"/>
      <c r="BB32" s="18"/>
      <c r="BC32" s="18"/>
    </row>
    <row r="33" spans="30:55">
      <c r="AD33" s="18"/>
      <c r="AE33" s="18"/>
      <c r="AF33" s="18"/>
      <c r="AG33" s="18"/>
      <c r="AH33" s="18"/>
      <c r="AI33" s="18"/>
      <c r="AJ33" s="18"/>
      <c r="AK33" s="18"/>
      <c r="AL33" s="18"/>
      <c r="AM33" s="18"/>
      <c r="AN33" s="18"/>
      <c r="AO33" s="18"/>
      <c r="AP33" s="18"/>
      <c r="AQ33" s="18"/>
      <c r="AR33" s="18"/>
      <c r="AS33" s="18"/>
      <c r="AT33" s="18"/>
      <c r="AU33" s="202"/>
      <c r="AV33" s="202"/>
      <c r="AW33" s="18"/>
      <c r="AX33" s="18"/>
      <c r="AY33" s="18"/>
      <c r="AZ33" s="18"/>
      <c r="BA33" s="18"/>
      <c r="BB33" s="18"/>
      <c r="BC33" s="18"/>
    </row>
    <row r="34" spans="30:55">
      <c r="AD34" s="18"/>
      <c r="AE34" s="18"/>
      <c r="AF34" s="18"/>
      <c r="AG34" s="18"/>
      <c r="AH34" s="18"/>
      <c r="AI34" s="18"/>
      <c r="AJ34" s="18"/>
      <c r="AK34" s="18"/>
      <c r="AL34" s="18"/>
      <c r="AM34" s="18"/>
      <c r="AN34" s="18"/>
      <c r="AO34" s="18"/>
      <c r="AP34" s="18"/>
      <c r="AQ34" s="18"/>
      <c r="AR34" s="18"/>
      <c r="AS34" s="18"/>
      <c r="AT34" s="18"/>
      <c r="AU34" s="202"/>
      <c r="AV34" s="202"/>
      <c r="AW34" s="18"/>
      <c r="AX34" s="18"/>
      <c r="AY34" s="18"/>
      <c r="AZ34" s="18"/>
      <c r="BA34" s="18"/>
      <c r="BB34" s="18"/>
      <c r="BC34" s="18"/>
    </row>
    <row r="35" spans="30:55">
      <c r="AD35" s="18"/>
      <c r="AE35" s="18"/>
      <c r="AF35" s="18"/>
      <c r="AG35" s="18"/>
      <c r="AH35" s="18"/>
      <c r="AI35" s="18"/>
      <c r="AJ35" s="18"/>
      <c r="AK35" s="18"/>
      <c r="AL35" s="18"/>
      <c r="AM35" s="18"/>
      <c r="AN35" s="18"/>
      <c r="AO35" s="18"/>
      <c r="AP35" s="18"/>
      <c r="AQ35" s="18"/>
      <c r="AR35" s="18"/>
      <c r="AS35" s="18"/>
      <c r="AT35" s="18"/>
      <c r="AU35" s="202"/>
      <c r="AV35" s="202"/>
      <c r="AW35" s="18"/>
      <c r="AX35" s="18"/>
      <c r="AY35" s="18"/>
      <c r="AZ35" s="18"/>
      <c r="BA35" s="18"/>
      <c r="BB35" s="18"/>
      <c r="BC35" s="18"/>
    </row>
    <row r="36" spans="30:55">
      <c r="AD36" s="18"/>
      <c r="AE36" s="18"/>
      <c r="AF36" s="18"/>
      <c r="AG36" s="18"/>
      <c r="AH36" s="18"/>
      <c r="AI36" s="18"/>
      <c r="AJ36" s="18"/>
      <c r="AK36" s="18"/>
      <c r="AL36" s="18"/>
      <c r="AM36" s="18"/>
      <c r="AN36" s="18"/>
      <c r="AO36" s="18"/>
      <c r="AP36" s="18"/>
      <c r="AQ36" s="18"/>
      <c r="AR36" s="18"/>
      <c r="AS36" s="18"/>
      <c r="AT36" s="18"/>
      <c r="AU36" s="202"/>
      <c r="AV36" s="202"/>
      <c r="AW36" s="18"/>
      <c r="AX36" s="18"/>
      <c r="AY36" s="18"/>
      <c r="AZ36" s="18"/>
      <c r="BA36" s="18"/>
      <c r="BB36" s="18"/>
      <c r="BC36" s="18"/>
    </row>
    <row r="37" spans="30:55">
      <c r="AD37" s="18"/>
      <c r="AE37" s="18"/>
      <c r="AF37" s="18"/>
      <c r="AG37" s="18"/>
      <c r="AH37" s="18"/>
      <c r="AI37" s="18"/>
      <c r="AJ37" s="18"/>
      <c r="AK37" s="18"/>
      <c r="AL37" s="18"/>
      <c r="AM37" s="18"/>
      <c r="AN37" s="18"/>
      <c r="AO37" s="18"/>
      <c r="AP37" s="18"/>
      <c r="AQ37" s="18"/>
      <c r="AR37" s="18"/>
      <c r="AS37" s="18"/>
      <c r="AT37" s="18"/>
      <c r="AU37" s="202"/>
      <c r="AV37" s="202"/>
      <c r="AW37" s="18"/>
      <c r="AX37" s="18"/>
      <c r="AY37" s="18"/>
      <c r="AZ37" s="18"/>
      <c r="BA37" s="18"/>
      <c r="BB37" s="18"/>
      <c r="BC37" s="18"/>
    </row>
    <row r="38" spans="30:55">
      <c r="AD38" s="18"/>
      <c r="AE38" s="18"/>
      <c r="AF38" s="18"/>
      <c r="AG38" s="18"/>
      <c r="AH38" s="18"/>
      <c r="AI38" s="18"/>
      <c r="AJ38" s="18"/>
      <c r="AK38" s="18"/>
      <c r="AL38" s="18"/>
      <c r="AM38" s="18"/>
      <c r="AN38" s="18"/>
      <c r="AO38" s="18"/>
      <c r="AP38" s="18"/>
      <c r="AQ38" s="18"/>
      <c r="AR38" s="18"/>
      <c r="AS38" s="18"/>
      <c r="AT38" s="18"/>
      <c r="AU38" s="202"/>
      <c r="AV38" s="202"/>
      <c r="AW38" s="18"/>
      <c r="AX38" s="18"/>
      <c r="AY38" s="18"/>
      <c r="AZ38" s="18"/>
      <c r="BA38" s="18"/>
      <c r="BB38" s="18"/>
      <c r="BC38" s="18"/>
    </row>
    <row r="39" spans="30:55">
      <c r="AD39" s="18"/>
      <c r="AE39" s="18"/>
      <c r="AF39" s="18"/>
      <c r="AG39" s="18"/>
      <c r="AH39" s="18"/>
      <c r="AI39" s="18"/>
      <c r="AJ39" s="18"/>
      <c r="AK39" s="18"/>
      <c r="AL39" s="18"/>
      <c r="AM39" s="18"/>
      <c r="AN39" s="18"/>
      <c r="AO39" s="18"/>
      <c r="AP39" s="18"/>
      <c r="AQ39" s="18"/>
      <c r="AR39" s="18"/>
      <c r="AS39" s="18"/>
      <c r="AT39" s="18"/>
      <c r="AU39" s="202"/>
      <c r="AV39" s="202"/>
      <c r="AW39" s="18"/>
      <c r="AX39" s="18"/>
      <c r="AY39" s="18"/>
      <c r="AZ39" s="18"/>
      <c r="BA39" s="18"/>
      <c r="BB39" s="18"/>
      <c r="BC39" s="18"/>
    </row>
    <row r="40" spans="30:55">
      <c r="AD40" s="18"/>
      <c r="AE40" s="18"/>
      <c r="AF40" s="18"/>
      <c r="AG40" s="18"/>
      <c r="AH40" s="18"/>
      <c r="AI40" s="18"/>
      <c r="AJ40" s="18"/>
      <c r="AK40" s="18"/>
      <c r="AL40" s="18"/>
      <c r="AM40" s="18"/>
      <c r="AN40" s="18"/>
      <c r="AO40" s="18"/>
      <c r="AP40" s="18"/>
      <c r="AQ40" s="18"/>
      <c r="AR40" s="18"/>
      <c r="AS40" s="18"/>
      <c r="AT40" s="18"/>
      <c r="AU40" s="202"/>
      <c r="AV40" s="202"/>
      <c r="AW40" s="18"/>
      <c r="AX40" s="18"/>
      <c r="AY40" s="18"/>
      <c r="AZ40" s="18"/>
      <c r="BA40" s="18"/>
      <c r="BB40" s="18"/>
      <c r="BC40" s="18"/>
    </row>
    <row r="41" spans="30:55">
      <c r="AD41" s="18"/>
      <c r="AE41" s="18"/>
      <c r="AF41" s="18"/>
      <c r="AG41" s="18"/>
      <c r="AH41" s="18"/>
      <c r="AI41" s="18"/>
      <c r="AJ41" s="18"/>
      <c r="AK41" s="18"/>
      <c r="AL41" s="18"/>
      <c r="AM41" s="18"/>
      <c r="AN41" s="18"/>
      <c r="AO41" s="18"/>
      <c r="AP41" s="18"/>
      <c r="AQ41" s="18"/>
      <c r="AR41" s="18"/>
      <c r="AS41" s="18"/>
      <c r="AT41" s="18"/>
      <c r="AU41" s="202"/>
      <c r="AV41" s="202"/>
      <c r="AW41" s="18"/>
      <c r="AX41" s="18"/>
      <c r="AY41" s="18"/>
      <c r="AZ41" s="18"/>
      <c r="BA41" s="18"/>
      <c r="BB41" s="18"/>
      <c r="BC41" s="18"/>
    </row>
    <row r="42" spans="30:55">
      <c r="AD42" s="18"/>
      <c r="AE42" s="18"/>
      <c r="AF42" s="18"/>
      <c r="AG42" s="18"/>
      <c r="AH42" s="18"/>
      <c r="AI42" s="18"/>
      <c r="AJ42" s="18"/>
      <c r="AK42" s="18"/>
      <c r="AL42" s="18"/>
      <c r="AM42" s="18"/>
      <c r="AN42" s="18"/>
      <c r="AO42" s="18"/>
      <c r="AP42" s="18"/>
      <c r="AQ42" s="18"/>
      <c r="AR42" s="18"/>
      <c r="AS42" s="18"/>
      <c r="AT42" s="18"/>
      <c r="AU42" s="202"/>
      <c r="AV42" s="202"/>
      <c r="AW42" s="18"/>
      <c r="AX42" s="18"/>
      <c r="AY42" s="18"/>
      <c r="AZ42" s="18"/>
      <c r="BA42" s="18"/>
      <c r="BB42" s="18"/>
      <c r="BC42" s="18"/>
    </row>
    <row r="43" spans="30:55">
      <c r="AD43" s="18"/>
      <c r="AE43" s="18"/>
      <c r="AF43" s="18"/>
      <c r="AG43" s="18"/>
      <c r="AH43" s="18"/>
      <c r="AI43" s="18"/>
      <c r="AJ43" s="18"/>
      <c r="AK43" s="18"/>
      <c r="AL43" s="18"/>
      <c r="AM43" s="18"/>
      <c r="AN43" s="18"/>
      <c r="AO43" s="18"/>
      <c r="AP43" s="18"/>
      <c r="AQ43" s="18"/>
      <c r="AR43" s="18"/>
      <c r="AS43" s="18"/>
      <c r="AT43" s="18"/>
      <c r="AU43" s="202"/>
      <c r="AV43" s="202"/>
      <c r="AW43" s="18"/>
      <c r="AX43" s="18"/>
      <c r="AY43" s="18"/>
      <c r="AZ43" s="18"/>
      <c r="BA43" s="18"/>
      <c r="BB43" s="18"/>
      <c r="BC43" s="18"/>
    </row>
    <row r="44" spans="30:55">
      <c r="AD44" s="18"/>
      <c r="AE44" s="18"/>
      <c r="AF44" s="18"/>
      <c r="AG44" s="18"/>
      <c r="AH44" s="18"/>
      <c r="AI44" s="18"/>
      <c r="AJ44" s="18"/>
      <c r="AK44" s="18"/>
      <c r="AL44" s="18"/>
      <c r="AM44" s="18"/>
      <c r="AN44" s="18"/>
      <c r="AO44" s="18"/>
      <c r="AP44" s="18"/>
      <c r="AQ44" s="18"/>
      <c r="AR44" s="18"/>
      <c r="AS44" s="18"/>
      <c r="AT44" s="18"/>
      <c r="AU44" s="202"/>
      <c r="AV44" s="202"/>
      <c r="AW44" s="18"/>
      <c r="AX44" s="18"/>
      <c r="AY44" s="18"/>
      <c r="AZ44" s="18"/>
      <c r="BA44" s="18"/>
      <c r="BB44" s="18"/>
      <c r="BC44" s="18"/>
    </row>
    <row r="45" spans="30:55">
      <c r="AD45" s="18"/>
      <c r="AE45" s="18"/>
      <c r="AF45" s="18"/>
      <c r="AG45" s="18"/>
      <c r="AH45" s="18"/>
      <c r="AI45" s="18"/>
      <c r="AJ45" s="18"/>
      <c r="AK45" s="18"/>
      <c r="AL45" s="18"/>
      <c r="AM45" s="18"/>
      <c r="AN45" s="18"/>
      <c r="AO45" s="18"/>
      <c r="AP45" s="18"/>
      <c r="AQ45" s="18"/>
      <c r="AR45" s="18"/>
      <c r="AS45" s="18"/>
      <c r="AT45" s="18"/>
      <c r="AU45" s="202"/>
      <c r="AV45" s="202"/>
      <c r="AW45" s="18"/>
      <c r="AX45" s="18"/>
      <c r="AY45" s="18"/>
      <c r="AZ45" s="18"/>
      <c r="BA45" s="18"/>
      <c r="BB45" s="18"/>
      <c r="BC45" s="18"/>
    </row>
    <row r="46" spans="30:55">
      <c r="AD46" s="18"/>
      <c r="AE46" s="18"/>
      <c r="AF46" s="18"/>
      <c r="AG46" s="18"/>
      <c r="AH46" s="18"/>
      <c r="AI46" s="18"/>
      <c r="AJ46" s="18"/>
      <c r="AK46" s="18"/>
      <c r="AL46" s="18"/>
      <c r="AM46" s="18"/>
      <c r="AN46" s="18"/>
      <c r="AO46" s="18"/>
      <c r="AP46" s="18"/>
      <c r="AQ46" s="18"/>
      <c r="AR46" s="18"/>
      <c r="AS46" s="18"/>
      <c r="AT46" s="18"/>
      <c r="AU46" s="202"/>
      <c r="AV46" s="202"/>
      <c r="AW46" s="18"/>
      <c r="AX46" s="18"/>
      <c r="AY46" s="18"/>
      <c r="AZ46" s="18"/>
      <c r="BA46" s="18"/>
      <c r="BB46" s="18"/>
      <c r="BC46" s="18"/>
    </row>
    <row r="47" spans="30:55">
      <c r="AD47" s="18"/>
      <c r="AE47" s="18"/>
      <c r="AF47" s="18"/>
      <c r="AG47" s="18"/>
      <c r="AH47" s="18"/>
      <c r="AI47" s="18"/>
      <c r="AJ47" s="18"/>
      <c r="AK47" s="18"/>
      <c r="AL47" s="18"/>
      <c r="AM47" s="18"/>
      <c r="AN47" s="18"/>
      <c r="AO47" s="18"/>
      <c r="AP47" s="18"/>
      <c r="AQ47" s="18"/>
      <c r="AR47" s="18"/>
      <c r="AS47" s="18"/>
      <c r="AT47" s="18"/>
      <c r="AU47" s="202"/>
      <c r="AV47" s="202"/>
      <c r="AW47" s="18"/>
      <c r="AX47" s="18"/>
      <c r="AY47" s="18"/>
      <c r="AZ47" s="18"/>
      <c r="BA47" s="18"/>
      <c r="BB47" s="18"/>
      <c r="BC47" s="18"/>
    </row>
    <row r="48" spans="30:55">
      <c r="AD48" s="18"/>
      <c r="AE48" s="18"/>
      <c r="AF48" s="18"/>
      <c r="AG48" s="18"/>
      <c r="AH48" s="18"/>
      <c r="AI48" s="18"/>
      <c r="AJ48" s="18"/>
      <c r="AK48" s="18"/>
      <c r="AL48" s="18"/>
      <c r="AM48" s="18"/>
      <c r="AN48" s="18"/>
      <c r="AO48" s="18"/>
      <c r="AP48" s="18"/>
      <c r="AQ48" s="18"/>
      <c r="AR48" s="18"/>
      <c r="AS48" s="18"/>
      <c r="AT48" s="18"/>
      <c r="AU48" s="202"/>
      <c r="AV48" s="202"/>
      <c r="AW48" s="18"/>
      <c r="AX48" s="18"/>
      <c r="AY48" s="18"/>
      <c r="AZ48" s="18"/>
      <c r="BA48" s="18"/>
      <c r="BB48" s="18"/>
      <c r="BC48" s="18"/>
    </row>
    <row r="49" spans="30:55">
      <c r="AD49" s="18"/>
      <c r="AE49" s="18"/>
      <c r="AF49" s="18"/>
      <c r="AG49" s="18"/>
      <c r="AH49" s="18"/>
      <c r="AI49" s="18"/>
      <c r="AJ49" s="18"/>
      <c r="AK49" s="18"/>
      <c r="AL49" s="18"/>
      <c r="AM49" s="18"/>
      <c r="AN49" s="18"/>
      <c r="AO49" s="18"/>
      <c r="AP49" s="18"/>
      <c r="AQ49" s="18"/>
      <c r="AR49" s="18"/>
      <c r="AS49" s="18"/>
      <c r="AT49" s="18"/>
      <c r="AU49" s="202"/>
      <c r="AV49" s="202"/>
      <c r="AW49" s="18"/>
      <c r="AX49" s="18"/>
      <c r="AY49" s="18"/>
      <c r="AZ49" s="18"/>
      <c r="BA49" s="18"/>
      <c r="BB49" s="18"/>
      <c r="BC49" s="18"/>
    </row>
    <row r="50" spans="30:55">
      <c r="AD50" s="18"/>
      <c r="AE50" s="18"/>
      <c r="AF50" s="18"/>
      <c r="AG50" s="18"/>
      <c r="AH50" s="18"/>
      <c r="AI50" s="18"/>
      <c r="AJ50" s="18"/>
      <c r="AK50" s="18"/>
      <c r="AL50" s="18"/>
      <c r="AM50" s="18"/>
      <c r="AN50" s="18"/>
      <c r="AO50" s="18"/>
      <c r="AP50" s="18"/>
      <c r="AQ50" s="18"/>
      <c r="AR50" s="18"/>
      <c r="AS50" s="18"/>
      <c r="AT50" s="18"/>
      <c r="AU50" s="202"/>
      <c r="AV50" s="202"/>
      <c r="AW50" s="18"/>
      <c r="AX50" s="18"/>
      <c r="AY50" s="18"/>
      <c r="AZ50" s="18"/>
      <c r="BA50" s="18"/>
      <c r="BB50" s="18"/>
      <c r="BC50" s="18"/>
    </row>
    <row r="51" spans="30:55">
      <c r="AD51" s="18"/>
      <c r="AE51" s="18"/>
      <c r="AF51" s="18"/>
      <c r="AG51" s="18"/>
      <c r="AH51" s="18"/>
      <c r="AI51" s="18"/>
      <c r="AJ51" s="18"/>
      <c r="AK51" s="18"/>
      <c r="AL51" s="18"/>
      <c r="AM51" s="18"/>
      <c r="AN51" s="18"/>
      <c r="AO51" s="18"/>
      <c r="AP51" s="18"/>
      <c r="AQ51" s="18"/>
      <c r="AR51" s="18"/>
      <c r="AS51" s="18"/>
      <c r="AT51" s="18"/>
      <c r="AU51" s="202"/>
      <c r="AV51" s="202"/>
      <c r="AW51" s="18"/>
      <c r="AX51" s="18"/>
      <c r="AY51" s="18"/>
      <c r="AZ51" s="18"/>
      <c r="BA51" s="18"/>
      <c r="BB51" s="18"/>
      <c r="BC51" s="18"/>
    </row>
    <row r="52" spans="30:55">
      <c r="AD52" s="18"/>
      <c r="AE52" s="18"/>
      <c r="AF52" s="18"/>
      <c r="AG52" s="18"/>
      <c r="AH52" s="18"/>
      <c r="AI52" s="18"/>
      <c r="AJ52" s="18"/>
      <c r="AK52" s="18"/>
      <c r="AL52" s="18"/>
      <c r="AM52" s="18"/>
      <c r="AN52" s="18"/>
      <c r="AO52" s="18"/>
      <c r="AP52" s="18"/>
      <c r="AQ52" s="18"/>
      <c r="AR52" s="18"/>
      <c r="AS52" s="18"/>
      <c r="AT52" s="18"/>
      <c r="AU52" s="202"/>
      <c r="AV52" s="202"/>
      <c r="AW52" s="18"/>
      <c r="AX52" s="18"/>
      <c r="AY52" s="18"/>
      <c r="AZ52" s="18"/>
      <c r="BA52" s="18"/>
      <c r="BB52" s="18"/>
      <c r="BC52" s="18"/>
    </row>
    <row r="53" spans="30:55">
      <c r="AD53" s="18"/>
      <c r="AE53" s="18"/>
      <c r="AF53" s="18"/>
      <c r="AG53" s="18"/>
      <c r="AH53" s="18"/>
      <c r="AI53" s="18"/>
      <c r="AJ53" s="18"/>
      <c r="AK53" s="18"/>
      <c r="AL53" s="18"/>
      <c r="AM53" s="18"/>
      <c r="AN53" s="18"/>
      <c r="AO53" s="18"/>
      <c r="AP53" s="18"/>
      <c r="AQ53" s="18"/>
      <c r="AR53" s="18"/>
      <c r="AS53" s="18"/>
      <c r="AT53" s="18"/>
      <c r="AU53" s="202"/>
      <c r="AV53" s="202"/>
      <c r="AW53" s="18"/>
      <c r="AX53" s="18"/>
      <c r="AY53" s="18"/>
      <c r="AZ53" s="18"/>
      <c r="BA53" s="18"/>
      <c r="BB53" s="18"/>
      <c r="BC53" s="18"/>
    </row>
    <row r="54" spans="30:55">
      <c r="AD54" s="18"/>
      <c r="AE54" s="18"/>
      <c r="AF54" s="18"/>
      <c r="AG54" s="18"/>
      <c r="AH54" s="18"/>
      <c r="AI54" s="18"/>
      <c r="AJ54" s="18"/>
      <c r="AK54" s="18"/>
      <c r="AL54" s="18"/>
      <c r="AM54" s="18"/>
      <c r="AN54" s="18"/>
      <c r="AO54" s="18"/>
      <c r="AP54" s="18"/>
      <c r="AQ54" s="18"/>
      <c r="AR54" s="18"/>
      <c r="AS54" s="18"/>
      <c r="AT54" s="18"/>
      <c r="AU54" s="202"/>
      <c r="AV54" s="202"/>
      <c r="AW54" s="18"/>
      <c r="AX54" s="18"/>
      <c r="AY54" s="18"/>
      <c r="AZ54" s="18"/>
      <c r="BA54" s="18"/>
      <c r="BB54" s="18"/>
      <c r="BC54" s="18"/>
    </row>
    <row r="55" spans="30:55">
      <c r="AD55" s="18"/>
      <c r="AE55" s="18"/>
      <c r="AF55" s="18"/>
      <c r="AG55" s="18"/>
      <c r="AH55" s="18"/>
      <c r="AI55" s="18"/>
      <c r="AJ55" s="18"/>
      <c r="AK55" s="18"/>
      <c r="AL55" s="18"/>
      <c r="AM55" s="18"/>
      <c r="AN55" s="18"/>
      <c r="AO55" s="18"/>
      <c r="AP55" s="18"/>
      <c r="AQ55" s="18"/>
      <c r="AR55" s="18"/>
      <c r="AS55" s="18"/>
      <c r="AT55" s="18"/>
      <c r="AU55" s="202"/>
      <c r="AV55" s="202"/>
      <c r="AW55" s="18"/>
      <c r="AX55" s="18"/>
      <c r="AY55" s="18"/>
      <c r="AZ55" s="18"/>
      <c r="BA55" s="18"/>
      <c r="BB55" s="18"/>
      <c r="BC55" s="18"/>
    </row>
    <row r="56" spans="30:55">
      <c r="AD56" s="18"/>
      <c r="AE56" s="18"/>
      <c r="AF56" s="18"/>
      <c r="AG56" s="18"/>
      <c r="AH56" s="18"/>
      <c r="AI56" s="18"/>
      <c r="AJ56" s="18"/>
      <c r="AK56" s="18"/>
      <c r="AL56" s="18"/>
      <c r="AM56" s="18"/>
      <c r="AN56" s="18"/>
      <c r="AO56" s="18"/>
      <c r="AP56" s="18"/>
      <c r="AQ56" s="18"/>
      <c r="AR56" s="18"/>
      <c r="AS56" s="18"/>
      <c r="AT56" s="18"/>
      <c r="AU56" s="202"/>
      <c r="AV56" s="202"/>
      <c r="AW56" s="18"/>
      <c r="AX56" s="18"/>
      <c r="AY56" s="18"/>
      <c r="AZ56" s="18"/>
      <c r="BA56" s="18"/>
      <c r="BB56" s="18"/>
      <c r="BC56" s="18"/>
    </row>
    <row r="57" spans="30:55">
      <c r="AD57" s="18"/>
      <c r="AE57" s="18"/>
      <c r="AF57" s="18"/>
      <c r="AG57" s="18"/>
      <c r="AH57" s="18"/>
      <c r="AI57" s="18"/>
      <c r="AJ57" s="18"/>
      <c r="AK57" s="18"/>
      <c r="AL57" s="18"/>
      <c r="AM57" s="18"/>
      <c r="AN57" s="18"/>
      <c r="AO57" s="18"/>
      <c r="AP57" s="18"/>
      <c r="AQ57" s="18"/>
      <c r="AR57" s="18"/>
      <c r="AS57" s="18"/>
      <c r="AT57" s="18"/>
      <c r="AU57" s="202"/>
      <c r="AV57" s="202"/>
      <c r="AW57" s="18"/>
      <c r="AX57" s="18"/>
      <c r="AY57" s="18"/>
      <c r="AZ57" s="18"/>
      <c r="BA57" s="18"/>
      <c r="BB57" s="18"/>
      <c r="BC57" s="18"/>
    </row>
    <row r="58" spans="30:55">
      <c r="AD58" s="18"/>
      <c r="AE58" s="18"/>
      <c r="AF58" s="18"/>
      <c r="AG58" s="18"/>
      <c r="AH58" s="18"/>
      <c r="AI58" s="18"/>
      <c r="AJ58" s="18"/>
      <c r="AK58" s="18"/>
      <c r="AL58" s="18"/>
      <c r="AM58" s="18"/>
      <c r="AN58" s="18"/>
      <c r="AO58" s="18"/>
      <c r="AP58" s="18"/>
      <c r="AQ58" s="18"/>
      <c r="AR58" s="18"/>
      <c r="AS58" s="18"/>
      <c r="AT58" s="18"/>
      <c r="AU58" s="202"/>
      <c r="AV58" s="202"/>
      <c r="AW58" s="18"/>
      <c r="AX58" s="18"/>
      <c r="AY58" s="18"/>
      <c r="AZ58" s="18"/>
      <c r="BA58" s="18"/>
      <c r="BB58" s="18"/>
      <c r="BC58" s="18"/>
    </row>
    <row r="59" spans="30:55">
      <c r="AD59" s="18"/>
      <c r="AE59" s="18"/>
      <c r="AF59" s="18"/>
      <c r="AG59" s="18"/>
      <c r="AH59" s="18"/>
      <c r="AI59" s="18"/>
      <c r="AJ59" s="18"/>
      <c r="AK59" s="18"/>
      <c r="AL59" s="18"/>
      <c r="AM59" s="18"/>
      <c r="AN59" s="18"/>
      <c r="AO59" s="18"/>
      <c r="AP59" s="18"/>
      <c r="AQ59" s="18"/>
      <c r="AR59" s="18"/>
      <c r="AS59" s="18"/>
      <c r="AT59" s="18"/>
      <c r="AU59" s="202"/>
      <c r="AV59" s="202"/>
      <c r="AW59" s="18"/>
      <c r="AX59" s="18"/>
      <c r="AY59" s="18"/>
      <c r="AZ59" s="18"/>
      <c r="BA59" s="18"/>
      <c r="BB59" s="18"/>
      <c r="BC59" s="18"/>
    </row>
    <row r="60" spans="30:55">
      <c r="AD60" s="18"/>
      <c r="AE60" s="18"/>
      <c r="AF60" s="18"/>
      <c r="AG60" s="18"/>
      <c r="AH60" s="18"/>
      <c r="AI60" s="18"/>
      <c r="AJ60" s="18"/>
      <c r="AK60" s="18"/>
      <c r="AL60" s="18"/>
      <c r="AM60" s="18"/>
      <c r="AN60" s="18"/>
      <c r="AO60" s="18"/>
      <c r="AP60" s="18"/>
      <c r="AQ60" s="18"/>
      <c r="AR60" s="18"/>
      <c r="AS60" s="18"/>
      <c r="AT60" s="18"/>
      <c r="AU60" s="202"/>
      <c r="AV60" s="202"/>
      <c r="AW60" s="18"/>
      <c r="AX60" s="18"/>
      <c r="AY60" s="18"/>
      <c r="AZ60" s="18"/>
      <c r="BA60" s="18"/>
      <c r="BB60" s="18"/>
      <c r="BC60" s="18"/>
    </row>
    <row r="61" spans="30:55">
      <c r="AD61" s="18"/>
      <c r="AE61" s="18"/>
      <c r="AF61" s="18"/>
      <c r="AG61" s="18"/>
      <c r="AH61" s="18"/>
      <c r="AI61" s="18"/>
      <c r="AJ61" s="18"/>
      <c r="AK61" s="18"/>
      <c r="AL61" s="18"/>
      <c r="AM61" s="18"/>
      <c r="AN61" s="18"/>
      <c r="AO61" s="18"/>
      <c r="AP61" s="18"/>
      <c r="AQ61" s="18"/>
      <c r="AR61" s="18"/>
      <c r="AS61" s="18"/>
      <c r="AT61" s="18"/>
      <c r="AU61" s="202"/>
      <c r="AV61" s="202"/>
      <c r="AW61" s="18"/>
      <c r="AX61" s="18"/>
      <c r="AY61" s="18"/>
      <c r="AZ61" s="18"/>
      <c r="BA61" s="18"/>
      <c r="BB61" s="18"/>
      <c r="BC61" s="18"/>
    </row>
    <row r="62" spans="30:55">
      <c r="AD62" s="18"/>
      <c r="AE62" s="18"/>
      <c r="AF62" s="18"/>
      <c r="AG62" s="18"/>
      <c r="AH62" s="18"/>
      <c r="AI62" s="18"/>
      <c r="AJ62" s="18"/>
      <c r="AK62" s="18"/>
      <c r="AL62" s="18"/>
      <c r="AM62" s="18"/>
      <c r="AN62" s="18"/>
      <c r="AO62" s="18"/>
      <c r="AP62" s="18"/>
      <c r="AQ62" s="18"/>
      <c r="AR62" s="18"/>
      <c r="AS62" s="18"/>
      <c r="AT62" s="18"/>
      <c r="AU62" s="202"/>
      <c r="AV62" s="202"/>
      <c r="AW62" s="18"/>
      <c r="AX62" s="18"/>
      <c r="AY62" s="18"/>
      <c r="AZ62" s="18"/>
      <c r="BA62" s="18"/>
      <c r="BB62" s="18"/>
      <c r="BC62" s="18"/>
    </row>
    <row r="63" spans="30:55">
      <c r="AD63" s="18"/>
      <c r="AE63" s="18"/>
      <c r="AF63" s="18"/>
      <c r="AG63" s="18"/>
      <c r="AH63" s="18"/>
      <c r="AI63" s="18"/>
      <c r="AJ63" s="18"/>
      <c r="AK63" s="18"/>
      <c r="AL63" s="18"/>
      <c r="AM63" s="18"/>
      <c r="AN63" s="18"/>
      <c r="AO63" s="18"/>
      <c r="AP63" s="18"/>
      <c r="AQ63" s="18"/>
      <c r="AR63" s="18"/>
      <c r="AS63" s="18"/>
      <c r="AT63" s="18"/>
      <c r="AU63" s="202"/>
      <c r="AV63" s="202"/>
      <c r="AW63" s="18"/>
      <c r="AX63" s="18"/>
      <c r="AY63" s="18"/>
      <c r="AZ63" s="18"/>
      <c r="BA63" s="18"/>
      <c r="BB63" s="18"/>
      <c r="BC63" s="18"/>
    </row>
    <row r="64" spans="30:55">
      <c r="AD64" s="18"/>
      <c r="AE64" s="18"/>
      <c r="AF64" s="18"/>
      <c r="AG64" s="18"/>
      <c r="AH64" s="18"/>
      <c r="AI64" s="18"/>
      <c r="AJ64" s="18"/>
      <c r="AK64" s="18"/>
      <c r="AL64" s="18"/>
      <c r="AM64" s="18"/>
      <c r="AN64" s="18"/>
      <c r="AO64" s="18"/>
      <c r="AP64" s="18"/>
      <c r="AQ64" s="18"/>
      <c r="AR64" s="18"/>
      <c r="AS64" s="18"/>
      <c r="AT64" s="18"/>
      <c r="AU64" s="202"/>
      <c r="AV64" s="202"/>
      <c r="AW64" s="18"/>
      <c r="AX64" s="18"/>
      <c r="AY64" s="18"/>
      <c r="AZ64" s="18"/>
      <c r="BA64" s="18"/>
      <c r="BB64" s="18"/>
      <c r="BC64" s="18"/>
    </row>
    <row r="65" spans="30:55">
      <c r="AD65" s="18"/>
      <c r="AE65" s="18"/>
      <c r="AF65" s="18"/>
      <c r="AG65" s="18"/>
      <c r="AH65" s="18"/>
      <c r="AI65" s="18"/>
      <c r="AJ65" s="18"/>
      <c r="AK65" s="18"/>
      <c r="AL65" s="18"/>
      <c r="AM65" s="18"/>
      <c r="AN65" s="18"/>
      <c r="AO65" s="18"/>
      <c r="AP65" s="18"/>
      <c r="AQ65" s="18"/>
      <c r="AR65" s="18"/>
      <c r="AS65" s="18"/>
      <c r="AT65" s="18"/>
      <c r="AU65" s="202"/>
      <c r="AV65" s="202"/>
      <c r="AW65" s="18"/>
      <c r="AX65" s="18"/>
      <c r="AY65" s="18"/>
      <c r="AZ65" s="18"/>
      <c r="BA65" s="18"/>
      <c r="BB65" s="18"/>
      <c r="BC65" s="18"/>
    </row>
    <row r="66" spans="30:55">
      <c r="AD66" s="18"/>
      <c r="AE66" s="18"/>
      <c r="AF66" s="18"/>
      <c r="AG66" s="18"/>
      <c r="AH66" s="18"/>
      <c r="AI66" s="18"/>
      <c r="AJ66" s="18"/>
      <c r="AK66" s="18"/>
      <c r="AL66" s="18"/>
      <c r="AM66" s="18"/>
      <c r="AN66" s="18"/>
      <c r="AO66" s="18"/>
      <c r="AP66" s="18"/>
      <c r="AQ66" s="18"/>
      <c r="AR66" s="18"/>
      <c r="AS66" s="18"/>
      <c r="AT66" s="18"/>
      <c r="AU66" s="202"/>
      <c r="AV66" s="202"/>
      <c r="AW66" s="18"/>
      <c r="AX66" s="18"/>
      <c r="AY66" s="18"/>
      <c r="AZ66" s="18"/>
      <c r="BA66" s="18"/>
      <c r="BB66" s="18"/>
      <c r="BC66" s="18"/>
    </row>
    <row r="67" spans="30:55">
      <c r="AD67" s="18"/>
      <c r="AE67" s="18"/>
      <c r="AF67" s="18"/>
      <c r="AG67" s="18"/>
      <c r="AH67" s="18"/>
      <c r="AI67" s="18"/>
      <c r="AJ67" s="18"/>
      <c r="AK67" s="18"/>
      <c r="AL67" s="18"/>
      <c r="AM67" s="18"/>
      <c r="AN67" s="18"/>
      <c r="AO67" s="18"/>
      <c r="AP67" s="18"/>
      <c r="AQ67" s="18"/>
      <c r="AR67" s="18"/>
      <c r="AS67" s="18"/>
      <c r="AT67" s="18"/>
      <c r="AU67" s="202"/>
      <c r="AV67" s="202"/>
      <c r="AW67" s="18"/>
      <c r="AX67" s="18"/>
      <c r="AY67" s="18"/>
      <c r="AZ67" s="18"/>
      <c r="BA67" s="18"/>
      <c r="BB67" s="18"/>
      <c r="BC67" s="18"/>
    </row>
    <row r="68" spans="30:55">
      <c r="AD68" s="18"/>
      <c r="AE68" s="18"/>
      <c r="AF68" s="18"/>
      <c r="AG68" s="18"/>
      <c r="AH68" s="18"/>
      <c r="AI68" s="18"/>
      <c r="AJ68" s="18"/>
      <c r="AK68" s="18"/>
      <c r="AL68" s="18"/>
      <c r="AM68" s="18"/>
      <c r="AN68" s="18"/>
      <c r="AO68" s="18"/>
      <c r="AP68" s="18"/>
      <c r="AQ68" s="18"/>
      <c r="AR68" s="18"/>
      <c r="AS68" s="18"/>
      <c r="AT68" s="18"/>
      <c r="AU68" s="202"/>
      <c r="AV68" s="202"/>
      <c r="AW68" s="18"/>
      <c r="AX68" s="18"/>
      <c r="AY68" s="18"/>
      <c r="AZ68" s="18"/>
      <c r="BA68" s="18"/>
      <c r="BB68" s="18"/>
      <c r="BC68" s="18"/>
    </row>
    <row r="69" spans="30:55">
      <c r="AD69" s="18"/>
      <c r="AE69" s="18"/>
      <c r="AF69" s="18"/>
      <c r="AG69" s="18"/>
      <c r="AH69" s="18"/>
      <c r="AI69" s="18"/>
      <c r="AJ69" s="18"/>
      <c r="AK69" s="18"/>
      <c r="AL69" s="18"/>
      <c r="AM69" s="18"/>
      <c r="AN69" s="18"/>
      <c r="AO69" s="18"/>
      <c r="AP69" s="18"/>
      <c r="AQ69" s="18"/>
      <c r="AR69" s="18"/>
      <c r="AS69" s="18"/>
      <c r="AT69" s="18"/>
      <c r="AU69" s="202"/>
      <c r="AV69" s="202"/>
      <c r="AW69" s="18"/>
      <c r="AX69" s="18"/>
      <c r="AY69" s="18"/>
      <c r="AZ69" s="18"/>
      <c r="BA69" s="18"/>
      <c r="BB69" s="18"/>
      <c r="BC69" s="18"/>
    </row>
  </sheetData>
  <mergeCells count="6">
    <mergeCell ref="C2:BC2"/>
    <mergeCell ref="AD4:BC4"/>
    <mergeCell ref="AD3:BC3"/>
    <mergeCell ref="B3:B5"/>
    <mergeCell ref="C3:AB3"/>
    <mergeCell ref="C4:AB4"/>
  </mergeCells>
  <phoneticPr fontId="2" type="noConversion"/>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D76"/>
  <sheetViews>
    <sheetView workbookViewId="0">
      <pane xSplit="2" ySplit="6" topLeftCell="C7" activePane="bottomRight" state="frozen"/>
      <selection activeCell="B3" sqref="B3:B5"/>
      <selection pane="topRight" activeCell="B3" sqref="B3:B5"/>
      <selection pane="bottomLeft" activeCell="B3" sqref="B3:B5"/>
      <selection pane="bottomRight" activeCell="B3" sqref="B3:B5"/>
    </sheetView>
  </sheetViews>
  <sheetFormatPr defaultRowHeight="12.5"/>
  <cols>
    <col min="1" max="1" width="1.7265625" customWidth="1"/>
    <col min="2" max="2" width="20.7265625" customWidth="1"/>
    <col min="3" max="19" width="5.1796875" customWidth="1"/>
    <col min="20" max="20" width="5.1796875" style="2" customWidth="1"/>
    <col min="21" max="25" width="5.1796875" customWidth="1"/>
    <col min="26" max="28" width="5.1796875" hidden="1" customWidth="1"/>
    <col min="29" max="29" width="1.7265625" customWidth="1"/>
    <col min="30" max="46" width="5.1796875" customWidth="1"/>
    <col min="47" max="48" width="5.1796875" style="2" customWidth="1"/>
    <col min="49" max="52" width="5.1796875" customWidth="1"/>
    <col min="53" max="55" width="5.1796875" hidden="1" customWidth="1"/>
  </cols>
  <sheetData>
    <row r="1" spans="1:56" ht="9" customHeight="1" thickBot="1">
      <c r="A1" s="62">
        <f>[2]RWE!$A$3</f>
        <v>1</v>
      </c>
      <c r="B1" s="63"/>
    </row>
    <row r="2" spans="1:56" ht="18" customHeight="1" thickTop="1" thickBot="1">
      <c r="A2" s="62"/>
      <c r="B2" s="63"/>
      <c r="C2" s="242" t="s">
        <v>57</v>
      </c>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c r="AP2" s="243"/>
      <c r="AQ2" s="243"/>
      <c r="AR2" s="243"/>
      <c r="AS2" s="243"/>
      <c r="AT2" s="243"/>
      <c r="AU2" s="243"/>
      <c r="AV2" s="243"/>
      <c r="AW2" s="243"/>
      <c r="AX2" s="243"/>
      <c r="AY2" s="243"/>
      <c r="AZ2" s="243"/>
      <c r="BA2" s="243"/>
      <c r="BB2" s="243"/>
      <c r="BC2" s="244"/>
      <c r="BD2" s="180"/>
    </row>
    <row r="3" spans="1:56" ht="20" customHeight="1" thickTop="1">
      <c r="B3" s="259" t="s">
        <v>68</v>
      </c>
      <c r="C3" s="245" t="s">
        <v>58</v>
      </c>
      <c r="D3" s="246"/>
      <c r="E3" s="246"/>
      <c r="F3" s="246"/>
      <c r="G3" s="246"/>
      <c r="H3" s="246"/>
      <c r="I3" s="246"/>
      <c r="J3" s="246"/>
      <c r="K3" s="246"/>
      <c r="L3" s="246"/>
      <c r="M3" s="246"/>
      <c r="N3" s="246"/>
      <c r="O3" s="246"/>
      <c r="P3" s="246"/>
      <c r="Q3" s="246"/>
      <c r="R3" s="246"/>
      <c r="S3" s="246"/>
      <c r="T3" s="246"/>
      <c r="U3" s="246"/>
      <c r="V3" s="246"/>
      <c r="W3" s="246"/>
      <c r="X3" s="246"/>
      <c r="Y3" s="246"/>
      <c r="Z3" s="246"/>
      <c r="AA3" s="246"/>
      <c r="AB3" s="247"/>
      <c r="AC3" s="196"/>
      <c r="AD3" s="245" t="s">
        <v>5</v>
      </c>
      <c r="AE3" s="246"/>
      <c r="AF3" s="246"/>
      <c r="AG3" s="246"/>
      <c r="AH3" s="246"/>
      <c r="AI3" s="246"/>
      <c r="AJ3" s="246"/>
      <c r="AK3" s="246"/>
      <c r="AL3" s="246"/>
      <c r="AM3" s="246"/>
      <c r="AN3" s="246"/>
      <c r="AO3" s="246"/>
      <c r="AP3" s="246"/>
      <c r="AQ3" s="246"/>
      <c r="AR3" s="246"/>
      <c r="AS3" s="246"/>
      <c r="AT3" s="246"/>
      <c r="AU3" s="246"/>
      <c r="AV3" s="246"/>
      <c r="AW3" s="246"/>
      <c r="AX3" s="246"/>
      <c r="AY3" s="246"/>
      <c r="AZ3" s="246"/>
      <c r="BA3" s="246"/>
      <c r="BB3" s="246"/>
      <c r="BC3" s="247"/>
      <c r="BD3" s="180"/>
    </row>
    <row r="4" spans="1:56" ht="13" thickBot="1">
      <c r="B4" s="260"/>
      <c r="C4" s="256" t="s">
        <v>4</v>
      </c>
      <c r="D4" s="257"/>
      <c r="E4" s="257"/>
      <c r="F4" s="257"/>
      <c r="G4" s="257"/>
      <c r="H4" s="257"/>
      <c r="I4" s="257"/>
      <c r="J4" s="257"/>
      <c r="K4" s="257"/>
      <c r="L4" s="257"/>
      <c r="M4" s="257"/>
      <c r="N4" s="257"/>
      <c r="O4" s="257"/>
      <c r="P4" s="257"/>
      <c r="Q4" s="257"/>
      <c r="R4" s="257"/>
      <c r="S4" s="257"/>
      <c r="T4" s="257"/>
      <c r="U4" s="257"/>
      <c r="V4" s="257"/>
      <c r="W4" s="257"/>
      <c r="X4" s="257"/>
      <c r="Y4" s="257"/>
      <c r="Z4" s="257"/>
      <c r="AA4" s="257"/>
      <c r="AB4" s="258"/>
      <c r="AC4" s="4"/>
      <c r="AD4" s="248" t="s">
        <v>30</v>
      </c>
      <c r="AE4" s="249"/>
      <c r="AF4" s="249"/>
      <c r="AG4" s="249"/>
      <c r="AH4" s="249"/>
      <c r="AI4" s="249"/>
      <c r="AJ4" s="249"/>
      <c r="AK4" s="249"/>
      <c r="AL4" s="249"/>
      <c r="AM4" s="249"/>
      <c r="AN4" s="249"/>
      <c r="AO4" s="249"/>
      <c r="AP4" s="249"/>
      <c r="AQ4" s="249"/>
      <c r="AR4" s="249"/>
      <c r="AS4" s="249"/>
      <c r="AT4" s="249"/>
      <c r="AU4" s="249"/>
      <c r="AV4" s="249"/>
      <c r="AW4" s="249"/>
      <c r="AX4" s="249"/>
      <c r="AY4" s="249"/>
      <c r="AZ4" s="249"/>
      <c r="BA4" s="249"/>
      <c r="BB4" s="249"/>
      <c r="BC4" s="250"/>
      <c r="BD4" s="180"/>
    </row>
    <row r="5" spans="1:56" ht="20" customHeight="1" thickTop="1" thickBot="1">
      <c r="B5" s="261"/>
      <c r="C5" s="35">
        <v>2000</v>
      </c>
      <c r="D5" s="36">
        <v>2001</v>
      </c>
      <c r="E5" s="36">
        <v>2002</v>
      </c>
      <c r="F5" s="36">
        <v>2003</v>
      </c>
      <c r="G5" s="36">
        <v>2004</v>
      </c>
      <c r="H5" s="36">
        <v>2005</v>
      </c>
      <c r="I5" s="36">
        <v>2006</v>
      </c>
      <c r="J5" s="37">
        <v>2007</v>
      </c>
      <c r="K5" s="37">
        <f>1+J5</f>
        <v>2008</v>
      </c>
      <c r="L5" s="37">
        <f>1+K5</f>
        <v>2009</v>
      </c>
      <c r="M5" s="37">
        <f>1+L5</f>
        <v>2010</v>
      </c>
      <c r="N5" s="36">
        <f>1+M5</f>
        <v>2011</v>
      </c>
      <c r="O5" s="36">
        <f>1+N5</f>
        <v>2012</v>
      </c>
      <c r="P5" s="36">
        <f t="shared" ref="P5:AB5" si="0">1+O5</f>
        <v>2013</v>
      </c>
      <c r="Q5" s="36">
        <f t="shared" si="0"/>
        <v>2014</v>
      </c>
      <c r="R5" s="36">
        <f t="shared" si="0"/>
        <v>2015</v>
      </c>
      <c r="S5" s="36">
        <f t="shared" si="0"/>
        <v>2016</v>
      </c>
      <c r="T5" s="36">
        <f t="shared" si="0"/>
        <v>2017</v>
      </c>
      <c r="U5" s="36">
        <f t="shared" si="0"/>
        <v>2018</v>
      </c>
      <c r="V5" s="36">
        <f t="shared" si="0"/>
        <v>2019</v>
      </c>
      <c r="W5" s="36">
        <f t="shared" si="0"/>
        <v>2020</v>
      </c>
      <c r="X5" s="36">
        <f t="shared" si="0"/>
        <v>2021</v>
      </c>
      <c r="Y5" s="36">
        <f t="shared" si="0"/>
        <v>2022</v>
      </c>
      <c r="Z5" s="36">
        <f t="shared" si="0"/>
        <v>2023</v>
      </c>
      <c r="AA5" s="36">
        <f t="shared" si="0"/>
        <v>2024</v>
      </c>
      <c r="AB5" s="36">
        <f t="shared" si="0"/>
        <v>2025</v>
      </c>
      <c r="AC5" s="64"/>
      <c r="AD5" s="35">
        <v>2000</v>
      </c>
      <c r="AE5" s="36">
        <v>2001</v>
      </c>
      <c r="AF5" s="36">
        <v>2002</v>
      </c>
      <c r="AG5" s="36">
        <v>2003</v>
      </c>
      <c r="AH5" s="36">
        <v>2004</v>
      </c>
      <c r="AI5" s="36">
        <v>2005</v>
      </c>
      <c r="AJ5" s="36">
        <v>2006</v>
      </c>
      <c r="AK5" s="37">
        <v>2007</v>
      </c>
      <c r="AL5" s="37">
        <f>1+AK5</f>
        <v>2008</v>
      </c>
      <c r="AM5" s="37">
        <f>1+AL5</f>
        <v>2009</v>
      </c>
      <c r="AN5" s="37">
        <f>1+AM5</f>
        <v>2010</v>
      </c>
      <c r="AO5" s="36">
        <f>1+AN5</f>
        <v>2011</v>
      </c>
      <c r="AP5" s="39">
        <f>1+AO5</f>
        <v>2012</v>
      </c>
      <c r="AQ5" s="39">
        <f t="shared" ref="AQ5:BC5" si="1">1+AP5</f>
        <v>2013</v>
      </c>
      <c r="AR5" s="36">
        <f t="shared" si="1"/>
        <v>2014</v>
      </c>
      <c r="AS5" s="36">
        <f t="shared" si="1"/>
        <v>2015</v>
      </c>
      <c r="AT5" s="36">
        <f t="shared" si="1"/>
        <v>2016</v>
      </c>
      <c r="AU5" s="36">
        <f t="shared" si="1"/>
        <v>2017</v>
      </c>
      <c r="AV5" s="36">
        <f t="shared" si="1"/>
        <v>2018</v>
      </c>
      <c r="AW5" s="36">
        <f t="shared" si="1"/>
        <v>2019</v>
      </c>
      <c r="AX5" s="36">
        <f t="shared" si="1"/>
        <v>2020</v>
      </c>
      <c r="AY5" s="36">
        <f t="shared" si="1"/>
        <v>2021</v>
      </c>
      <c r="AZ5" s="36">
        <f t="shared" si="1"/>
        <v>2022</v>
      </c>
      <c r="BA5" s="36">
        <f t="shared" si="1"/>
        <v>2023</v>
      </c>
      <c r="BB5" s="36">
        <f t="shared" si="1"/>
        <v>2024</v>
      </c>
      <c r="BC5" s="65">
        <f t="shared" si="1"/>
        <v>2025</v>
      </c>
      <c r="BD5" s="180"/>
    </row>
    <row r="6" spans="1:56" ht="20" customHeight="1" thickTop="1" thickBot="1">
      <c r="B6" s="75" t="s">
        <v>12</v>
      </c>
      <c r="C6" s="93">
        <f>1/$A$1*'[1]4403Exp'!BB$263</f>
        <v>0.50108156032941176</v>
      </c>
      <c r="D6" s="94">
        <f>1/$A$1*'[1]4403Exp'!BC$263</f>
        <v>0.44976431450000004</v>
      </c>
      <c r="E6" s="94">
        <f>1/$A$1*'[1]4403Exp'!BD$263</f>
        <v>0.57658801929411774</v>
      </c>
      <c r="F6" s="94">
        <f>1/$A$1*'[1]4403Exp'!BE$263</f>
        <v>0.72824694433333326</v>
      </c>
      <c r="G6" s="94">
        <f>1/$A$1*'[1]4403Exp'!BF$263</f>
        <v>0.917790847136842</v>
      </c>
      <c r="H6" s="94">
        <f>1/$A$1*'[1]4403Exp'!BG$263</f>
        <v>1.0588182290000001</v>
      </c>
      <c r="I6" s="94">
        <f>1/$A$1*'[1]4403Exp'!BH$263</f>
        <v>1.1168714722857143</v>
      </c>
      <c r="J6" s="94">
        <f>1/$A$1*'[1]4403Exp'!BI$263</f>
        <v>1.3495703613999996</v>
      </c>
      <c r="K6" s="94">
        <f>1/$A$1*'[1]4403Exp'!BJ$263</f>
        <v>1.4030826265565217</v>
      </c>
      <c r="L6" s="94">
        <f>1/$A$1*'[1]4403Exp'!BK$263</f>
        <v>1.2970943866666669</v>
      </c>
      <c r="M6" s="94">
        <f>1/$A$1*'[1]4403Exp'!BL$263</f>
        <v>1.6026218518666668</v>
      </c>
      <c r="N6" s="94">
        <f>1/$A$1*'[1]4403Exp'!BM$263</f>
        <v>1.968961</v>
      </c>
      <c r="O6" s="94">
        <f>1/$A$1*'[1]4403Exp'!BN$263</f>
        <v>2.0916357135999997</v>
      </c>
      <c r="P6" s="94">
        <f>1/$A$1*'[1]4403Exp'!BO$263</f>
        <v>2.1569734744</v>
      </c>
      <c r="Q6" s="94">
        <f>1/$A$1*'[1]4403Exp'!BP$263</f>
        <v>2.2292229724161761</v>
      </c>
      <c r="R6" s="94">
        <f>1/$A$1*'[1]4403Exp'!BQ$263</f>
        <v>2.5795203603986754</v>
      </c>
      <c r="S6" s="94">
        <f>1/$A$1*'[1]4403Exp'!BR$263</f>
        <v>2.7218722518088634</v>
      </c>
      <c r="T6" s="94">
        <f>1/$A$1*'[1]4403Exp'!BS$263</f>
        <v>2.6267280184719932</v>
      </c>
      <c r="U6" s="94">
        <f>1/$A$1*'[1]4403Exp'!BT$263</f>
        <v>2.9651853013329164</v>
      </c>
      <c r="V6" s="94">
        <f>1/$A$1*'[1]4403Exp'!BU$263</f>
        <v>2.677986361904189</v>
      </c>
      <c r="W6" s="94">
        <f>1/$A$1*'[1]4403Exp'!BV$263</f>
        <v>2.5095981406000001</v>
      </c>
      <c r="X6" s="94">
        <f>1/$A$1*'[1]4403Exp'!BW$263</f>
        <v>1.8948568943999997</v>
      </c>
      <c r="Y6" s="94">
        <f>1/$A$1*'[1]4403Exp'!BX$263</f>
        <v>1.6233255239999993</v>
      </c>
      <c r="Z6" s="94">
        <f>1/$A$1*'[1]4403Exp'!BY$263</f>
        <v>0</v>
      </c>
      <c r="AA6" s="94">
        <f>1/$A$1*'[1]4403Exp'!BZ$263</f>
        <v>0</v>
      </c>
      <c r="AB6" s="183">
        <f>1/$A$1*'[1]4403Exp'!CA$263</f>
        <v>0</v>
      </c>
      <c r="AC6" s="197"/>
      <c r="AD6" s="95">
        <f>'[1]4403Exp'!CB$263</f>
        <v>60.99677882763072</v>
      </c>
      <c r="AE6" s="100">
        <f>'[1]4403Exp'!CC$263</f>
        <v>46.832198022451223</v>
      </c>
      <c r="AF6" s="100">
        <f>'[1]4403Exp'!CD$263</f>
        <v>60.473713492461464</v>
      </c>
      <c r="AG6" s="100">
        <f>'[1]4403Exp'!CE$263</f>
        <v>81.579022147514706</v>
      </c>
      <c r="AH6" s="100">
        <f>'[1]4403Exp'!CF$263</f>
        <v>115.44971236655756</v>
      </c>
      <c r="AI6" s="100">
        <f>'[1]4403Exp'!CG$263</f>
        <v>156.70583021749988</v>
      </c>
      <c r="AJ6" s="100">
        <f>'[1]4403Exp'!CH$263</f>
        <v>185.93485792565866</v>
      </c>
      <c r="AK6" s="100">
        <f>'[1]4403Exp'!CI$263</f>
        <v>242.49474133057325</v>
      </c>
      <c r="AL6" s="100">
        <f>'[1]4403Exp'!CJ$263</f>
        <v>257.91355177123046</v>
      </c>
      <c r="AM6" s="100">
        <f>'[1]4403Exp'!CK$263</f>
        <v>204.15154959602492</v>
      </c>
      <c r="AN6" s="100">
        <f>'[1]4403Exp'!CL$263</f>
        <v>312.0430199698086</v>
      </c>
      <c r="AO6" s="100">
        <f>'[1]4403Exp'!CM$263</f>
        <v>389.42015053079916</v>
      </c>
      <c r="AP6" s="100">
        <f>'[1]4403Exp'!CN$263</f>
        <v>422.79490165436653</v>
      </c>
      <c r="AQ6" s="100">
        <f>'[1]4403Exp'!CO$263</f>
        <v>437.92073104267587</v>
      </c>
      <c r="AR6" s="100">
        <f>'[1]4403Exp'!CP$263</f>
        <v>504.57846100185054</v>
      </c>
      <c r="AS6" s="100">
        <f>'[1]4403Exp'!CQ$263</f>
        <v>542.81349479211303</v>
      </c>
      <c r="AT6" s="100">
        <f>'[1]4403Exp'!CR$263</f>
        <v>467.78365256451411</v>
      </c>
      <c r="AU6" s="100">
        <f>'[1]4403Exp'!CS$263</f>
        <v>565.77308882843488</v>
      </c>
      <c r="AV6" s="100">
        <f>'[1]4403Exp'!CT$263</f>
        <v>647.70353599999999</v>
      </c>
      <c r="AW6" s="100">
        <f>'[1]4403Exp'!CU$263</f>
        <v>465.66397499999994</v>
      </c>
      <c r="AX6" s="100">
        <f>'[1]4403Exp'!CV$263</f>
        <v>394.7206579999999</v>
      </c>
      <c r="AY6" s="100">
        <f>'[1]4403Exp'!CW$263</f>
        <v>351.14699100000001</v>
      </c>
      <c r="AZ6" s="100">
        <f>'[1]4403Exp'!CX$263</f>
        <v>349.40165850800003</v>
      </c>
      <c r="BA6" s="100">
        <f>'[1]4403Exp'!CY$263</f>
        <v>0</v>
      </c>
      <c r="BB6" s="100">
        <f>'[1]4403Exp'!CZ$263</f>
        <v>0</v>
      </c>
      <c r="BC6" s="101">
        <f>'[1]4403Exp'!DA$263</f>
        <v>0</v>
      </c>
      <c r="BD6" s="181"/>
    </row>
    <row r="7" spans="1:56" ht="17.149999999999999" customHeight="1" thickTop="1">
      <c r="B7" s="83" t="s">
        <v>43</v>
      </c>
      <c r="C7" s="84">
        <f>1/$A$1*'[1]4403Exp'!BB$266</f>
        <v>0</v>
      </c>
      <c r="D7" s="85">
        <f>1/$A$1*'[1]4403Exp'!BC$266</f>
        <v>0</v>
      </c>
      <c r="E7" s="85">
        <f>1/$A$1*'[1]4403Exp'!BD$266</f>
        <v>0</v>
      </c>
      <c r="F7" s="85">
        <f>1/$A$1*'[1]4403Exp'!BE$266</f>
        <v>0</v>
      </c>
      <c r="G7" s="85">
        <f>1/$A$1*'[1]4403Exp'!BF$266</f>
        <v>0</v>
      </c>
      <c r="H7" s="85">
        <f>1/$A$1*'[1]4403Exp'!BG$266</f>
        <v>0</v>
      </c>
      <c r="I7" s="85">
        <f>1/$A$1*'[1]4403Exp'!BH$266</f>
        <v>0</v>
      </c>
      <c r="J7" s="85">
        <f>1/$A$1*'[1]4403Exp'!BI$266</f>
        <v>0</v>
      </c>
      <c r="K7" s="85">
        <f>1/$A$1*'[1]4403Exp'!BJ$266</f>
        <v>0</v>
      </c>
      <c r="L7" s="85">
        <f>1/$A$1*'[1]4403Exp'!BK$266</f>
        <v>0</v>
      </c>
      <c r="M7" s="85">
        <f>1/$A$1*'[1]4403Exp'!BL$266</f>
        <v>0</v>
      </c>
      <c r="N7" s="85">
        <f>1/$A$1*'[1]4403Exp'!BM$266</f>
        <v>0</v>
      </c>
      <c r="O7" s="85">
        <f>1/$A$1*'[1]4403Exp'!BN$266</f>
        <v>0</v>
      </c>
      <c r="P7" s="85">
        <f>1/$A$1*'[1]4403Exp'!BO$266</f>
        <v>0</v>
      </c>
      <c r="Q7" s="85">
        <f>1/$A$1*'[1]4403Exp'!BP$266</f>
        <v>0</v>
      </c>
      <c r="R7" s="85">
        <f>1/$A$1*'[1]4403Exp'!BQ$266</f>
        <v>0</v>
      </c>
      <c r="S7" s="85">
        <f>1/$A$1*'[1]4403Exp'!BR$266</f>
        <v>0</v>
      </c>
      <c r="T7" s="85">
        <f>1/$A$1*'[1]4403Exp'!BS$266</f>
        <v>0</v>
      </c>
      <c r="U7" s="85">
        <f>1/$A$1*'[1]4403Exp'!BT$266</f>
        <v>0</v>
      </c>
      <c r="V7" s="85">
        <f>1/$A$1*'[1]4403Exp'!BU$266</f>
        <v>0</v>
      </c>
      <c r="W7" s="85">
        <f>1/$A$1*'[1]4403Exp'!BV$266</f>
        <v>0</v>
      </c>
      <c r="X7" s="85">
        <f>1/$A$1*'[1]4403Exp'!BW$266</f>
        <v>0</v>
      </c>
      <c r="Y7" s="85">
        <f>1/$A$1*'[1]4403Exp'!BX$266</f>
        <v>0</v>
      </c>
      <c r="Z7" s="85">
        <f>1/$A$1*'[1]4403Exp'!BY$266</f>
        <v>0</v>
      </c>
      <c r="AA7" s="85">
        <f>1/$A$1*'[1]4403Exp'!BZ$266</f>
        <v>0</v>
      </c>
      <c r="AB7" s="184">
        <f>1/$A$1*'[1]4403Exp'!CA$266</f>
        <v>0</v>
      </c>
      <c r="AC7" s="156"/>
      <c r="AD7" s="96">
        <f>'[1]4403Exp'!CB$266</f>
        <v>0</v>
      </c>
      <c r="AE7" s="102">
        <f>'[1]4403Exp'!CC$266</f>
        <v>0</v>
      </c>
      <c r="AF7" s="102">
        <f>'[1]4403Exp'!CD$266</f>
        <v>0</v>
      </c>
      <c r="AG7" s="102">
        <f>'[1]4403Exp'!CE$266</f>
        <v>0</v>
      </c>
      <c r="AH7" s="102">
        <f>'[1]4403Exp'!CF$266</f>
        <v>0</v>
      </c>
      <c r="AI7" s="102">
        <f>'[1]4403Exp'!CG$266</f>
        <v>0</v>
      </c>
      <c r="AJ7" s="102">
        <f>'[1]4403Exp'!CH$266</f>
        <v>0</v>
      </c>
      <c r="AK7" s="102">
        <f>'[1]4403Exp'!CI$266</f>
        <v>0</v>
      </c>
      <c r="AL7" s="102">
        <f>'[1]4403Exp'!CJ$266</f>
        <v>0</v>
      </c>
      <c r="AM7" s="102">
        <f>'[1]4403Exp'!CK$266</f>
        <v>0</v>
      </c>
      <c r="AN7" s="102">
        <f>'[1]4403Exp'!CL$266</f>
        <v>0</v>
      </c>
      <c r="AO7" s="102">
        <f>'[1]4403Exp'!CM$266</f>
        <v>0</v>
      </c>
      <c r="AP7" s="102">
        <f>'[1]4403Exp'!CN$266</f>
        <v>0</v>
      </c>
      <c r="AQ7" s="102">
        <f>'[1]4403Exp'!CO$266</f>
        <v>0</v>
      </c>
      <c r="AR7" s="102">
        <f>'[1]4403Exp'!CP$266</f>
        <v>0</v>
      </c>
      <c r="AS7" s="102">
        <f>'[1]4403Exp'!CQ$266</f>
        <v>0</v>
      </c>
      <c r="AT7" s="102">
        <f>'[1]4403Exp'!CR$266</f>
        <v>0</v>
      </c>
      <c r="AU7" s="102">
        <f>'[1]4403Exp'!CS$266</f>
        <v>0</v>
      </c>
      <c r="AV7" s="102">
        <f>'[1]4403Exp'!CT$266</f>
        <v>0</v>
      </c>
      <c r="AW7" s="102">
        <f>'[1]4403Exp'!CU$266</f>
        <v>0</v>
      </c>
      <c r="AX7" s="102">
        <f>'[1]4403Exp'!CV$266</f>
        <v>0</v>
      </c>
      <c r="AY7" s="102">
        <f>'[1]4403Exp'!CW$266</f>
        <v>0</v>
      </c>
      <c r="AZ7" s="102">
        <f>'[1]4403Exp'!CX$266</f>
        <v>0</v>
      </c>
      <c r="BA7" s="102">
        <f>'[1]4403Exp'!CY$266</f>
        <v>0</v>
      </c>
      <c r="BB7" s="102">
        <f>'[1]4403Exp'!CZ$266</f>
        <v>0</v>
      </c>
      <c r="BC7" s="185">
        <f>'[1]4403Exp'!DA$266</f>
        <v>0</v>
      </c>
      <c r="BD7" s="181"/>
    </row>
    <row r="8" spans="1:56" ht="17.149999999999999" customHeight="1">
      <c r="B8" s="86" t="s">
        <v>44</v>
      </c>
      <c r="C8" s="87">
        <f>1/$A$1*'[1]4403Exp'!BB$268</f>
        <v>0</v>
      </c>
      <c r="D8" s="68">
        <f>1/$A$1*'[1]4403Exp'!BC$268</f>
        <v>0</v>
      </c>
      <c r="E8" s="68">
        <f>1/$A$1*'[1]4403Exp'!BD$268</f>
        <v>0</v>
      </c>
      <c r="F8" s="68">
        <f>1/$A$1*'[1]4403Exp'!BE$268</f>
        <v>0</v>
      </c>
      <c r="G8" s="68">
        <f>1/$A$1*'[1]4403Exp'!BF$268</f>
        <v>0</v>
      </c>
      <c r="H8" s="68">
        <f>1/$A$1*'[1]4403Exp'!BG$268</f>
        <v>0</v>
      </c>
      <c r="I8" s="68">
        <f>1/$A$1*'[1]4403Exp'!BH$268</f>
        <v>0</v>
      </c>
      <c r="J8" s="68">
        <f>1/$A$1*'[1]4403Exp'!BI$268</f>
        <v>0</v>
      </c>
      <c r="K8" s="68">
        <f>1/$A$1*'[1]4403Exp'!BJ$268</f>
        <v>0</v>
      </c>
      <c r="L8" s="68">
        <f>1/$A$1*'[1]4403Exp'!BK$268</f>
        <v>0</v>
      </c>
      <c r="M8" s="68">
        <f>1/$A$1*'[1]4403Exp'!BL$268</f>
        <v>0</v>
      </c>
      <c r="N8" s="68">
        <f>1/$A$1*'[1]4403Exp'!BM$268</f>
        <v>0</v>
      </c>
      <c r="O8" s="68">
        <f>1/$A$1*'[1]4403Exp'!BN$268</f>
        <v>0</v>
      </c>
      <c r="P8" s="68">
        <f>1/$A$1*'[1]4403Exp'!BO$268</f>
        <v>0</v>
      </c>
      <c r="Q8" s="68">
        <f>1/$A$1*'[1]4403Exp'!BP$268</f>
        <v>0</v>
      </c>
      <c r="R8" s="68">
        <f>1/$A$1*'[1]4403Exp'!BQ$268</f>
        <v>0</v>
      </c>
      <c r="S8" s="68">
        <f>1/$A$1*'[1]4403Exp'!BR$268</f>
        <v>0</v>
      </c>
      <c r="T8" s="68">
        <f>1/$A$1*'[1]4403Exp'!BS$268</f>
        <v>0</v>
      </c>
      <c r="U8" s="68">
        <f>1/$A$1*'[1]4403Exp'!BT$268</f>
        <v>0</v>
      </c>
      <c r="V8" s="68">
        <f>1/$A$1*'[1]4403Exp'!BU$268</f>
        <v>0</v>
      </c>
      <c r="W8" s="68">
        <f>1/$A$1*'[1]4403Exp'!BV$268</f>
        <v>0</v>
      </c>
      <c r="X8" s="68">
        <f>1/$A$1*'[1]4403Exp'!BW$268</f>
        <v>0</v>
      </c>
      <c r="Y8" s="68">
        <f>1/$A$1*'[1]4403Exp'!BX$268</f>
        <v>0</v>
      </c>
      <c r="Z8" s="68">
        <f>1/$A$1*'[1]4403Exp'!BY$268</f>
        <v>0</v>
      </c>
      <c r="AA8" s="68">
        <f>1/$A$1*'[1]4403Exp'!BZ$268</f>
        <v>0</v>
      </c>
      <c r="AB8" s="186">
        <f>1/$A$1*'[1]4403Exp'!CA$268</f>
        <v>0</v>
      </c>
      <c r="AC8" s="156"/>
      <c r="AD8" s="97">
        <f>'[1]4403Exp'!CB$268</f>
        <v>0</v>
      </c>
      <c r="AE8" s="103">
        <f>'[1]4403Exp'!CC$268</f>
        <v>0</v>
      </c>
      <c r="AF8" s="103">
        <f>'[1]4403Exp'!CD$268</f>
        <v>0</v>
      </c>
      <c r="AG8" s="103">
        <f>'[1]4403Exp'!CE$268</f>
        <v>0</v>
      </c>
      <c r="AH8" s="103">
        <f>'[1]4403Exp'!CF$268</f>
        <v>0</v>
      </c>
      <c r="AI8" s="103">
        <f>'[1]4403Exp'!CG$268</f>
        <v>0</v>
      </c>
      <c r="AJ8" s="103">
        <f>'[1]4403Exp'!CH$268</f>
        <v>0</v>
      </c>
      <c r="AK8" s="103">
        <f>'[1]4403Exp'!CI$268</f>
        <v>0</v>
      </c>
      <c r="AL8" s="103">
        <f>'[1]4403Exp'!CJ$268</f>
        <v>0</v>
      </c>
      <c r="AM8" s="103">
        <f>'[1]4403Exp'!CK$268</f>
        <v>0</v>
      </c>
      <c r="AN8" s="103">
        <f>'[1]4403Exp'!CL$268</f>
        <v>0</v>
      </c>
      <c r="AO8" s="103">
        <f>'[1]4403Exp'!CM$268</f>
        <v>0</v>
      </c>
      <c r="AP8" s="103">
        <f>'[1]4403Exp'!CN$268</f>
        <v>0</v>
      </c>
      <c r="AQ8" s="103">
        <f>'[1]4403Exp'!CO$268</f>
        <v>0</v>
      </c>
      <c r="AR8" s="103">
        <f>'[1]4403Exp'!CP$268</f>
        <v>0</v>
      </c>
      <c r="AS8" s="103">
        <f>'[1]4403Exp'!CQ$268</f>
        <v>0</v>
      </c>
      <c r="AT8" s="103">
        <f>'[1]4403Exp'!CR$268</f>
        <v>0</v>
      </c>
      <c r="AU8" s="103">
        <f>'[1]4403Exp'!CS$268</f>
        <v>0</v>
      </c>
      <c r="AV8" s="103">
        <f>'[1]4403Exp'!CT$268</f>
        <v>0</v>
      </c>
      <c r="AW8" s="103">
        <f>'[1]4403Exp'!CU$268</f>
        <v>0</v>
      </c>
      <c r="AX8" s="103">
        <f>'[1]4403Exp'!CV$268</f>
        <v>0</v>
      </c>
      <c r="AY8" s="103">
        <f>'[1]4403Exp'!CW$268</f>
        <v>0</v>
      </c>
      <c r="AZ8" s="103">
        <f>'[1]4403Exp'!CX$268</f>
        <v>0</v>
      </c>
      <c r="BA8" s="103">
        <f>'[1]4403Exp'!CY$268</f>
        <v>0</v>
      </c>
      <c r="BB8" s="103">
        <f>'[1]4403Exp'!CZ$268</f>
        <v>0</v>
      </c>
      <c r="BC8" s="187">
        <f>'[1]4403Exp'!DA$268</f>
        <v>0</v>
      </c>
      <c r="BD8" s="181"/>
    </row>
    <row r="9" spans="1:56" ht="17.149999999999999" customHeight="1">
      <c r="B9" s="86" t="s">
        <v>45</v>
      </c>
      <c r="C9" s="87">
        <f>1/$A$1*'[1]4403Exp'!BB$269</f>
        <v>0</v>
      </c>
      <c r="D9" s="68">
        <f>1/$A$1*'[1]4403Exp'!BC$269</f>
        <v>0</v>
      </c>
      <c r="E9" s="68">
        <f>1/$A$1*'[1]4403Exp'!BD$269</f>
        <v>0</v>
      </c>
      <c r="F9" s="68">
        <f>1/$A$1*'[1]4403Exp'!BE$269</f>
        <v>0</v>
      </c>
      <c r="G9" s="68">
        <f>1/$A$1*'[1]4403Exp'!BF$269</f>
        <v>0</v>
      </c>
      <c r="H9" s="68">
        <f>1/$A$1*'[1]4403Exp'!BG$269</f>
        <v>0</v>
      </c>
      <c r="I9" s="68">
        <f>1/$A$1*'[1]4403Exp'!BH$269</f>
        <v>0</v>
      </c>
      <c r="J9" s="68">
        <f>1/$A$1*'[1]4403Exp'!BI$269</f>
        <v>0</v>
      </c>
      <c r="K9" s="68">
        <f>1/$A$1*'[1]4403Exp'!BJ$269</f>
        <v>0</v>
      </c>
      <c r="L9" s="68">
        <f>1/$A$1*'[1]4403Exp'!BK$269</f>
        <v>0</v>
      </c>
      <c r="M9" s="68">
        <f>1/$A$1*'[1]4403Exp'!BL$269</f>
        <v>0</v>
      </c>
      <c r="N9" s="68">
        <f>1/$A$1*'[1]4403Exp'!BM$269</f>
        <v>0</v>
      </c>
      <c r="O9" s="68">
        <f>1/$A$1*'[1]4403Exp'!BN$269</f>
        <v>0</v>
      </c>
      <c r="P9" s="68">
        <f>1/$A$1*'[1]4403Exp'!BO$269</f>
        <v>0</v>
      </c>
      <c r="Q9" s="68">
        <f>1/$A$1*'[1]4403Exp'!BP$269</f>
        <v>0</v>
      </c>
      <c r="R9" s="68">
        <f>1/$A$1*'[1]4403Exp'!BQ$269</f>
        <v>0</v>
      </c>
      <c r="S9" s="68">
        <f>1/$A$1*'[1]4403Exp'!BR$269</f>
        <v>0</v>
      </c>
      <c r="T9" s="68">
        <f>1/$A$1*'[1]4403Exp'!BS$269</f>
        <v>0</v>
      </c>
      <c r="U9" s="68">
        <f>1/$A$1*'[1]4403Exp'!BT$269</f>
        <v>0</v>
      </c>
      <c r="V9" s="68">
        <f>1/$A$1*'[1]4403Exp'!BU$269</f>
        <v>0</v>
      </c>
      <c r="W9" s="68">
        <f>1/$A$1*'[1]4403Exp'!BV$269</f>
        <v>0</v>
      </c>
      <c r="X9" s="68">
        <f>1/$A$1*'[1]4403Exp'!BW$269</f>
        <v>0</v>
      </c>
      <c r="Y9" s="68">
        <f>1/$A$1*'[1]4403Exp'!BX$269</f>
        <v>0</v>
      </c>
      <c r="Z9" s="68">
        <f>1/$A$1*'[1]4403Exp'!BY$269</f>
        <v>0</v>
      </c>
      <c r="AA9" s="68">
        <f>1/$A$1*'[1]4403Exp'!BZ$269</f>
        <v>0</v>
      </c>
      <c r="AB9" s="186">
        <f>1/$A$1*'[1]4403Exp'!CA$269</f>
        <v>0</v>
      </c>
      <c r="AC9" s="156"/>
      <c r="AD9" s="97">
        <f>'[1]4403Exp'!CB$269</f>
        <v>0</v>
      </c>
      <c r="AE9" s="103">
        <f>'[1]4403Exp'!CC$269</f>
        <v>0</v>
      </c>
      <c r="AF9" s="103">
        <f>'[1]4403Exp'!CD$269</f>
        <v>0</v>
      </c>
      <c r="AG9" s="103">
        <f>'[1]4403Exp'!CE$269</f>
        <v>0</v>
      </c>
      <c r="AH9" s="103">
        <f>'[1]4403Exp'!CF$269</f>
        <v>0</v>
      </c>
      <c r="AI9" s="103">
        <f>'[1]4403Exp'!CG$269</f>
        <v>0</v>
      </c>
      <c r="AJ9" s="103">
        <f>'[1]4403Exp'!CH$269</f>
        <v>0</v>
      </c>
      <c r="AK9" s="103">
        <f>'[1]4403Exp'!CI$269</f>
        <v>0</v>
      </c>
      <c r="AL9" s="103">
        <f>'[1]4403Exp'!CJ$269</f>
        <v>0</v>
      </c>
      <c r="AM9" s="103">
        <f>'[1]4403Exp'!CK$269</f>
        <v>0</v>
      </c>
      <c r="AN9" s="103">
        <f>'[1]4403Exp'!CL$269</f>
        <v>0</v>
      </c>
      <c r="AO9" s="103">
        <f>'[1]4403Exp'!CM$269</f>
        <v>0</v>
      </c>
      <c r="AP9" s="103">
        <f>'[1]4403Exp'!CN$269</f>
        <v>0</v>
      </c>
      <c r="AQ9" s="103">
        <f>'[1]4403Exp'!CO$269</f>
        <v>0</v>
      </c>
      <c r="AR9" s="103">
        <f>'[1]4403Exp'!CP$269</f>
        <v>0</v>
      </c>
      <c r="AS9" s="103">
        <f>'[1]4403Exp'!CQ$269</f>
        <v>0</v>
      </c>
      <c r="AT9" s="103">
        <f>'[1]4403Exp'!CR$269</f>
        <v>0</v>
      </c>
      <c r="AU9" s="103">
        <f>'[1]4403Exp'!CS$269</f>
        <v>0</v>
      </c>
      <c r="AV9" s="103">
        <f>'[1]4403Exp'!CT$269</f>
        <v>0</v>
      </c>
      <c r="AW9" s="103">
        <f>'[1]4403Exp'!CU$269</f>
        <v>0</v>
      </c>
      <c r="AX9" s="103">
        <f>'[1]4403Exp'!CV$269</f>
        <v>0</v>
      </c>
      <c r="AY9" s="103">
        <f>'[1]4403Exp'!CW$269</f>
        <v>0</v>
      </c>
      <c r="AZ9" s="103">
        <f>'[1]4403Exp'!CX$269</f>
        <v>0</v>
      </c>
      <c r="BA9" s="103">
        <f>'[1]4403Exp'!CY$269</f>
        <v>0</v>
      </c>
      <c r="BB9" s="103">
        <f>'[1]4403Exp'!CZ$269</f>
        <v>0</v>
      </c>
      <c r="BC9" s="187">
        <f>'[1]4403Exp'!DA$269</f>
        <v>0</v>
      </c>
      <c r="BD9" s="181"/>
    </row>
    <row r="10" spans="1:56" ht="17.149999999999999" customHeight="1">
      <c r="B10" s="76" t="s">
        <v>38</v>
      </c>
      <c r="C10" s="31">
        <f>1/$A$1*'[1]4403Exp'!BB$267</f>
        <v>0.47997384852941177</v>
      </c>
      <c r="D10" s="32">
        <f>1/$A$1*'[1]4403Exp'!BC$267</f>
        <v>0.4182140895</v>
      </c>
      <c r="E10" s="32">
        <f>1/$A$1*'[1]4403Exp'!BD$267</f>
        <v>0.57219777129411775</v>
      </c>
      <c r="F10" s="32">
        <f>1/$A$1*'[1]4403Exp'!BE$267</f>
        <v>0.71376499333333321</v>
      </c>
      <c r="G10" s="32">
        <f>1/$A$1*'[1]4403Exp'!BF$267</f>
        <v>0.91545292873684214</v>
      </c>
      <c r="H10" s="32">
        <f>1/$A$1*'[1]4403Exp'!BG$267</f>
        <v>1.049092229</v>
      </c>
      <c r="I10" s="32">
        <f>1/$A$1*'[1]4403Exp'!BH$267</f>
        <v>1.1068134722857144</v>
      </c>
      <c r="J10" s="32">
        <f>1/$A$1*'[1]4403Exp'!BI$267</f>
        <v>1.3343673613999998</v>
      </c>
      <c r="K10" s="32">
        <f>1/$A$1*'[1]4403Exp'!BJ$267</f>
        <v>1.4020286265565216</v>
      </c>
      <c r="L10" s="32">
        <f>1/$A$1*'[1]4403Exp'!BK$267</f>
        <v>1.2896403866666668</v>
      </c>
      <c r="M10" s="32">
        <f>1/$A$1*'[1]4403Exp'!BL$267</f>
        <v>1.6016708518666669</v>
      </c>
      <c r="N10" s="32">
        <f>1/$A$1*'[1]4403Exp'!BM$267</f>
        <v>1.9175689999999999</v>
      </c>
      <c r="O10" s="32">
        <f>1/$A$1*'[1]4403Exp'!BN$267</f>
        <v>2.0289979999999996</v>
      </c>
      <c r="P10" s="32">
        <f>1/$A$1*'[1]4403Exp'!BO$267</f>
        <v>2.1377483638000001</v>
      </c>
      <c r="Q10" s="32">
        <f>1/$A$1*'[1]4403Exp'!BP$267</f>
        <v>2.2006675770161759</v>
      </c>
      <c r="R10" s="32">
        <f>1/$A$1*'[1]4403Exp'!BQ$267</f>
        <v>2.3286956801986758</v>
      </c>
      <c r="S10" s="32">
        <f>1/$A$1*'[1]4403Exp'!BR$267</f>
        <v>2.4687225716088634</v>
      </c>
      <c r="T10" s="32">
        <f>1/$A$1*'[1]4403Exp'!BS$267</f>
        <v>2.4168967004719932</v>
      </c>
      <c r="U10" s="32">
        <f>1/$A$1*'[1]4403Exp'!BT$267</f>
        <v>2.682595301332916</v>
      </c>
      <c r="V10" s="32">
        <f>1/$A$1*'[1]4403Exp'!BU$267</f>
        <v>2.4817483619041889</v>
      </c>
      <c r="W10" s="32">
        <f>1/$A$1*'[1]4403Exp'!BV$267</f>
        <v>2.400222082</v>
      </c>
      <c r="X10" s="32">
        <f>1/$A$1*'[1]4403Exp'!BW$267</f>
        <v>1.7645188943999996</v>
      </c>
      <c r="Y10" s="32">
        <f>1/$A$1*'[1]4403Exp'!BX$267</f>
        <v>1.4572459339999995</v>
      </c>
      <c r="Z10" s="32">
        <f>1/$A$1*'[1]4403Exp'!BY$267</f>
        <v>0</v>
      </c>
      <c r="AA10" s="32">
        <f>1/$A$1*'[1]4403Exp'!BZ$267</f>
        <v>0</v>
      </c>
      <c r="AB10" s="175">
        <f>1/$A$1*'[1]4403Exp'!CA$267</f>
        <v>0</v>
      </c>
      <c r="AC10" s="156"/>
      <c r="AD10" s="33">
        <f>'[1]4403Exp'!CB$267</f>
        <v>57.986692827630719</v>
      </c>
      <c r="AE10" s="34">
        <f>'[1]4403Exp'!CC$267</f>
        <v>42.546209022451229</v>
      </c>
      <c r="AF10" s="34">
        <f>'[1]4403Exp'!CD$267</f>
        <v>59.07268249246146</v>
      </c>
      <c r="AG10" s="34">
        <f>'[1]4403Exp'!CE$267</f>
        <v>79.010808147514709</v>
      </c>
      <c r="AH10" s="34">
        <f>'[1]4403Exp'!CF$267</f>
        <v>114.96779036655757</v>
      </c>
      <c r="AI10" s="34">
        <f>'[1]4403Exp'!CG$267</f>
        <v>154.03341521749985</v>
      </c>
      <c r="AJ10" s="34">
        <f>'[1]4403Exp'!CH$267</f>
        <v>183.45084792565865</v>
      </c>
      <c r="AK10" s="34">
        <f>'[1]4403Exp'!CI$267</f>
        <v>235.59091733057326</v>
      </c>
      <c r="AL10" s="34">
        <f>'[1]4403Exp'!CJ$267</f>
        <v>257.39798977123047</v>
      </c>
      <c r="AM10" s="34">
        <f>'[1]4403Exp'!CK$267</f>
        <v>202.67001359602492</v>
      </c>
      <c r="AN10" s="34">
        <f>'[1]4403Exp'!CL$267</f>
        <v>311.46022896980861</v>
      </c>
      <c r="AO10" s="34">
        <f>'[1]4403Exp'!CM$267</f>
        <v>373.96091153079919</v>
      </c>
      <c r="AP10" s="34">
        <f>'[1]4403Exp'!CN$267</f>
        <v>402.4886476543665</v>
      </c>
      <c r="AQ10" s="34">
        <f>'[1]4403Exp'!CO$267</f>
        <v>430.97728504267587</v>
      </c>
      <c r="AR10" s="34">
        <f>'[1]4403Exp'!CP$267</f>
        <v>493.94354400185051</v>
      </c>
      <c r="AS10" s="34">
        <f>'[1]4403Exp'!CQ$267</f>
        <v>468.25678879211301</v>
      </c>
      <c r="AT10" s="34">
        <f>'[1]4403Exp'!CR$267</f>
        <v>402.0260045645141</v>
      </c>
      <c r="AU10" s="34">
        <f>'[1]4403Exp'!CS$267</f>
        <v>512.89988982843477</v>
      </c>
      <c r="AV10" s="34">
        <f>'[1]4403Exp'!CT$267</f>
        <v>581.51677100000006</v>
      </c>
      <c r="AW10" s="34">
        <f>'[1]4403Exp'!CU$267</f>
        <v>426.21670499999993</v>
      </c>
      <c r="AX10" s="34">
        <f>'[1]4403Exp'!CV$267</f>
        <v>374.7714269999999</v>
      </c>
      <c r="AY10" s="34">
        <f>'[1]4403Exp'!CW$267</f>
        <v>322.18468100000001</v>
      </c>
      <c r="AZ10" s="34">
        <f>'[1]4403Exp'!CX$267</f>
        <v>304.33305687000001</v>
      </c>
      <c r="BA10" s="34">
        <f>'[1]4403Exp'!CY$267</f>
        <v>0</v>
      </c>
      <c r="BB10" s="34">
        <f>'[1]4403Exp'!CZ$267</f>
        <v>0</v>
      </c>
      <c r="BC10" s="176">
        <f>'[1]4403Exp'!DA$267</f>
        <v>0</v>
      </c>
      <c r="BD10" s="181"/>
    </row>
    <row r="11" spans="1:56" ht="13">
      <c r="B11" s="78" t="s">
        <v>19</v>
      </c>
      <c r="C11" s="91">
        <f>1/$A$1*(SUM('[1]4403Exp'!BB$47:BB$47)+SUM('[1]4403Exp'!BB$105:BB$105))</f>
        <v>9.0292999999999998E-2</v>
      </c>
      <c r="D11" s="92">
        <f>1/$A$1*(SUM('[1]4403Exp'!BC$47:BC$47)+SUM('[1]4403Exp'!BC$105:BC$105))</f>
        <v>5.3834E-2</v>
      </c>
      <c r="E11" s="92">
        <f>1/$A$1*(SUM('[1]4403Exp'!BD$47:BD$47)+SUM('[1]4403Exp'!BD$105:BD$105))</f>
        <v>0.162716</v>
      </c>
      <c r="F11" s="92">
        <f>1/$A$1*(SUM('[1]4403Exp'!BE$47:BE$47)+SUM('[1]4403Exp'!BE$105:BE$105))</f>
        <v>0.28264099999999998</v>
      </c>
      <c r="G11" s="92">
        <f>1/$A$1*(SUM('[1]4403Exp'!BF$47:BF$47)+SUM('[1]4403Exp'!BF$105:BF$105))</f>
        <v>0.44982299999999997</v>
      </c>
      <c r="H11" s="92">
        <f>1/$A$1*(SUM('[1]4403Exp'!BG$47:BG$47)+SUM('[1]4403Exp'!BG$105:BG$105))</f>
        <v>0.65273399999999993</v>
      </c>
      <c r="I11" s="92">
        <f>1/$A$1*(SUM('[1]4403Exp'!BH$47:BH$47)+SUM('[1]4403Exp'!BH$105:BH$105))</f>
        <v>0.77482499999999999</v>
      </c>
      <c r="J11" s="92">
        <f>1/$A$1*(SUM('[1]4403Exp'!BI$47:BI$47)+SUM('[1]4403Exp'!BI$105:BI$105))</f>
        <v>1.049186</v>
      </c>
      <c r="K11" s="92">
        <f>1/$A$1*(SUM('[1]4403Exp'!BJ$47:BJ$47)+SUM('[1]4403Exp'!BJ$105:BJ$105))</f>
        <v>1.1589419999999999</v>
      </c>
      <c r="L11" s="92">
        <f>1/$A$1*(SUM('[1]4403Exp'!BK$47:BK$47)+SUM('[1]4403Exp'!BK$105:BK$105))</f>
        <v>1.124412</v>
      </c>
      <c r="M11" s="92">
        <f>1/$A$1*(SUM('[1]4403Exp'!BL$47:BL$47)+SUM('[1]4403Exp'!BL$105:BL$105))</f>
        <v>1.4547480000000002</v>
      </c>
      <c r="N11" s="92">
        <f>1/$A$1*(SUM('[1]4403Exp'!BM$47:BM$47)+SUM('[1]4403Exp'!BM$105:BM$105))</f>
        <v>1.774357</v>
      </c>
      <c r="O11" s="92">
        <f>1/$A$1*(SUM('[1]4403Exp'!BN$47:BN$47)+SUM('[1]4403Exp'!BN$105:BN$105))</f>
        <v>1.916336</v>
      </c>
      <c r="P11" s="92">
        <f>1/$A$1*(SUM('[1]4403Exp'!BO$47:BO$47)+SUM('[1]4403Exp'!BO$105:BO$105))</f>
        <v>2.0359350000000003</v>
      </c>
      <c r="Q11" s="92">
        <f>1/$A$1*(SUM('[1]4403Exp'!BP$47:BP$47)+SUM('[1]4403Exp'!BP$105:BP$105))</f>
        <v>2.1170527968161759</v>
      </c>
      <c r="R11" s="92">
        <f>1/$A$1*(SUM('[1]4403Exp'!BQ$47:BQ$47)+SUM('[1]4403Exp'!BQ$105:BQ$105))</f>
        <v>2.2185504078727503</v>
      </c>
      <c r="S11" s="199">
        <f>1/$A$1*(SUM('[1]4403Exp'!BR$47:BR$47)+SUM('[1]4403Exp'!BR$105:BR$105))</f>
        <v>2.2970838986001678</v>
      </c>
      <c r="T11" s="92">
        <f>1/$A$1*(SUM('[1]4403Exp'!BS$47:BS$47)+SUM('[1]4403Exp'!BS$105:BS$105))</f>
        <v>2.2891000175154717</v>
      </c>
      <c r="U11" s="92">
        <f>1/$A$1*(SUM('[1]4403Exp'!BT$47:BT$47)+SUM('[1]4403Exp'!BT$105:BT$105))</f>
        <v>2.5779471873329158</v>
      </c>
      <c r="V11" s="92">
        <f>1/$A$1*(SUM('[1]4403Exp'!BU$47:BU$47)+SUM('[1]4403Exp'!BU$105:BU$105))</f>
        <v>2.3828765653041892</v>
      </c>
      <c r="W11" s="92">
        <f>1/$A$1*(SUM('[1]4403Exp'!BV$47:BV$47)+SUM('[1]4403Exp'!BV$105:BV$105))</f>
        <v>2.3319960000000002</v>
      </c>
      <c r="X11" s="92">
        <f>1/$A$1*(SUM('[1]4403Exp'!BW$47:BW$47)+SUM('[1]4403Exp'!BW$105:BW$105))</f>
        <v>1.7466849999999996</v>
      </c>
      <c r="Y11" s="92">
        <f>1/$A$1*(SUM('[1]4403Exp'!BX$47:BX$47)+SUM('[1]4403Exp'!BX$105:BX$105))</f>
        <v>1.4363909999999995</v>
      </c>
      <c r="Z11" s="92">
        <f>1/$A$1*(SUM('[1]4403Exp'!BY$47:BY$47)+SUM('[1]4403Exp'!BY$105:BY$105))</f>
        <v>0</v>
      </c>
      <c r="AA11" s="92">
        <f>1/$A$1*(SUM('[1]4403Exp'!BZ$47:BZ$47)+SUM('[1]4403Exp'!BZ$105:BZ$105))</f>
        <v>0</v>
      </c>
      <c r="AB11" s="177">
        <f>1/$A$1*(SUM('[1]4403Exp'!CA$47:CA$47)+SUM('[1]4403Exp'!CA$105:CA$105))</f>
        <v>0</v>
      </c>
      <c r="AC11" s="156"/>
      <c r="AD11" s="98">
        <f>(SUM('[1]4403Exp'!CB$47:CB$47)+SUM('[1]4403Exp'!CB$105:CB$105))</f>
        <v>13.297106999999999</v>
      </c>
      <c r="AE11" s="104">
        <f>(SUM('[1]4403Exp'!CC$47:CC$47)+SUM('[1]4403Exp'!CC$105:CC$105))</f>
        <v>5.9270000000000005</v>
      </c>
      <c r="AF11" s="104">
        <f>(SUM('[1]4403Exp'!CD$47:CD$47)+SUM('[1]4403Exp'!CD$105:CD$105))</f>
        <v>18.173438000000001</v>
      </c>
      <c r="AG11" s="104">
        <f>(SUM('[1]4403Exp'!CE$47:CE$47)+SUM('[1]4403Exp'!CE$105:CE$105))</f>
        <v>32.545999999999999</v>
      </c>
      <c r="AH11" s="104">
        <f>(SUM('[1]4403Exp'!CF$47:CF$47)+SUM('[1]4403Exp'!CF$105:CF$105))</f>
        <v>57.891000000000005</v>
      </c>
      <c r="AI11" s="104">
        <f>(SUM('[1]4403Exp'!CG$47:CG$47)+SUM('[1]4403Exp'!CG$105:CG$105))</f>
        <v>96.540999999999997</v>
      </c>
      <c r="AJ11" s="104">
        <f>(SUM('[1]4403Exp'!CH$47:CH$47)+SUM('[1]4403Exp'!CH$105:CH$105))</f>
        <v>124.71595799999999</v>
      </c>
      <c r="AK11" s="104">
        <f>(SUM('[1]4403Exp'!CI$47:CI$47)+SUM('[1]4403Exp'!CI$105:CI$105))</f>
        <v>181.90008</v>
      </c>
      <c r="AL11" s="104">
        <f>(SUM('[1]4403Exp'!CJ$47:CJ$47)+SUM('[1]4403Exp'!CJ$105:CJ$105))</f>
        <v>212.17656700000001</v>
      </c>
      <c r="AM11" s="104">
        <f>(SUM('[1]4403Exp'!CK$47:CK$47)+SUM('[1]4403Exp'!CK$105:CK$105))</f>
        <v>175.366263</v>
      </c>
      <c r="AN11" s="104">
        <f>(SUM('[1]4403Exp'!CL$47:CL$47)+SUM('[1]4403Exp'!CL$105:CL$105))</f>
        <v>282.57829200000003</v>
      </c>
      <c r="AO11" s="104">
        <f>(SUM('[1]4403Exp'!CM$47:CM$47)+SUM('[1]4403Exp'!CM$105:CM$105))</f>
        <v>342.58440100000001</v>
      </c>
      <c r="AP11" s="104">
        <f>(SUM('[1]4403Exp'!CN$47:CN$47)+SUM('[1]4403Exp'!CN$105:CN$105))</f>
        <v>377.10548699999998</v>
      </c>
      <c r="AQ11" s="104">
        <f>(SUM('[1]4403Exp'!CO$47:CO$47)+SUM('[1]4403Exp'!CO$105:CO$105))</f>
        <v>403.04733699999997</v>
      </c>
      <c r="AR11" s="104">
        <f>(SUM('[1]4403Exp'!CP$47:CP$47)+SUM('[1]4403Exp'!CP$105:CP$105))</f>
        <v>472.02361899999994</v>
      </c>
      <c r="AS11" s="104">
        <f>(SUM('[1]4403Exp'!CQ$47:CQ$47)+SUM('[1]4403Exp'!CQ$105:CQ$105))</f>
        <v>440.95897699999989</v>
      </c>
      <c r="AT11" s="104">
        <f>(SUM('[1]4403Exp'!CR$47:CR$47)+SUM('[1]4403Exp'!CR$105:CR$105))</f>
        <v>363.74632299999996</v>
      </c>
      <c r="AU11" s="104">
        <f>(SUM('[1]4403Exp'!CS$47:CS$47)+SUM('[1]4403Exp'!CS$105:CS$105))</f>
        <v>482.2774629999999</v>
      </c>
      <c r="AV11" s="104">
        <f>(SUM('[1]4403Exp'!CT$47:CT$47)+SUM('[1]4403Exp'!CT$105:CT$105))</f>
        <v>550.030035</v>
      </c>
      <c r="AW11" s="104">
        <f>(SUM('[1]4403Exp'!CU$47:CU$47)+SUM('[1]4403Exp'!CU$105:CU$105))</f>
        <v>403.94344999999998</v>
      </c>
      <c r="AX11" s="104">
        <f>(SUM('[1]4403Exp'!CV$47:CV$47)+SUM('[1]4403Exp'!CV$105:CV$105))</f>
        <v>361.46402999999992</v>
      </c>
      <c r="AY11" s="104">
        <f>(SUM('[1]4403Exp'!CW$47:CW$47)+SUM('[1]4403Exp'!CW$105:CW$105))</f>
        <v>318.41608100000002</v>
      </c>
      <c r="AZ11" s="104">
        <f>(SUM('[1]4403Exp'!CX$47:CX$47)+SUM('[1]4403Exp'!CX$105:CX$105))</f>
        <v>299.24065300000001</v>
      </c>
      <c r="BA11" s="104">
        <f>(SUM('[1]4403Exp'!CY$47:CY$47)+SUM('[1]4403Exp'!CY$105:CY$105))</f>
        <v>0</v>
      </c>
      <c r="BB11" s="104">
        <f>(SUM('[1]4403Exp'!CZ$47:CZ$47)+SUM('[1]4403Exp'!CZ$105:CZ$105))</f>
        <v>0</v>
      </c>
      <c r="BC11" s="153">
        <f>(SUM('[1]4403Exp'!DA$47:DA$47)+SUM('[1]4403Exp'!DA$105:DA$105))</f>
        <v>0</v>
      </c>
      <c r="BD11" s="181"/>
    </row>
    <row r="12" spans="1:56">
      <c r="B12" s="77" t="s">
        <v>18</v>
      </c>
      <c r="C12" s="12">
        <f>1/$A$1*'[1]4403Exp'!BB$116</f>
        <v>8.5091E-2</v>
      </c>
      <c r="D12" s="13">
        <f>1/$A$1*'[1]4403Exp'!BC$116</f>
        <v>7.4317999999999995E-2</v>
      </c>
      <c r="E12" s="13">
        <f>1/$A$1*'[1]4403Exp'!BD$116</f>
        <v>5.5980000000000002E-2</v>
      </c>
      <c r="F12" s="13">
        <f>1/$A$1*'[1]4403Exp'!BE$116</f>
        <v>3.8748999999999999E-2</v>
      </c>
      <c r="G12" s="13">
        <f>1/$A$1*'[1]4403Exp'!BF$116</f>
        <v>5.7839999999999996E-2</v>
      </c>
      <c r="H12" s="13">
        <f>1/$A$1*'[1]4403Exp'!BG$116</f>
        <v>7.7767000000000003E-2</v>
      </c>
      <c r="I12" s="13">
        <f>1/$A$1*'[1]4403Exp'!BH$116</f>
        <v>0.110073</v>
      </c>
      <c r="J12" s="13">
        <f>1/$A$1*'[1]4403Exp'!BI$116</f>
        <v>0.11377200000000001</v>
      </c>
      <c r="K12" s="13">
        <f>1/$A$1*'[1]4403Exp'!BJ$116</f>
        <v>5.1608000000000001E-2</v>
      </c>
      <c r="L12" s="13">
        <f>1/$A$1*'[1]4403Exp'!BK$116</f>
        <v>4.2143E-2</v>
      </c>
      <c r="M12" s="13">
        <f>1/$A$1*'[1]4403Exp'!BL$116</f>
        <v>4.7055E-2</v>
      </c>
      <c r="N12" s="13">
        <f>1/$A$1*'[1]4403Exp'!BM$116</f>
        <v>2.0353E-2</v>
      </c>
      <c r="O12" s="13">
        <f>1/$A$1*'[1]4403Exp'!BN$116</f>
        <v>2.0990999999999999E-2</v>
      </c>
      <c r="P12" s="13">
        <f>1/$A$1*'[1]4403Exp'!BO$116</f>
        <v>6.9839999999999998E-3</v>
      </c>
      <c r="Q12" s="13">
        <f>1/$A$1*'[1]4403Exp'!BP$116</f>
        <v>1.1483E-2</v>
      </c>
      <c r="R12" s="13">
        <f>1/$A$1*'[1]4403Exp'!BQ$116</f>
        <v>1.9046E-2</v>
      </c>
      <c r="S12" s="13">
        <f>1/$A$1*'[1]4403Exp'!BR$116</f>
        <v>5.2069999999999998E-3</v>
      </c>
      <c r="T12" s="131">
        <f>1/$A$1*'[1]4403Exp'!BS$116</f>
        <v>6.2880000000000002E-3</v>
      </c>
      <c r="U12" s="131">
        <f>1/$A$1*'[1]4403Exp'!BT$116</f>
        <v>0</v>
      </c>
      <c r="V12" s="13">
        <f>1/$A$1*'[1]4403Exp'!BU$116</f>
        <v>0</v>
      </c>
      <c r="W12" s="13">
        <f>1/$A$1*'[1]4403Exp'!BV$116</f>
        <v>0</v>
      </c>
      <c r="X12" s="13">
        <f>1/$A$1*'[1]4403Exp'!BW$116</f>
        <v>0</v>
      </c>
      <c r="Y12" s="13">
        <f>1/$A$1*'[1]4403Exp'!BX$116</f>
        <v>0</v>
      </c>
      <c r="Z12" s="13">
        <f>1/$A$1*'[1]4403Exp'!BY$116</f>
        <v>0</v>
      </c>
      <c r="AA12" s="13">
        <f>1/$A$1*'[1]4403Exp'!BZ$116</f>
        <v>0</v>
      </c>
      <c r="AB12" s="193">
        <f>1/$A$1*'[1]4403Exp'!CA$116</f>
        <v>0</v>
      </c>
      <c r="AC12" s="156"/>
      <c r="AD12" s="98">
        <f>'[1]4403Exp'!CB$116</f>
        <v>10.077582827630716</v>
      </c>
      <c r="AE12" s="104">
        <f>'[1]4403Exp'!CC$116</f>
        <v>8.5565070224512301</v>
      </c>
      <c r="AF12" s="104">
        <f>'[1]4403Exp'!CD$116</f>
        <v>6.831531492461461</v>
      </c>
      <c r="AG12" s="104">
        <f>'[1]4403Exp'!CE$116</f>
        <v>5.182644147514698</v>
      </c>
      <c r="AH12" s="104">
        <f>'[1]4403Exp'!CF$116</f>
        <v>8.3562433665575728</v>
      </c>
      <c r="AI12" s="104">
        <f>'[1]4403Exp'!CG$116</f>
        <v>11.877232244062844</v>
      </c>
      <c r="AJ12" s="104">
        <f>'[1]4403Exp'!CH$116</f>
        <v>17.614472058622106</v>
      </c>
      <c r="AK12" s="104">
        <f>'[1]4403Exp'!CI$116</f>
        <v>18.767087299224805</v>
      </c>
      <c r="AL12" s="104">
        <f>'[1]4403Exp'!CJ$116</f>
        <v>8.744665760577238</v>
      </c>
      <c r="AM12" s="104">
        <f>'[1]4403Exp'!CK$116</f>
        <v>6.0427136351081785</v>
      </c>
      <c r="AN12" s="104">
        <f>'[1]4403Exp'!CL$116</f>
        <v>8.4606447273664021</v>
      </c>
      <c r="AO12" s="104">
        <f>'[1]4403Exp'!CM$116</f>
        <v>4.1704057850559577</v>
      </c>
      <c r="AP12" s="104">
        <f>'[1]4403Exp'!CN$116</f>
        <v>4.1743925352718518</v>
      </c>
      <c r="AQ12" s="104">
        <f>'[1]4403Exp'!CO$116</f>
        <v>1.6903530151667943</v>
      </c>
      <c r="AR12" s="104">
        <f>'[1]4403Exp'!CP$116</f>
        <v>2.7832971202450203</v>
      </c>
      <c r="AS12" s="104">
        <f>'[1]4403Exp'!CQ$116</f>
        <v>4.5455667767750034</v>
      </c>
      <c r="AT12" s="104">
        <f>'[1]4403Exp'!CR$116</f>
        <v>1.2343855645141588</v>
      </c>
      <c r="AU12" s="104">
        <f>'[1]4403Exp'!CS$116</f>
        <v>1.5551798284348797</v>
      </c>
      <c r="AV12" s="104">
        <f>'[1]4403Exp'!CT$116</f>
        <v>0</v>
      </c>
      <c r="AW12" s="104">
        <f>'[1]4403Exp'!CU$116</f>
        <v>0</v>
      </c>
      <c r="AX12" s="104">
        <f>'[1]4403Exp'!CV$116</f>
        <v>0</v>
      </c>
      <c r="AY12" s="104">
        <f>'[1]4403Exp'!CW$116</f>
        <v>0</v>
      </c>
      <c r="AZ12" s="104">
        <f>'[1]4403Exp'!CX$116</f>
        <v>0</v>
      </c>
      <c r="BA12" s="104">
        <f>'[1]4403Exp'!CY$116</f>
        <v>0</v>
      </c>
      <c r="BB12" s="104">
        <f>'[1]4403Exp'!CZ$116</f>
        <v>0</v>
      </c>
      <c r="BC12" s="153">
        <f>'[1]4403Exp'!DA$116</f>
        <v>0</v>
      </c>
      <c r="BD12" s="181"/>
    </row>
    <row r="13" spans="1:56">
      <c r="B13" s="77" t="s">
        <v>39</v>
      </c>
      <c r="C13" s="12">
        <f>1/$A$1*'[1]4403Exp'!BB$138</f>
        <v>2.9629999999999999E-3</v>
      </c>
      <c r="D13" s="13">
        <f>1/$A$1*'[1]4403Exp'!BC$138</f>
        <v>0</v>
      </c>
      <c r="E13" s="13">
        <f>1/$A$1*'[1]4403Exp'!BD$138</f>
        <v>6.1339999999999997E-3</v>
      </c>
      <c r="F13" s="13">
        <f>1/$A$1*'[1]4403Exp'!BE$138</f>
        <v>9.6779999999999991E-3</v>
      </c>
      <c r="G13" s="13">
        <f>1/$A$1*'[1]4403Exp'!BF$138</f>
        <v>4.8000000000000001E-4</v>
      </c>
      <c r="H13" s="13">
        <f>1/$A$1*'[1]4403Exp'!BG$138</f>
        <v>0</v>
      </c>
      <c r="I13" s="13">
        <f>1/$A$1*'[1]4403Exp'!BH$138</f>
        <v>0</v>
      </c>
      <c r="J13" s="13">
        <f>1/$A$1*'[1]4403Exp'!BI$138</f>
        <v>1.825E-3</v>
      </c>
      <c r="K13" s="13">
        <f>1/$A$1*'[1]4403Exp'!BJ$138</f>
        <v>0</v>
      </c>
      <c r="L13" s="13">
        <f>1/$A$1*'[1]4403Exp'!BK$138</f>
        <v>0</v>
      </c>
      <c r="M13" s="13">
        <f>1/$A$1*'[1]4403Exp'!BL$138</f>
        <v>1.7925E-2</v>
      </c>
      <c r="N13" s="13">
        <f>1/$A$1*'[1]4403Exp'!BM$138</f>
        <v>4.0361999999999995E-2</v>
      </c>
      <c r="O13" s="13">
        <f>1/$A$1*'[1]4403Exp'!BN$138</f>
        <v>2.7951E-2</v>
      </c>
      <c r="P13" s="13">
        <f>1/$A$1*'[1]4403Exp'!BO$138</f>
        <v>7.2843599999999993E-3</v>
      </c>
      <c r="Q13" s="13">
        <f>1/$A$1*'[1]4403Exp'!BP$138</f>
        <v>0</v>
      </c>
      <c r="R13" s="13">
        <f>1/$A$1*'[1]4403Exp'!BQ$138</f>
        <v>0</v>
      </c>
      <c r="S13" s="13">
        <f>1/$A$1*'[1]4403Exp'!BR$138</f>
        <v>0</v>
      </c>
      <c r="T13" s="131">
        <f>1/$A$1*'[1]4403Exp'!BS$138</f>
        <v>0</v>
      </c>
      <c r="U13" s="131">
        <f>1/$A$1*'[1]4403Exp'!BT$138</f>
        <v>0</v>
      </c>
      <c r="V13" s="13">
        <f>1/$A$1*'[1]4403Exp'!BU$138</f>
        <v>0</v>
      </c>
      <c r="W13" s="13">
        <f>1/$A$1*'[1]4403Exp'!BV$138</f>
        <v>0</v>
      </c>
      <c r="X13" s="13">
        <f>1/$A$1*'[1]4403Exp'!BW$138</f>
        <v>0</v>
      </c>
      <c r="Y13" s="13">
        <f>1/$A$1*'[1]4403Exp'!BX$138</f>
        <v>0</v>
      </c>
      <c r="Z13" s="13">
        <f>1/$A$1*'[1]4403Exp'!BY$138</f>
        <v>0</v>
      </c>
      <c r="AA13" s="13">
        <f>1/$A$1*'[1]4403Exp'!BZ$138</f>
        <v>0</v>
      </c>
      <c r="AB13" s="193">
        <f>1/$A$1*'[1]4403Exp'!CA$138</f>
        <v>0</v>
      </c>
      <c r="AC13" s="156"/>
      <c r="AD13" s="98">
        <f>'[1]4403Exp'!CB$138</f>
        <v>0.249</v>
      </c>
      <c r="AE13" s="104">
        <f>'[1]4403Exp'!CC$138</f>
        <v>0</v>
      </c>
      <c r="AF13" s="104">
        <f>'[1]4403Exp'!CD$138</f>
        <v>0.56299999999999994</v>
      </c>
      <c r="AG13" s="104">
        <f>'[1]4403Exp'!CE$138</f>
        <v>1.0239999999999998</v>
      </c>
      <c r="AH13" s="104">
        <f>'[1]4403Exp'!CF$138</f>
        <v>7.2999999999999995E-2</v>
      </c>
      <c r="AI13" s="104">
        <f>'[1]4403Exp'!CG$138</f>
        <v>0</v>
      </c>
      <c r="AJ13" s="104">
        <f>'[1]4403Exp'!CH$138</f>
        <v>0</v>
      </c>
      <c r="AK13" s="104">
        <f>'[1]4403Exp'!CI$138</f>
        <v>0.25855241902230069</v>
      </c>
      <c r="AL13" s="104">
        <f>'[1]4403Exp'!CJ$138</f>
        <v>0</v>
      </c>
      <c r="AM13" s="104">
        <f>'[1]4403Exp'!CK$138</f>
        <v>0</v>
      </c>
      <c r="AN13" s="104">
        <f>'[1]4403Exp'!CL$138</f>
        <v>2.8748920538263647</v>
      </c>
      <c r="AO13" s="104">
        <f>'[1]4403Exp'!CM$138</f>
        <v>7.0241869999999995</v>
      </c>
      <c r="AP13" s="104">
        <f>'[1]4403Exp'!CN$138</f>
        <v>3.718089</v>
      </c>
      <c r="AQ13" s="104">
        <f>'[1]4403Exp'!CO$138</f>
        <v>2.185308</v>
      </c>
      <c r="AR13" s="104">
        <f>'[1]4403Exp'!CP$138</f>
        <v>0</v>
      </c>
      <c r="AS13" s="104">
        <f>'[1]4403Exp'!CQ$138</f>
        <v>0</v>
      </c>
      <c r="AT13" s="104">
        <f>'[1]4403Exp'!CR$138</f>
        <v>0</v>
      </c>
      <c r="AU13" s="104">
        <f>'[1]4403Exp'!CS$138</f>
        <v>0</v>
      </c>
      <c r="AV13" s="104">
        <f>'[1]4403Exp'!CT$138</f>
        <v>0</v>
      </c>
      <c r="AW13" s="104">
        <f>'[1]4403Exp'!CU$138</f>
        <v>0</v>
      </c>
      <c r="AX13" s="104">
        <f>'[1]4403Exp'!CV$138</f>
        <v>0</v>
      </c>
      <c r="AY13" s="104">
        <f>'[1]4403Exp'!CW$138</f>
        <v>0</v>
      </c>
      <c r="AZ13" s="104">
        <f>'[1]4403Exp'!CX$138</f>
        <v>0</v>
      </c>
      <c r="BA13" s="104">
        <f>'[1]4403Exp'!CY$138</f>
        <v>0</v>
      </c>
      <c r="BB13" s="104">
        <f>'[1]4403Exp'!CZ$138</f>
        <v>0</v>
      </c>
      <c r="BC13" s="153">
        <f>'[1]4403Exp'!DA$138</f>
        <v>0</v>
      </c>
      <c r="BD13" s="181"/>
    </row>
    <row r="14" spans="1:56">
      <c r="B14" s="77" t="s">
        <v>33</v>
      </c>
      <c r="C14" s="12">
        <f>1/$A$1*'[1]4403Exp'!BB$187</f>
        <v>0.141968025</v>
      </c>
      <c r="D14" s="13">
        <f>1/$A$1*'[1]4403Exp'!BC$187</f>
        <v>0.12409352700000001</v>
      </c>
      <c r="E14" s="13">
        <f>1/$A$1*'[1]4403Exp'!BD$187</f>
        <v>0.13631333600000001</v>
      </c>
      <c r="F14" s="13">
        <f>1/$A$1*'[1]4403Exp'!BE$187</f>
        <v>0.12582430999999999</v>
      </c>
      <c r="G14" s="13">
        <f>1/$A$1*'[1]4403Exp'!BF$187</f>
        <v>8.3285534000000008E-2</v>
      </c>
      <c r="H14" s="13">
        <f>1/$A$1*'[1]4403Exp'!BG$187</f>
        <v>6.6044513999999999E-2</v>
      </c>
      <c r="I14" s="13">
        <f>1/$A$1*'[1]4403Exp'!BH$187</f>
        <v>3.1369658000000002E-2</v>
      </c>
      <c r="J14" s="13">
        <f>1/$A$1*'[1]4403Exp'!BI$187</f>
        <v>3.2640683599999998E-2</v>
      </c>
      <c r="K14" s="13">
        <f>1/$A$1*'[1]4403Exp'!BJ$187</f>
        <v>2.7472939600000003E-2</v>
      </c>
      <c r="L14" s="13">
        <f>1/$A$1*'[1]4403Exp'!BK$187</f>
        <v>1.7552619999999998E-2</v>
      </c>
      <c r="M14" s="13">
        <f>1/$A$1*'[1]4403Exp'!BL$187</f>
        <v>1.3327185199999999E-2</v>
      </c>
      <c r="N14" s="13">
        <f>1/$A$1*'[1]4403Exp'!BM$187</f>
        <v>1.1831E-2</v>
      </c>
      <c r="O14" s="13">
        <f>1/$A$1*'[1]4403Exp'!BN$187</f>
        <v>6.2769999999999996E-3</v>
      </c>
      <c r="P14" s="13">
        <f>1/$A$1*'[1]4403Exp'!BO$187</f>
        <v>2.4697003800000002E-2</v>
      </c>
      <c r="Q14" s="13">
        <f>1/$A$1*'[1]4403Exp'!BP$187</f>
        <v>0</v>
      </c>
      <c r="R14" s="13">
        <f>1/$A$1*'[1]4403Exp'!BQ$187</f>
        <v>8.4058463999999999E-3</v>
      </c>
      <c r="S14" s="13">
        <f>1/$A$1*'[1]4403Exp'!BR$187</f>
        <v>2.1224890399999998E-2</v>
      </c>
      <c r="T14" s="131">
        <f>1/$A$1*'[1]4403Exp'!BS$187</f>
        <v>1.4507695999999999E-2</v>
      </c>
      <c r="U14" s="131">
        <f>1/$A$1*'[1]4403Exp'!BT$187</f>
        <v>1.9203114E-2</v>
      </c>
      <c r="V14" s="13">
        <f>1/$A$1*'[1]4403Exp'!BU$187</f>
        <v>2.380434E-2</v>
      </c>
      <c r="W14" s="13">
        <f>1/$A$1*'[1]4403Exp'!BV$187</f>
        <v>4.6992819999999999E-3</v>
      </c>
      <c r="X14" s="13">
        <f>1/$A$1*'[1]4403Exp'!BW$187</f>
        <v>0</v>
      </c>
      <c r="Y14" s="13">
        <f>1/$A$1*'[1]4403Exp'!BX$187</f>
        <v>0</v>
      </c>
      <c r="Z14" s="13">
        <f>1/$A$1*'[1]4403Exp'!BY$187</f>
        <v>0</v>
      </c>
      <c r="AA14" s="13">
        <f>1/$A$1*'[1]4403Exp'!BZ$187</f>
        <v>0</v>
      </c>
      <c r="AB14" s="193">
        <f>1/$A$1*'[1]4403Exp'!CA$187</f>
        <v>0</v>
      </c>
      <c r="AC14" s="156"/>
      <c r="AD14" s="98">
        <f>'[1]4403Exp'!CB$187</f>
        <v>12.725002999999999</v>
      </c>
      <c r="AE14" s="104">
        <f>'[1]4403Exp'!CC$187</f>
        <v>8.599632999999999</v>
      </c>
      <c r="AF14" s="104">
        <f>'[1]4403Exp'!CD$187</f>
        <v>11.887957999999999</v>
      </c>
      <c r="AG14" s="104">
        <f>'[1]4403Exp'!CE$187</f>
        <v>11.109879999999999</v>
      </c>
      <c r="AH14" s="104">
        <f>'[1]4403Exp'!CF$187</f>
        <v>7.566122</v>
      </c>
      <c r="AI14" s="104">
        <f>'[1]4403Exp'!CG$187</f>
        <v>8.5636469999999996</v>
      </c>
      <c r="AJ14" s="104">
        <f>'[1]4403Exp'!CH$187</f>
        <v>9.476564999999999</v>
      </c>
      <c r="AK14" s="104">
        <f>'[1]4403Exp'!CI$187</f>
        <v>8.9834300000000002</v>
      </c>
      <c r="AL14" s="104">
        <f>'[1]4403Exp'!CJ$187</f>
        <v>4.1529930000000004</v>
      </c>
      <c r="AM14" s="104">
        <f>'[1]4403Exp'!CK$187</f>
        <v>3.555345</v>
      </c>
      <c r="AN14" s="104">
        <f>'[1]4403Exp'!CL$187</f>
        <v>3.2736419999999997</v>
      </c>
      <c r="AO14" s="104">
        <f>'[1]4403Exp'!CM$187</f>
        <v>3.4927169999999998</v>
      </c>
      <c r="AP14" s="104">
        <f>'[1]4403Exp'!CN$187</f>
        <v>1.5633199999999998</v>
      </c>
      <c r="AQ14" s="104">
        <f>'[1]4403Exp'!CO$187</f>
        <v>6.4268429999999999</v>
      </c>
      <c r="AR14" s="104">
        <f>'[1]4403Exp'!CP$187</f>
        <v>0</v>
      </c>
      <c r="AS14" s="104">
        <f>'[1]4403Exp'!CQ$187</f>
        <v>1.152881</v>
      </c>
      <c r="AT14" s="104">
        <f>'[1]4403Exp'!CR$187</f>
        <v>4.4331939999999994</v>
      </c>
      <c r="AU14" s="104">
        <f>'[1]4403Exp'!CS$187</f>
        <v>2.8620199999999998</v>
      </c>
      <c r="AV14" s="104">
        <f>'[1]4403Exp'!CT$187</f>
        <v>7.5497359999999993</v>
      </c>
      <c r="AW14" s="104">
        <f>'[1]4403Exp'!CU$187</f>
        <v>5.3715639999999993</v>
      </c>
      <c r="AX14" s="104">
        <f>'[1]4403Exp'!CV$187</f>
        <v>0.823461</v>
      </c>
      <c r="AY14" s="104">
        <f>'[1]4403Exp'!CW$187</f>
        <v>0</v>
      </c>
      <c r="AZ14" s="104">
        <f>'[1]4403Exp'!CX$187</f>
        <v>0</v>
      </c>
      <c r="BA14" s="104">
        <f>'[1]4403Exp'!CY$187</f>
        <v>0</v>
      </c>
      <c r="BB14" s="104">
        <f>'[1]4403Exp'!CZ$187</f>
        <v>0</v>
      </c>
      <c r="BC14" s="153">
        <f>'[1]4403Exp'!DA$187</f>
        <v>0</v>
      </c>
      <c r="BD14" s="181"/>
    </row>
    <row r="15" spans="1:56">
      <c r="B15" s="77" t="s">
        <v>17</v>
      </c>
      <c r="C15" s="12">
        <f>1/$A$1*'[1]4403Exp'!BB$121</f>
        <v>0.13627600000000001</v>
      </c>
      <c r="D15" s="13">
        <f>1/$A$1*'[1]4403Exp'!BC$121</f>
        <v>0.14338899999999999</v>
      </c>
      <c r="E15" s="13">
        <f>1/$A$1*'[1]4403Exp'!BD$121</f>
        <v>0.170963</v>
      </c>
      <c r="F15" s="13">
        <f>1/$A$1*'[1]4403Exp'!BE$121</f>
        <v>0.22015400000000002</v>
      </c>
      <c r="G15" s="13">
        <f>1/$A$1*'[1]4403Exp'!BF$121</f>
        <v>0.265044</v>
      </c>
      <c r="H15" s="13">
        <f>1/$A$1*'[1]4403Exp'!BG$121</f>
        <v>0.219309</v>
      </c>
      <c r="I15" s="13">
        <f>1/$A$1*'[1]4403Exp'!BH$121</f>
        <v>0.17222499999999999</v>
      </c>
      <c r="J15" s="13">
        <f>1/$A$1*'[1]4403Exp'!BI$121</f>
        <v>0.13201299999999999</v>
      </c>
      <c r="K15" s="13">
        <f>1/$A$1*'[1]4403Exp'!BJ$121</f>
        <v>0.12367599999999999</v>
      </c>
      <c r="L15" s="13">
        <f>1/$A$1*'[1]4403Exp'!BK$121</f>
        <v>7.6945E-2</v>
      </c>
      <c r="M15" s="13">
        <f>1/$A$1*'[1]4403Exp'!BL$121</f>
        <v>5.6801999999999998E-2</v>
      </c>
      <c r="N15" s="13">
        <f>1/$A$1*'[1]4403Exp'!BM$121</f>
        <v>5.5307999999999996E-2</v>
      </c>
      <c r="O15" s="13">
        <f>1/$A$1*'[1]4403Exp'!BN$121</f>
        <v>4.5911E-2</v>
      </c>
      <c r="P15" s="13">
        <f>1/$A$1*'[1]4403Exp'!BO$121</f>
        <v>5.1678999999999989E-2</v>
      </c>
      <c r="Q15" s="13">
        <f>1/$A$1*'[1]4403Exp'!BP$121</f>
        <v>5.42427802E-2</v>
      </c>
      <c r="R15" s="13">
        <f>1/$A$1*'[1]4403Exp'!BQ$121</f>
        <v>4.045E-2</v>
      </c>
      <c r="S15" s="13">
        <f>1/$A$1*'[1]4403Exp'!BR$121</f>
        <v>5.9440999999999994E-2</v>
      </c>
      <c r="T15" s="131">
        <f>1/$A$1*'[1]4403Exp'!BS$121</f>
        <v>3.9633000000000002E-2</v>
      </c>
      <c r="U15" s="131">
        <f>1/$A$1*'[1]4403Exp'!BT$121</f>
        <v>2.3875E-2</v>
      </c>
      <c r="V15" s="13">
        <f>1/$A$1*'[1]4403Exp'!BU$121</f>
        <v>2.8507456599999998E-2</v>
      </c>
      <c r="W15" s="13">
        <f>1/$A$1*'[1]4403Exp'!BV$121</f>
        <v>2.5835999999999998E-2</v>
      </c>
      <c r="X15" s="13">
        <f>1/$A$1*'[1]4403Exp'!BW$121</f>
        <v>1.0619694399999999E-2</v>
      </c>
      <c r="Y15" s="13">
        <f>1/$A$1*'[1]4403Exp'!BX$121</f>
        <v>8.7469340000000013E-3</v>
      </c>
      <c r="Z15" s="13">
        <f>1/$A$1*'[1]4403Exp'!BY$121</f>
        <v>0</v>
      </c>
      <c r="AA15" s="13">
        <f>1/$A$1*'[1]4403Exp'!BZ$121</f>
        <v>0</v>
      </c>
      <c r="AB15" s="193">
        <f>1/$A$1*'[1]4403Exp'!CA$121</f>
        <v>0</v>
      </c>
      <c r="AC15" s="156"/>
      <c r="AD15" s="98">
        <f>'[1]4403Exp'!CB$121</f>
        <v>18.044999999999998</v>
      </c>
      <c r="AE15" s="104">
        <f>'[1]4403Exp'!CC$121</f>
        <v>16.254658999999997</v>
      </c>
      <c r="AF15" s="104">
        <f>'[1]4403Exp'!CD$121</f>
        <v>15.637760999999998</v>
      </c>
      <c r="AG15" s="104">
        <f>'[1]4403Exp'!CE$121</f>
        <v>23.300200999999998</v>
      </c>
      <c r="AH15" s="104">
        <f>'[1]4403Exp'!CF$121</f>
        <v>31.806000000000001</v>
      </c>
      <c r="AI15" s="104">
        <f>'[1]4403Exp'!CG$121</f>
        <v>31.067999999999998</v>
      </c>
      <c r="AJ15" s="104">
        <f>'[1]4403Exp'!CH$121</f>
        <v>28.004999999999995</v>
      </c>
      <c r="AK15" s="104">
        <f>'[1]4403Exp'!CI$121</f>
        <v>24.588000000000001</v>
      </c>
      <c r="AL15" s="104">
        <f>'[1]4403Exp'!CJ$121</f>
        <v>23.147000000000002</v>
      </c>
      <c r="AM15" s="104">
        <f>'[1]4403Exp'!CK$121</f>
        <v>12.587</v>
      </c>
      <c r="AN15" s="104">
        <f>'[1]4403Exp'!CL$121</f>
        <v>11.763</v>
      </c>
      <c r="AO15" s="104">
        <f>'[1]4403Exp'!CM$121</f>
        <v>11.934000000000001</v>
      </c>
      <c r="AP15" s="104">
        <f>'[1]4403Exp'!CN$121</f>
        <v>10.756</v>
      </c>
      <c r="AQ15" s="104">
        <f>'[1]4403Exp'!CO$121</f>
        <v>12.755000000000001</v>
      </c>
      <c r="AR15" s="104">
        <f>'[1]4403Exp'!CP$121</f>
        <v>11.573993</v>
      </c>
      <c r="AS15" s="104">
        <f>'[1]4403Exp'!CQ$121</f>
        <v>10.378</v>
      </c>
      <c r="AT15" s="104">
        <f>'[1]4403Exp'!CR$121</f>
        <v>13.792</v>
      </c>
      <c r="AU15" s="104">
        <f>'[1]4403Exp'!CS$121</f>
        <v>9.5530000000000008</v>
      </c>
      <c r="AV15" s="104">
        <f>'[1]4403Exp'!CT$121</f>
        <v>9.2170000000000005</v>
      </c>
      <c r="AW15" s="104">
        <f>'[1]4403Exp'!CU$121</f>
        <v>7.0404459999999993</v>
      </c>
      <c r="AX15" s="104">
        <f>'[1]4403Exp'!CV$121</f>
        <v>5.7270000000000003</v>
      </c>
      <c r="AY15" s="104">
        <f>'[1]4403Exp'!CW$121</f>
        <v>2.5343619999999998</v>
      </c>
      <c r="AZ15" s="104">
        <f>'[1]4403Exp'!CX$121</f>
        <v>2.2127680000000001</v>
      </c>
      <c r="BA15" s="104">
        <f>'[1]4403Exp'!CY$121</f>
        <v>0</v>
      </c>
      <c r="BB15" s="104">
        <f>'[1]4403Exp'!CZ$121</f>
        <v>0</v>
      </c>
      <c r="BC15" s="153">
        <f>'[1]4403Exp'!DA$121</f>
        <v>0</v>
      </c>
      <c r="BD15" s="181"/>
    </row>
    <row r="16" spans="1:56">
      <c r="B16" s="77" t="s">
        <v>82</v>
      </c>
      <c r="C16" s="12">
        <f>1/$A$1*'[1]4403Exp'!BB$228</f>
        <v>0</v>
      </c>
      <c r="D16" s="13">
        <f>1/$A$1*'[1]4403Exp'!BC$228</f>
        <v>0</v>
      </c>
      <c r="E16" s="13">
        <f>1/$A$1*'[1]4403Exp'!BD$228</f>
        <v>0</v>
      </c>
      <c r="F16" s="13">
        <f>1/$A$1*'[1]4403Exp'!BE$228</f>
        <v>0</v>
      </c>
      <c r="G16" s="13">
        <f>1/$A$1*'[1]4403Exp'!BF$228</f>
        <v>7.2069999999999999E-3</v>
      </c>
      <c r="H16" s="13">
        <f>1/$A$1*'[1]4403Exp'!BG$228</f>
        <v>0</v>
      </c>
      <c r="I16" s="13">
        <f>1/$A$1*'[1]4403Exp'!BH$228</f>
        <v>0</v>
      </c>
      <c r="J16" s="13">
        <f>1/$A$1*'[1]4403Exp'!BI$228</f>
        <v>0</v>
      </c>
      <c r="K16" s="13">
        <f>1/$A$1*'[1]4403Exp'!BJ$228</f>
        <v>0</v>
      </c>
      <c r="L16" s="13">
        <f>1/$A$1*'[1]4403Exp'!BK$228</f>
        <v>2.0969999999999999E-3</v>
      </c>
      <c r="M16" s="13">
        <f>1/$A$1*'[1]4403Exp'!BL$228</f>
        <v>1.08E-4</v>
      </c>
      <c r="N16" s="13">
        <f>1/$A$1*'[1]4403Exp'!BM$228</f>
        <v>1.238E-3</v>
      </c>
      <c r="O16" s="13">
        <f>1/$A$1*'[1]4403Exp'!BN$228</f>
        <v>3.1769999999999997E-3</v>
      </c>
      <c r="P16" s="13">
        <f>1/$A$1*'[1]4403Exp'!BO$228</f>
        <v>5.2420000000000001E-3</v>
      </c>
      <c r="Q16" s="13">
        <f>1/$A$1*'[1]4403Exp'!BP$228</f>
        <v>1.2936E-2</v>
      </c>
      <c r="R16" s="13">
        <f>1/$A$1*'[1]4403Exp'!BQ$228</f>
        <v>2.4988E-2</v>
      </c>
      <c r="S16" s="13">
        <f>1/$A$1*'[1]4403Exp'!BR$228</f>
        <v>3.3867000000000001E-2</v>
      </c>
      <c r="T16" s="131">
        <f>1/$A$1*'[1]4403Exp'!BS$228</f>
        <v>3.2466999999999996E-2</v>
      </c>
      <c r="U16" s="131">
        <f>1/$A$1*'[1]4403Exp'!BT$228</f>
        <v>6.157E-2</v>
      </c>
      <c r="V16" s="13">
        <f>1/$A$1*'[1]4403Exp'!BU$228</f>
        <v>4.6559999999999997E-2</v>
      </c>
      <c r="W16" s="13">
        <f>1/$A$1*'[1]4403Exp'!BV$228</f>
        <v>3.7690800000000003E-2</v>
      </c>
      <c r="X16" s="13">
        <f>1/$A$1*'[1]4403Exp'!BW$228</f>
        <v>7.2141999999999996E-3</v>
      </c>
      <c r="Y16" s="13">
        <f>1/$A$1*'[1]4403Exp'!BX$228</f>
        <v>1.2107999999999999E-2</v>
      </c>
      <c r="Z16" s="13">
        <f>1/$A$1*'[1]4403Exp'!BY$228</f>
        <v>0</v>
      </c>
      <c r="AA16" s="13">
        <f>1/$A$1*'[1]4403Exp'!BZ$228</f>
        <v>0</v>
      </c>
      <c r="AB16" s="193">
        <f>1/$A$1*'[1]4403Exp'!CA$228</f>
        <v>0</v>
      </c>
      <c r="AC16" s="156"/>
      <c r="AD16" s="98">
        <f>'[1]4403Exp'!CB$228</f>
        <v>0</v>
      </c>
      <c r="AE16" s="104">
        <f>'[1]4403Exp'!CC$228</f>
        <v>0</v>
      </c>
      <c r="AF16" s="104">
        <f>'[1]4403Exp'!CD$228</f>
        <v>0</v>
      </c>
      <c r="AG16" s="104">
        <f>'[1]4403Exp'!CE$228</f>
        <v>0</v>
      </c>
      <c r="AH16" s="104">
        <f>'[1]4403Exp'!CF$228</f>
        <v>1.0209999999999999</v>
      </c>
      <c r="AI16" s="104">
        <f>'[1]4403Exp'!CG$228</f>
        <v>0</v>
      </c>
      <c r="AJ16" s="104">
        <f>'[1]4403Exp'!CH$228</f>
        <v>0</v>
      </c>
      <c r="AK16" s="104">
        <f>'[1]4403Exp'!CI$228</f>
        <v>0</v>
      </c>
      <c r="AL16" s="104">
        <f>'[1]4403Exp'!CJ$228</f>
        <v>0</v>
      </c>
      <c r="AM16" s="104">
        <f>'[1]4403Exp'!CK$228</f>
        <v>0.35035396091674192</v>
      </c>
      <c r="AN16" s="104">
        <f>'[1]4403Exp'!CL$228</f>
        <v>5.1568188615806677E-2</v>
      </c>
      <c r="AO16" s="104">
        <f>'[1]4403Exp'!CM$228</f>
        <v>0.93940911537359462</v>
      </c>
      <c r="AP16" s="104">
        <f>'[1]4403Exp'!CN$228</f>
        <v>2.7074156049165734</v>
      </c>
      <c r="AQ16" s="104">
        <f>'[1]4403Exp'!CO$228</f>
        <v>3.2279999999999998</v>
      </c>
      <c r="AR16" s="104">
        <f>'[1]4403Exp'!CP$228</f>
        <v>5.8260000000000005</v>
      </c>
      <c r="AS16" s="104">
        <f>'[1]4403Exp'!CQ$228</f>
        <v>6.0570000000000004</v>
      </c>
      <c r="AT16" s="104">
        <f>'[1]4403Exp'!CR$228</f>
        <v>6.8833820000000001</v>
      </c>
      <c r="AU16" s="104">
        <f>'[1]4403Exp'!CS$228</f>
        <v>8.625</v>
      </c>
      <c r="AV16" s="104">
        <f>'[1]4403Exp'!CT$228</f>
        <v>14.72</v>
      </c>
      <c r="AW16" s="104">
        <f>'[1]4403Exp'!CU$228</f>
        <v>9.8612450000000003</v>
      </c>
      <c r="AX16" s="104">
        <f>'[1]4403Exp'!CV$228</f>
        <v>6.7569359999999996</v>
      </c>
      <c r="AY16" s="104">
        <f>'[1]4403Exp'!CW$228</f>
        <v>1.2342379999999999</v>
      </c>
      <c r="AZ16" s="104">
        <f>'[1]4403Exp'!CX$228</f>
        <v>2.87963587</v>
      </c>
      <c r="BA16" s="104">
        <f>'[1]4403Exp'!CY$228</f>
        <v>0</v>
      </c>
      <c r="BB16" s="104">
        <f>'[1]4403Exp'!CZ$228</f>
        <v>0</v>
      </c>
      <c r="BC16" s="153">
        <f>'[1]4403Exp'!DA$228</f>
        <v>0</v>
      </c>
      <c r="BD16" s="181"/>
    </row>
    <row r="17" spans="2:56">
      <c r="B17" s="77" t="s">
        <v>15</v>
      </c>
      <c r="C17" s="12">
        <f>1/$A$1*'[1]4403Exp'!BB$231</f>
        <v>1.2123999999999999E-2</v>
      </c>
      <c r="D17" s="13">
        <f>1/$A$1*'[1]4403Exp'!BC$231</f>
        <v>1.1601999999999999E-2</v>
      </c>
      <c r="E17" s="13">
        <f>1/$A$1*'[1]4403Exp'!BD$231</f>
        <v>1.8615E-2</v>
      </c>
      <c r="F17" s="13">
        <f>1/$A$1*'[1]4403Exp'!BE$231</f>
        <v>1.7346E-2</v>
      </c>
      <c r="G17" s="13">
        <f>1/$A$1*'[1]4403Exp'!BF$231</f>
        <v>3.3807999999999998E-2</v>
      </c>
      <c r="H17" s="13">
        <f>1/$A$1*'[1]4403Exp'!BG$231</f>
        <v>1.2707E-2</v>
      </c>
      <c r="I17" s="13">
        <f>1/$A$1*'[1]4403Exp'!BH$231</f>
        <v>7.6999999999999994E-3</v>
      </c>
      <c r="J17" s="13">
        <f>1/$A$1*'[1]4403Exp'!BI$231</f>
        <v>4.542E-3</v>
      </c>
      <c r="K17" s="13">
        <f>1/$A$1*'[1]4403Exp'!BJ$231</f>
        <v>9.1229999999999992E-3</v>
      </c>
      <c r="L17" s="13">
        <f>1/$A$1*'[1]4403Exp'!BK$231</f>
        <v>0</v>
      </c>
      <c r="M17" s="13">
        <f>1/$A$1*'[1]4403Exp'!BL$231</f>
        <v>0</v>
      </c>
      <c r="N17" s="13">
        <f>1/$A$1*'[1]4403Exp'!BM$231</f>
        <v>1.4119999999999999E-2</v>
      </c>
      <c r="O17" s="13">
        <f>1/$A$1*'[1]4403Exp'!BN$231</f>
        <v>8.3549999999999996E-3</v>
      </c>
      <c r="P17" s="13">
        <f>1/$A$1*'[1]4403Exp'!BO$231</f>
        <v>5.927E-3</v>
      </c>
      <c r="Q17" s="13">
        <f>1/$A$1*'[1]4403Exp'!BP$231</f>
        <v>4.9529999999999999E-3</v>
      </c>
      <c r="R17" s="13">
        <f>1/$A$1*'[1]4403Exp'!BQ$231</f>
        <v>6.5880000000000001E-3</v>
      </c>
      <c r="S17" s="13">
        <f>1/$A$1*'[1]4403Exp'!BR$231</f>
        <v>0</v>
      </c>
      <c r="T17" s="131">
        <f>1/$A$1*'[1]4403Exp'!BS$231</f>
        <v>0</v>
      </c>
      <c r="U17" s="131">
        <f>1/$A$1*'[1]4403Exp'!BT$231</f>
        <v>0</v>
      </c>
      <c r="V17" s="13">
        <f>1/$A$1*'[1]4403Exp'!BU$231</f>
        <v>0</v>
      </c>
      <c r="W17" s="13">
        <f>1/$A$1*'[1]4403Exp'!BV$231</f>
        <v>0</v>
      </c>
      <c r="X17" s="13">
        <f>1/$A$1*'[1]4403Exp'!BW$231</f>
        <v>0</v>
      </c>
      <c r="Y17" s="13">
        <f>1/$A$1*'[1]4403Exp'!BX$231</f>
        <v>0</v>
      </c>
      <c r="Z17" s="13">
        <f>1/$A$1*'[1]4403Exp'!BY$231</f>
        <v>0</v>
      </c>
      <c r="AA17" s="13">
        <f>1/$A$1*'[1]4403Exp'!BZ$231</f>
        <v>0</v>
      </c>
      <c r="AB17" s="193">
        <f>1/$A$1*'[1]4403Exp'!CA$231</f>
        <v>0</v>
      </c>
      <c r="AC17" s="156"/>
      <c r="AD17" s="98">
        <f>'[1]4403Exp'!CB$231</f>
        <v>1.679</v>
      </c>
      <c r="AE17" s="104">
        <f>'[1]4403Exp'!CC$231</f>
        <v>1.452</v>
      </c>
      <c r="AF17" s="104">
        <f>'[1]4403Exp'!CD$231</f>
        <v>2.3279999999999998</v>
      </c>
      <c r="AG17" s="104">
        <f>'[1]4403Exp'!CE$231</f>
        <v>2.3610000000000002</v>
      </c>
      <c r="AH17" s="104">
        <f>'[1]4403Exp'!CF$231</f>
        <v>4.8410000000000002</v>
      </c>
      <c r="AI17" s="104">
        <f>'[1]4403Exp'!CG$231</f>
        <v>1.8773929734370129</v>
      </c>
      <c r="AJ17" s="104">
        <f>'[1]4403Exp'!CH$231</f>
        <v>1.4084818670365924</v>
      </c>
      <c r="AK17" s="104">
        <f>'[1]4403Exp'!CI$231</f>
        <v>1.0407666123261641</v>
      </c>
      <c r="AL17" s="104">
        <f>'[1]4403Exp'!CJ$231</f>
        <v>1.999226010653224</v>
      </c>
      <c r="AM17" s="104">
        <f>'[1]4403Exp'!CK$231</f>
        <v>0</v>
      </c>
      <c r="AN17" s="104">
        <f>'[1]4403Exp'!CL$231</f>
        <v>0</v>
      </c>
      <c r="AO17" s="104">
        <f>'[1]4403Exp'!CM$231</f>
        <v>3.8157916303695587</v>
      </c>
      <c r="AP17" s="104">
        <f>'[1]4403Exp'!CN$231</f>
        <v>2.4639435141781005</v>
      </c>
      <c r="AQ17" s="104">
        <f>'[1]4403Exp'!CO$231</f>
        <v>1.6444440275090477</v>
      </c>
      <c r="AR17" s="104">
        <f>'[1]4403Exp'!CP$231</f>
        <v>1.736634881605549</v>
      </c>
      <c r="AS17" s="104">
        <f>'[1]4403Exp'!CQ$231</f>
        <v>2.2841590153381448</v>
      </c>
      <c r="AT17" s="104">
        <f>'[1]4403Exp'!CR$231</f>
        <v>0</v>
      </c>
      <c r="AU17" s="104">
        <f>'[1]4403Exp'!CS$231</f>
        <v>0</v>
      </c>
      <c r="AV17" s="104">
        <f>'[1]4403Exp'!CT$231</f>
        <v>0</v>
      </c>
      <c r="AW17" s="104">
        <f>'[1]4403Exp'!CU$231</f>
        <v>0</v>
      </c>
      <c r="AX17" s="104">
        <f>'[1]4403Exp'!CV$231</f>
        <v>0</v>
      </c>
      <c r="AY17" s="104">
        <f>'[1]4403Exp'!CW$231</f>
        <v>0</v>
      </c>
      <c r="AZ17" s="104">
        <f>'[1]4403Exp'!CX$231</f>
        <v>0</v>
      </c>
      <c r="BA17" s="104">
        <f>'[1]4403Exp'!CY$231</f>
        <v>0</v>
      </c>
      <c r="BB17" s="104">
        <f>'[1]4403Exp'!CZ$231</f>
        <v>0</v>
      </c>
      <c r="BC17" s="153">
        <f>'[1]4403Exp'!DA$231</f>
        <v>0</v>
      </c>
      <c r="BD17" s="181"/>
    </row>
    <row r="18" spans="2:56">
      <c r="B18" s="77" t="s">
        <v>35</v>
      </c>
      <c r="C18" s="12">
        <f>1/$A$1*'[1]4403Exp'!BB$253</f>
        <v>1.1258823529411764E-2</v>
      </c>
      <c r="D18" s="13">
        <f>1/$A$1*'[1]4403Exp'!BC$253</f>
        <v>1.0977562499999999E-2</v>
      </c>
      <c r="E18" s="13">
        <f>1/$A$1*'[1]4403Exp'!BD$253</f>
        <v>2.1476435294117645E-2</v>
      </c>
      <c r="F18" s="13">
        <f>1/$A$1*'[1]4403Exp'!BE$253</f>
        <v>1.9372683333333331E-2</v>
      </c>
      <c r="G18" s="13">
        <f>1/$A$1*'[1]4403Exp'!BF$253</f>
        <v>1.7965394736842104E-2</v>
      </c>
      <c r="H18" s="13">
        <f>1/$A$1*'[1]4403Exp'!BG$253</f>
        <v>2.0530714999999998E-2</v>
      </c>
      <c r="I18" s="13">
        <f>1/$A$1*'[1]4403Exp'!BH$253</f>
        <v>1.0620814285714285E-2</v>
      </c>
      <c r="J18" s="13">
        <f>1/$A$1*'[1]4403Exp'!BI$253</f>
        <v>0</v>
      </c>
      <c r="K18" s="13">
        <f>1/$A$1*'[1]4403Exp'!BJ$253</f>
        <v>3.1206686956521738E-2</v>
      </c>
      <c r="L18" s="13">
        <f>1/$A$1*'[1]4403Exp'!BK$253</f>
        <v>2.6490766666666665E-2</v>
      </c>
      <c r="M18" s="13">
        <f>1/$A$1*'[1]4403Exp'!BL$253</f>
        <v>1.1705666666666666E-2</v>
      </c>
      <c r="N18" s="13">
        <f>1/$A$1*'[1]4403Exp'!BM$253</f>
        <v>0</v>
      </c>
      <c r="O18" s="13">
        <f>1/$A$1*'[1]4403Exp'!BN$253</f>
        <v>0</v>
      </c>
      <c r="P18" s="13">
        <f>1/$A$1*'[1]4403Exp'!BO$253</f>
        <v>0</v>
      </c>
      <c r="Q18" s="13">
        <f>1/$A$1*'[1]4403Exp'!BP$253</f>
        <v>0</v>
      </c>
      <c r="R18" s="13">
        <f>1/$A$1*'[1]4403Exp'!BQ$253</f>
        <v>1.0667425925925924E-2</v>
      </c>
      <c r="S18" s="13">
        <f>1/$A$1*'[1]4403Exp'!BR$253</f>
        <v>5.1898782608695647E-2</v>
      </c>
      <c r="T18" s="131">
        <f>1/$A$1*'[1]4403Exp'!BS$253</f>
        <v>3.4900986956521739E-2</v>
      </c>
      <c r="U18" s="131">
        <f>1/$A$1*'[1]4403Exp'!BT$253</f>
        <v>0</v>
      </c>
      <c r="V18" s="13">
        <f>1/$A$1*'[1]4403Exp'!BU$253</f>
        <v>0</v>
      </c>
      <c r="W18" s="13">
        <f>1/$A$1*'[1]4403Exp'!BV$253</f>
        <v>0</v>
      </c>
      <c r="X18" s="13">
        <f>1/$A$1*'[1]4403Exp'!BW$253</f>
        <v>0</v>
      </c>
      <c r="Y18" s="13">
        <f>1/$A$1*'[1]4403Exp'!BX$253</f>
        <v>0</v>
      </c>
      <c r="Z18" s="13">
        <f>1/$A$1*'[1]4403Exp'!BY$253</f>
        <v>0</v>
      </c>
      <c r="AA18" s="13">
        <f>1/$A$1*'[1]4403Exp'!BZ$253</f>
        <v>0</v>
      </c>
      <c r="AB18" s="193">
        <f>1/$A$1*'[1]4403Exp'!CA$253</f>
        <v>0</v>
      </c>
      <c r="AC18" s="156"/>
      <c r="AD18" s="98">
        <f>'[1]4403Exp'!CB$253</f>
        <v>1.9139999999999999</v>
      </c>
      <c r="AE18" s="104">
        <f>'[1]4403Exp'!CC$253</f>
        <v>1.75641</v>
      </c>
      <c r="AF18" s="104">
        <f>'[1]4403Exp'!CD$253</f>
        <v>3.6509939999999999</v>
      </c>
      <c r="AG18" s="104">
        <f>'[1]4403Exp'!CE$253</f>
        <v>3.4870829999999997</v>
      </c>
      <c r="AH18" s="104">
        <f>'[1]4403Exp'!CF$253</f>
        <v>3.4134249999999997</v>
      </c>
      <c r="AI18" s="104">
        <f>'[1]4403Exp'!CG$253</f>
        <v>4.1061429999999994</v>
      </c>
      <c r="AJ18" s="104">
        <f>'[1]4403Exp'!CH$253</f>
        <v>2.2303709999999999</v>
      </c>
      <c r="AK18" s="104">
        <f>'[1]4403Exp'!CI$253</f>
        <v>0</v>
      </c>
      <c r="AL18" s="104">
        <f>'[1]4403Exp'!CJ$253</f>
        <v>7.1775379999999993</v>
      </c>
      <c r="AM18" s="104">
        <f>'[1]4403Exp'!CK$253</f>
        <v>4.768338</v>
      </c>
      <c r="AN18" s="104">
        <f>'[1]4403Exp'!CL$253</f>
        <v>2.4581900000000001</v>
      </c>
      <c r="AO18" s="104">
        <f>'[1]4403Exp'!CM$253</f>
        <v>0</v>
      </c>
      <c r="AP18" s="104">
        <f>'[1]4403Exp'!CN$253</f>
        <v>0</v>
      </c>
      <c r="AQ18" s="104">
        <f>'[1]4403Exp'!CO$253</f>
        <v>0</v>
      </c>
      <c r="AR18" s="104">
        <f>'[1]4403Exp'!CP$253</f>
        <v>0</v>
      </c>
      <c r="AS18" s="104">
        <f>'[1]4403Exp'!CQ$253</f>
        <v>2.8802049999999997</v>
      </c>
      <c r="AT18" s="104">
        <f>'[1]4403Exp'!CR$253</f>
        <v>11.936719999999999</v>
      </c>
      <c r="AU18" s="104">
        <f>'[1]4403Exp'!CS$253</f>
        <v>8.0272269999999999</v>
      </c>
      <c r="AV18" s="104">
        <f>'[1]4403Exp'!CT$253</f>
        <v>0</v>
      </c>
      <c r="AW18" s="104">
        <f>'[1]4403Exp'!CU$253</f>
        <v>0</v>
      </c>
      <c r="AX18" s="104">
        <f>'[1]4403Exp'!CV$253</f>
        <v>0</v>
      </c>
      <c r="AY18" s="104">
        <f>'[1]4403Exp'!CW$253</f>
        <v>0</v>
      </c>
      <c r="AZ18" s="104">
        <f>'[1]4403Exp'!CX$253</f>
        <v>0</v>
      </c>
      <c r="BA18" s="104">
        <f>'[1]4403Exp'!CY$253</f>
        <v>0</v>
      </c>
      <c r="BB18" s="104">
        <f>'[1]4403Exp'!CZ$253</f>
        <v>0</v>
      </c>
      <c r="BC18" s="153">
        <f>'[1]4403Exp'!DA$253</f>
        <v>0</v>
      </c>
      <c r="BD18" s="181"/>
    </row>
    <row r="19" spans="2:56">
      <c r="B19" s="79" t="s">
        <v>13</v>
      </c>
      <c r="C19" s="73">
        <f t="shared" ref="C19:AB19" si="2">SUM(C10:C10)-SUM(C11:C18)</f>
        <v>0</v>
      </c>
      <c r="D19" s="67">
        <f t="shared" si="2"/>
        <v>0</v>
      </c>
      <c r="E19" s="67">
        <f t="shared" si="2"/>
        <v>0</v>
      </c>
      <c r="F19" s="67">
        <f t="shared" si="2"/>
        <v>0</v>
      </c>
      <c r="G19" s="67">
        <f t="shared" si="2"/>
        <v>0</v>
      </c>
      <c r="H19" s="67">
        <f t="shared" si="2"/>
        <v>0</v>
      </c>
      <c r="I19" s="67">
        <f t="shared" si="2"/>
        <v>0</v>
      </c>
      <c r="J19" s="67">
        <f t="shared" si="2"/>
        <v>3.8867779999995911E-4</v>
      </c>
      <c r="K19" s="67">
        <f t="shared" si="2"/>
        <v>0</v>
      </c>
      <c r="L19" s="67">
        <f t="shared" si="2"/>
        <v>0</v>
      </c>
      <c r="M19" s="67">
        <f t="shared" si="2"/>
        <v>0</v>
      </c>
      <c r="N19" s="67">
        <f t="shared" si="2"/>
        <v>0</v>
      </c>
      <c r="O19" s="67">
        <f t="shared" si="2"/>
        <v>0</v>
      </c>
      <c r="P19" s="67">
        <f t="shared" si="2"/>
        <v>0</v>
      </c>
      <c r="Q19" s="67">
        <f t="shared" si="2"/>
        <v>0</v>
      </c>
      <c r="R19" s="67">
        <f t="shared" si="2"/>
        <v>0</v>
      </c>
      <c r="S19" s="67">
        <f t="shared" si="2"/>
        <v>0</v>
      </c>
      <c r="T19" s="200">
        <f t="shared" si="2"/>
        <v>0</v>
      </c>
      <c r="U19" s="200">
        <f t="shared" si="2"/>
        <v>0</v>
      </c>
      <c r="V19" s="67">
        <f t="shared" si="2"/>
        <v>0</v>
      </c>
      <c r="W19" s="67">
        <f t="shared" si="2"/>
        <v>0</v>
      </c>
      <c r="X19" s="67">
        <f t="shared" si="2"/>
        <v>0</v>
      </c>
      <c r="Y19" s="67">
        <f t="shared" si="2"/>
        <v>0</v>
      </c>
      <c r="Z19" s="67">
        <f t="shared" si="2"/>
        <v>0</v>
      </c>
      <c r="AA19" s="67">
        <f t="shared" si="2"/>
        <v>0</v>
      </c>
      <c r="AB19" s="194">
        <f t="shared" si="2"/>
        <v>0</v>
      </c>
      <c r="AC19" s="156"/>
      <c r="AD19" s="14">
        <f t="shared" ref="AD19:BC19" si="3">SUM(AD10:AD10)-SUM(AD11:AD18)</f>
        <v>0</v>
      </c>
      <c r="AE19" s="15">
        <f t="shared" si="3"/>
        <v>0</v>
      </c>
      <c r="AF19" s="15">
        <f t="shared" si="3"/>
        <v>0</v>
      </c>
      <c r="AG19" s="15">
        <f t="shared" si="3"/>
        <v>0</v>
      </c>
      <c r="AH19" s="15">
        <f t="shared" si="3"/>
        <v>0</v>
      </c>
      <c r="AI19" s="15">
        <f t="shared" si="3"/>
        <v>0</v>
      </c>
      <c r="AJ19" s="15">
        <f t="shared" si="3"/>
        <v>0</v>
      </c>
      <c r="AK19" s="15">
        <f t="shared" si="3"/>
        <v>5.3000999999994747E-2</v>
      </c>
      <c r="AL19" s="15">
        <f t="shared" si="3"/>
        <v>0</v>
      </c>
      <c r="AM19" s="15">
        <f t="shared" si="3"/>
        <v>0</v>
      </c>
      <c r="AN19" s="15">
        <f t="shared" si="3"/>
        <v>0</v>
      </c>
      <c r="AO19" s="15">
        <f t="shared" si="3"/>
        <v>0</v>
      </c>
      <c r="AP19" s="15">
        <f t="shared" si="3"/>
        <v>0</v>
      </c>
      <c r="AQ19" s="15">
        <f t="shared" si="3"/>
        <v>0</v>
      </c>
      <c r="AR19" s="15">
        <f t="shared" si="3"/>
        <v>0</v>
      </c>
      <c r="AS19" s="15">
        <f t="shared" si="3"/>
        <v>0</v>
      </c>
      <c r="AT19" s="15">
        <f t="shared" si="3"/>
        <v>0</v>
      </c>
      <c r="AU19" s="15">
        <f t="shared" si="3"/>
        <v>0</v>
      </c>
      <c r="AV19" s="15">
        <f t="shared" si="3"/>
        <v>0</v>
      </c>
      <c r="AW19" s="15">
        <f t="shared" si="3"/>
        <v>0</v>
      </c>
      <c r="AX19" s="15">
        <f t="shared" si="3"/>
        <v>0</v>
      </c>
      <c r="AY19" s="15">
        <f t="shared" si="3"/>
        <v>0</v>
      </c>
      <c r="AZ19" s="15">
        <f t="shared" si="3"/>
        <v>0</v>
      </c>
      <c r="BA19" s="15">
        <f t="shared" si="3"/>
        <v>0</v>
      </c>
      <c r="BB19" s="15">
        <f t="shared" si="3"/>
        <v>0</v>
      </c>
      <c r="BC19" s="155">
        <f t="shared" si="3"/>
        <v>0</v>
      </c>
      <c r="BD19" s="181"/>
    </row>
    <row r="20" spans="2:56" ht="17.149999999999999" customHeight="1">
      <c r="B20" s="88" t="s">
        <v>84</v>
      </c>
      <c r="C20" s="89">
        <f>1/$A$1*'[1]4403Exp'!BB$264</f>
        <v>0</v>
      </c>
      <c r="D20" s="90">
        <f>1/$A$1*'[1]4403Exp'!BC$264</f>
        <v>0</v>
      </c>
      <c r="E20" s="90">
        <f>1/$A$1*'[1]4403Exp'!BD$264</f>
        <v>0</v>
      </c>
      <c r="F20" s="90">
        <f>1/$A$1*'[1]4403Exp'!BE$264</f>
        <v>0</v>
      </c>
      <c r="G20" s="90">
        <f>1/$A$1*'[1]4403Exp'!BF$264</f>
        <v>0</v>
      </c>
      <c r="H20" s="90">
        <f>1/$A$1*'[1]4403Exp'!BG$264</f>
        <v>0</v>
      </c>
      <c r="I20" s="90">
        <f>1/$A$1*'[1]4403Exp'!BH$264</f>
        <v>0</v>
      </c>
      <c r="J20" s="90">
        <f>1/$A$1*'[1]4403Exp'!BI$264</f>
        <v>0</v>
      </c>
      <c r="K20" s="90">
        <f>1/$A$1*'[1]4403Exp'!BJ$264</f>
        <v>0</v>
      </c>
      <c r="L20" s="90">
        <f>1/$A$1*'[1]4403Exp'!BK$264</f>
        <v>0</v>
      </c>
      <c r="M20" s="90">
        <f>1/$A$1*'[1]4403Exp'!BL$264</f>
        <v>0</v>
      </c>
      <c r="N20" s="90">
        <f>1/$A$1*'[1]4403Exp'!BM$264</f>
        <v>0</v>
      </c>
      <c r="O20" s="90">
        <f>1/$A$1*'[1]4403Exp'!BN$264</f>
        <v>0</v>
      </c>
      <c r="P20" s="90">
        <f>1/$A$1*'[1]4403Exp'!BO$264</f>
        <v>0</v>
      </c>
      <c r="Q20" s="90">
        <f>1/$A$1*'[1]4403Exp'!BP$264</f>
        <v>0</v>
      </c>
      <c r="R20" s="90">
        <f>1/$A$1*'[1]4403Exp'!BQ$264</f>
        <v>0</v>
      </c>
      <c r="S20" s="90">
        <f>1/$A$1*'[1]4403Exp'!BR$264</f>
        <v>0</v>
      </c>
      <c r="T20" s="90">
        <f>1/$A$1*'[1]4403Exp'!BS$264</f>
        <v>0</v>
      </c>
      <c r="U20" s="90">
        <f>1/$A$1*'[1]4403Exp'!BT$264</f>
        <v>0</v>
      </c>
      <c r="V20" s="90">
        <f>1/$A$1*'[1]4403Exp'!BU$264</f>
        <v>0</v>
      </c>
      <c r="W20" s="90">
        <f>1/$A$1*'[1]4403Exp'!BV$264</f>
        <v>0</v>
      </c>
      <c r="X20" s="90">
        <f>1/$A$1*'[1]4403Exp'!BW$264</f>
        <v>0</v>
      </c>
      <c r="Y20" s="90">
        <f>1/$A$1*'[1]4403Exp'!BX$264</f>
        <v>0</v>
      </c>
      <c r="Z20" s="90">
        <f>1/$A$1*'[1]4403Exp'!BY$264</f>
        <v>0</v>
      </c>
      <c r="AA20" s="90">
        <f>1/$A$1*'[1]4403Exp'!BZ$264</f>
        <v>0</v>
      </c>
      <c r="AB20" s="178">
        <f>1/$A$1*'[1]4403Exp'!CA$264</f>
        <v>0</v>
      </c>
      <c r="AC20" s="198"/>
      <c r="AD20" s="19">
        <f>'[1]4403Exp'!CB$264</f>
        <v>0</v>
      </c>
      <c r="AE20" s="20">
        <f>'[1]4403Exp'!CC$264</f>
        <v>0</v>
      </c>
      <c r="AF20" s="20">
        <f>'[1]4403Exp'!CD$264</f>
        <v>0</v>
      </c>
      <c r="AG20" s="20">
        <f>'[1]4403Exp'!CE$264</f>
        <v>0</v>
      </c>
      <c r="AH20" s="20">
        <f>'[1]4403Exp'!CF$264</f>
        <v>0</v>
      </c>
      <c r="AI20" s="20">
        <f>'[1]4403Exp'!CG$264</f>
        <v>0</v>
      </c>
      <c r="AJ20" s="20">
        <f>'[1]4403Exp'!CH$264</f>
        <v>0</v>
      </c>
      <c r="AK20" s="20">
        <f>'[1]4403Exp'!CI$264</f>
        <v>0</v>
      </c>
      <c r="AL20" s="20">
        <f>'[1]4403Exp'!CJ$264</f>
        <v>0</v>
      </c>
      <c r="AM20" s="20">
        <f>'[1]4403Exp'!CK$264</f>
        <v>0</v>
      </c>
      <c r="AN20" s="20">
        <f>'[1]4403Exp'!CL$264</f>
        <v>0</v>
      </c>
      <c r="AO20" s="20">
        <f>'[1]4403Exp'!CM$264</f>
        <v>0</v>
      </c>
      <c r="AP20" s="20">
        <f>'[1]4403Exp'!CN$264</f>
        <v>0</v>
      </c>
      <c r="AQ20" s="20">
        <f>'[1]4403Exp'!CO$264</f>
        <v>0</v>
      </c>
      <c r="AR20" s="20">
        <f>'[1]4403Exp'!CP$264</f>
        <v>0</v>
      </c>
      <c r="AS20" s="20">
        <f>'[1]4403Exp'!CQ$264</f>
        <v>0</v>
      </c>
      <c r="AT20" s="20">
        <f>'[1]4403Exp'!CR$264</f>
        <v>0</v>
      </c>
      <c r="AU20" s="20">
        <f>'[1]4403Exp'!CS$264</f>
        <v>0</v>
      </c>
      <c r="AV20" s="20">
        <f>'[1]4403Exp'!CT$264</f>
        <v>0</v>
      </c>
      <c r="AW20" s="20">
        <f>'[1]4403Exp'!CU$264</f>
        <v>0</v>
      </c>
      <c r="AX20" s="20">
        <f>'[1]4403Exp'!CV$264</f>
        <v>0</v>
      </c>
      <c r="AY20" s="20">
        <f>'[1]4403Exp'!CW$264</f>
        <v>0</v>
      </c>
      <c r="AZ20" s="20">
        <f>'[1]4403Exp'!CX$264</f>
        <v>0</v>
      </c>
      <c r="BA20" s="20">
        <f>'[1]4403Exp'!CY$264</f>
        <v>0</v>
      </c>
      <c r="BB20" s="20">
        <f>'[1]4403Exp'!CZ$264</f>
        <v>0</v>
      </c>
      <c r="BC20" s="179">
        <f>'[1]4403Exp'!DA$264</f>
        <v>0</v>
      </c>
      <c r="BD20" s="181"/>
    </row>
    <row r="21" spans="2:56" ht="17.149999999999999" customHeight="1">
      <c r="B21" s="80" t="s">
        <v>40</v>
      </c>
      <c r="C21" s="69">
        <f t="shared" ref="C21:AB21" si="4">C6-SUM(C7,C8,C9,C10,C20)</f>
        <v>2.1107711799999984E-2</v>
      </c>
      <c r="D21" s="70">
        <f t="shared" si="4"/>
        <v>3.1550225000000043E-2</v>
      </c>
      <c r="E21" s="70">
        <f t="shared" si="4"/>
        <v>4.3902479999999855E-3</v>
      </c>
      <c r="F21" s="70">
        <f t="shared" si="4"/>
        <v>1.4481951000000048E-2</v>
      </c>
      <c r="G21" s="70">
        <f t="shared" si="4"/>
        <v>2.337918399999861E-3</v>
      </c>
      <c r="H21" s="70">
        <f t="shared" si="4"/>
        <v>9.7260000000001234E-3</v>
      </c>
      <c r="I21" s="70">
        <f t="shared" si="4"/>
        <v>1.00579999999999E-2</v>
      </c>
      <c r="J21" s="70">
        <f t="shared" si="4"/>
        <v>1.5202999999999856E-2</v>
      </c>
      <c r="K21" s="70">
        <f t="shared" si="4"/>
        <v>1.0540000000001104E-3</v>
      </c>
      <c r="L21" s="70">
        <f t="shared" si="4"/>
        <v>7.4540000000000717E-3</v>
      </c>
      <c r="M21" s="70">
        <f t="shared" si="4"/>
        <v>9.5099999999992413E-4</v>
      </c>
      <c r="N21" s="70">
        <f t="shared" si="4"/>
        <v>5.1392000000000104E-2</v>
      </c>
      <c r="O21" s="70">
        <f t="shared" si="4"/>
        <v>6.2637713600000033E-2</v>
      </c>
      <c r="P21" s="70">
        <f t="shared" si="4"/>
        <v>1.9225110599999873E-2</v>
      </c>
      <c r="Q21" s="70">
        <f t="shared" si="4"/>
        <v>2.8555395400000183E-2</v>
      </c>
      <c r="R21" s="70">
        <f t="shared" si="4"/>
        <v>0.25082468019999959</v>
      </c>
      <c r="S21" s="70">
        <f t="shared" si="4"/>
        <v>0.25314968019999995</v>
      </c>
      <c r="T21" s="70">
        <f t="shared" si="4"/>
        <v>0.20983131799999999</v>
      </c>
      <c r="U21" s="70">
        <f t="shared" si="4"/>
        <v>0.28259000000000034</v>
      </c>
      <c r="V21" s="70">
        <f t="shared" si="4"/>
        <v>0.19623800000000013</v>
      </c>
      <c r="W21" s="70">
        <f t="shared" si="4"/>
        <v>0.1093760586000001</v>
      </c>
      <c r="X21" s="70">
        <f t="shared" si="4"/>
        <v>0.13033800000000006</v>
      </c>
      <c r="Y21" s="70">
        <f t="shared" si="4"/>
        <v>0.16607958999999983</v>
      </c>
      <c r="Z21" s="70">
        <f t="shared" si="4"/>
        <v>0</v>
      </c>
      <c r="AA21" s="70">
        <f t="shared" si="4"/>
        <v>0</v>
      </c>
      <c r="AB21" s="188">
        <f t="shared" si="4"/>
        <v>0</v>
      </c>
      <c r="AC21" s="156"/>
      <c r="AD21" s="99">
        <f t="shared" ref="AD21:BC21" si="5">AD6-SUM(AD7,AD8,AD9,AD10,AD20)</f>
        <v>3.0100860000000011</v>
      </c>
      <c r="AE21" s="105">
        <f t="shared" si="5"/>
        <v>4.2859889999999936</v>
      </c>
      <c r="AF21" s="105">
        <f t="shared" si="5"/>
        <v>1.4010310000000032</v>
      </c>
      <c r="AG21" s="105">
        <f t="shared" si="5"/>
        <v>2.5682139999999976</v>
      </c>
      <c r="AH21" s="105">
        <f t="shared" si="5"/>
        <v>0.4819219999999973</v>
      </c>
      <c r="AI21" s="105">
        <f t="shared" si="5"/>
        <v>2.6724150000000293</v>
      </c>
      <c r="AJ21" s="105">
        <f t="shared" si="5"/>
        <v>2.484010000000012</v>
      </c>
      <c r="AK21" s="105">
        <f t="shared" si="5"/>
        <v>6.903823999999986</v>
      </c>
      <c r="AL21" s="105">
        <f t="shared" si="5"/>
        <v>0.51556199999998853</v>
      </c>
      <c r="AM21" s="105">
        <f t="shared" si="5"/>
        <v>1.4815360000000055</v>
      </c>
      <c r="AN21" s="105">
        <f t="shared" si="5"/>
        <v>0.58279099999998607</v>
      </c>
      <c r="AO21" s="105">
        <f t="shared" si="5"/>
        <v>15.459238999999968</v>
      </c>
      <c r="AP21" s="105">
        <f t="shared" si="5"/>
        <v>20.306254000000024</v>
      </c>
      <c r="AQ21" s="105">
        <f t="shared" si="5"/>
        <v>6.9434459999999945</v>
      </c>
      <c r="AR21" s="105">
        <f t="shared" si="5"/>
        <v>10.63491700000003</v>
      </c>
      <c r="AS21" s="105">
        <f t="shared" si="5"/>
        <v>74.55670600000002</v>
      </c>
      <c r="AT21" s="105">
        <f t="shared" si="5"/>
        <v>65.757648000000017</v>
      </c>
      <c r="AU21" s="105">
        <f t="shared" si="5"/>
        <v>52.873199000000113</v>
      </c>
      <c r="AV21" s="105">
        <f t="shared" si="5"/>
        <v>66.186764999999923</v>
      </c>
      <c r="AW21" s="105">
        <f t="shared" si="5"/>
        <v>39.447270000000003</v>
      </c>
      <c r="AX21" s="105">
        <f t="shared" si="5"/>
        <v>19.949230999999997</v>
      </c>
      <c r="AY21" s="105">
        <f t="shared" si="5"/>
        <v>28.962310000000002</v>
      </c>
      <c r="AZ21" s="105">
        <f t="shared" si="5"/>
        <v>45.068601638000018</v>
      </c>
      <c r="BA21" s="105">
        <f t="shared" si="5"/>
        <v>0</v>
      </c>
      <c r="BB21" s="105">
        <f t="shared" si="5"/>
        <v>0</v>
      </c>
      <c r="BC21" s="189">
        <f t="shared" si="5"/>
        <v>0</v>
      </c>
      <c r="BD21" s="181"/>
    </row>
    <row r="22" spans="2:56">
      <c r="B22" s="77" t="s">
        <v>34</v>
      </c>
      <c r="C22" s="12">
        <f>1/$A$1*'[1]4403Exp'!BB$108</f>
        <v>2.1013649999999998E-2</v>
      </c>
      <c r="D22" s="13">
        <f>1/$A$1*'[1]4403Exp'!BC$108</f>
        <v>3.1240649999999998E-2</v>
      </c>
      <c r="E22" s="13">
        <f>1/$A$1*'[1]4403Exp'!BD$108</f>
        <v>3.8136000000000003E-3</v>
      </c>
      <c r="F22" s="13">
        <f>1/$A$1*'[1]4403Exp'!BE$108</f>
        <v>1.3288999999999999E-2</v>
      </c>
      <c r="G22" s="13">
        <f>1/$A$1*'[1]4403Exp'!BF$108</f>
        <v>1.072E-3</v>
      </c>
      <c r="H22" s="13">
        <f>1/$A$1*'[1]4403Exp'!BG$108</f>
        <v>8.6680000000000004E-3</v>
      </c>
      <c r="I22" s="13">
        <f>1/$A$1*'[1]4403Exp'!BH$108</f>
        <v>9.0060000000000001E-3</v>
      </c>
      <c r="J22" s="13">
        <f>1/$A$1*'[1]4403Exp'!BI$108</f>
        <v>1.405E-2</v>
      </c>
      <c r="K22" s="13">
        <f>1/$A$1*'[1]4403Exp'!BJ$108</f>
        <v>0</v>
      </c>
      <c r="L22" s="13">
        <f>1/$A$1*'[1]4403Exp'!BK$108</f>
        <v>6.5979999999999997E-3</v>
      </c>
      <c r="M22" s="13">
        <f>1/$A$1*'[1]4403Exp'!BL$108</f>
        <v>1.5999999999999999E-5</v>
      </c>
      <c r="N22" s="13">
        <f>1/$A$1*'[1]4403Exp'!BM$108</f>
        <v>5.0756999999999997E-2</v>
      </c>
      <c r="O22" s="13">
        <f>1/$A$1*'[1]4403Exp'!BN$108</f>
        <v>6.0956999999999997E-2</v>
      </c>
      <c r="P22" s="13">
        <f>1/$A$1*'[1]4403Exp'!BO$108</f>
        <v>1.5375999999999999E-2</v>
      </c>
      <c r="Q22" s="13">
        <f>1/$A$1*'[1]4403Exp'!BP$108</f>
        <v>1.9658999999999999E-2</v>
      </c>
      <c r="R22" s="13">
        <f>1/$A$1*'[1]4403Exp'!BQ$108</f>
        <v>0.23854599999999998</v>
      </c>
      <c r="S22" s="13">
        <f>1/$A$1*'[1]4403Exp'!BR$108</f>
        <v>0.24154299999999998</v>
      </c>
      <c r="T22" s="131">
        <f>1/$A$1*'[1]4403Exp'!BS$108</f>
        <v>0.209511318</v>
      </c>
      <c r="U22" s="131">
        <f>1/$A$1*'[1]4403Exp'!BT$108</f>
        <v>0.28256999999999999</v>
      </c>
      <c r="V22" s="13">
        <f>1/$A$1*'[1]4403Exp'!BU$108</f>
        <v>0.19566499999999998</v>
      </c>
      <c r="W22" s="13">
        <f>1/$A$1*'[1]4403Exp'!BV$108</f>
        <v>0.10933</v>
      </c>
      <c r="X22" s="13">
        <f>1/$A$1*'[1]4403Exp'!BW$108</f>
        <v>0.13033799999999998</v>
      </c>
      <c r="Y22" s="13">
        <f>1/$A$1*'[1]4403Exp'!BX$108</f>
        <v>0.16598399999999999</v>
      </c>
      <c r="Z22" s="13">
        <f>1/$A$1*'[1]4403Exp'!BY$108</f>
        <v>0</v>
      </c>
      <c r="AA22" s="13">
        <f>1/$A$1*'[1]4403Exp'!BZ$108</f>
        <v>0</v>
      </c>
      <c r="AB22" s="193">
        <f>1/$A$1*'[1]4403Exp'!CA$108</f>
        <v>0</v>
      </c>
      <c r="AC22" s="156"/>
      <c r="AD22" s="98">
        <f>'[1]4403Exp'!CB$108</f>
        <v>2.9722039999999996</v>
      </c>
      <c r="AE22" s="104">
        <f>'[1]4403Exp'!CC$108</f>
        <v>4.1743309999999996</v>
      </c>
      <c r="AF22" s="104">
        <f>'[1]4403Exp'!CD$108</f>
        <v>1.2274499999999999</v>
      </c>
      <c r="AG22" s="104">
        <f>'[1]4403Exp'!CE$108</f>
        <v>2.2193079999999998</v>
      </c>
      <c r="AH22" s="104">
        <f>'[1]4403Exp'!CF$108</f>
        <v>0.12972600000000001</v>
      </c>
      <c r="AI22" s="104">
        <f>'[1]4403Exp'!CG$108</f>
        <v>2.2914249999999998</v>
      </c>
      <c r="AJ22" s="104">
        <f>'[1]4403Exp'!CH$108</f>
        <v>1.9405449999999997</v>
      </c>
      <c r="AK22" s="104">
        <f>'[1]4403Exp'!CI$108</f>
        <v>6.2320630000000001</v>
      </c>
      <c r="AL22" s="104">
        <f>'[1]4403Exp'!CJ$108</f>
        <v>0</v>
      </c>
      <c r="AM22" s="104">
        <f>'[1]4403Exp'!CK$108</f>
        <v>0.95057799999999992</v>
      </c>
      <c r="AN22" s="104">
        <f>'[1]4403Exp'!CL$108</f>
        <v>5.9909999999999998E-3</v>
      </c>
      <c r="AO22" s="104">
        <f>'[1]4403Exp'!CM$108</f>
        <v>15.052987</v>
      </c>
      <c r="AP22" s="104">
        <f>'[1]4403Exp'!CN$108</f>
        <v>18.979336999999997</v>
      </c>
      <c r="AQ22" s="104">
        <f>'[1]4403Exp'!CO$108</f>
        <v>3.9444949999999999</v>
      </c>
      <c r="AR22" s="104">
        <f>'[1]4403Exp'!CP$108</f>
        <v>5.4374120000000001</v>
      </c>
      <c r="AS22" s="104">
        <f>'[1]4403Exp'!CQ$108</f>
        <v>68.932631999999998</v>
      </c>
      <c r="AT22" s="104">
        <f>'[1]4403Exp'!CR$108</f>
        <v>60.721711999999997</v>
      </c>
      <c r="AU22" s="104">
        <f>'[1]4403Exp'!CS$108</f>
        <v>52.584795</v>
      </c>
      <c r="AV22" s="104">
        <f>'[1]4403Exp'!CT$108</f>
        <v>66.16883</v>
      </c>
      <c r="AW22" s="104">
        <f>'[1]4403Exp'!CU$108</f>
        <v>39.434182</v>
      </c>
      <c r="AX22" s="104">
        <f>'[1]4403Exp'!CV$108</f>
        <v>19.930947</v>
      </c>
      <c r="AY22" s="104">
        <f>'[1]4403Exp'!CW$108</f>
        <v>28.962309999999999</v>
      </c>
      <c r="AZ22" s="104">
        <f>'[1]4403Exp'!CX$108</f>
        <v>45.022732614999995</v>
      </c>
      <c r="BA22" s="104">
        <f>'[1]4403Exp'!CY$108</f>
        <v>0</v>
      </c>
      <c r="BB22" s="104">
        <f>'[1]4403Exp'!CZ$108</f>
        <v>0</v>
      </c>
      <c r="BC22" s="153">
        <f>'[1]4403Exp'!DA$108</f>
        <v>0</v>
      </c>
      <c r="BD22" s="181"/>
    </row>
    <row r="23" spans="2:56" ht="13" thickBot="1">
      <c r="B23" s="81" t="s">
        <v>42</v>
      </c>
      <c r="C23" s="71">
        <f t="shared" ref="C23:AB23" si="6">SUM(C21:C21)-SUM(C22:C22)</f>
        <v>9.4061799999985846E-5</v>
      </c>
      <c r="D23" s="72">
        <f t="shared" si="6"/>
        <v>3.0957500000004454E-4</v>
      </c>
      <c r="E23" s="72">
        <f t="shared" si="6"/>
        <v>5.7664799999998517E-4</v>
      </c>
      <c r="F23" s="72">
        <f t="shared" si="6"/>
        <v>1.1929510000000497E-3</v>
      </c>
      <c r="G23" s="72">
        <f t="shared" si="6"/>
        <v>1.2659183999998609E-3</v>
      </c>
      <c r="H23" s="72">
        <f t="shared" si="6"/>
        <v>1.0580000000001231E-3</v>
      </c>
      <c r="I23" s="72">
        <f t="shared" si="6"/>
        <v>1.0519999999999002E-3</v>
      </c>
      <c r="J23" s="72">
        <f t="shared" si="6"/>
        <v>1.1529999999998555E-3</v>
      </c>
      <c r="K23" s="72">
        <f t="shared" si="6"/>
        <v>1.0540000000001104E-3</v>
      </c>
      <c r="L23" s="72">
        <f t="shared" si="6"/>
        <v>8.5600000000007198E-4</v>
      </c>
      <c r="M23" s="72">
        <f t="shared" si="6"/>
        <v>9.3499999999992417E-4</v>
      </c>
      <c r="N23" s="72">
        <f t="shared" si="6"/>
        <v>6.350000000001077E-4</v>
      </c>
      <c r="O23" s="72">
        <f t="shared" si="6"/>
        <v>1.6807136000000361E-3</v>
      </c>
      <c r="P23" s="72">
        <f t="shared" si="6"/>
        <v>3.8491105999998738E-3</v>
      </c>
      <c r="Q23" s="72">
        <f t="shared" si="6"/>
        <v>8.8963954000001837E-3</v>
      </c>
      <c r="R23" s="72">
        <f t="shared" si="6"/>
        <v>1.2278680199999614E-2</v>
      </c>
      <c r="S23" s="72">
        <f t="shared" si="6"/>
        <v>1.1606680199999969E-2</v>
      </c>
      <c r="T23" s="130">
        <f t="shared" si="6"/>
        <v>3.1999999999998696E-4</v>
      </c>
      <c r="U23" s="130">
        <f t="shared" si="6"/>
        <v>2.0000000000353069E-5</v>
      </c>
      <c r="V23" s="72">
        <f t="shared" si="6"/>
        <v>5.7300000000015672E-4</v>
      </c>
      <c r="W23" s="72">
        <f t="shared" si="6"/>
        <v>4.6058600000106753E-5</v>
      </c>
      <c r="X23" s="72">
        <f t="shared" si="6"/>
        <v>0</v>
      </c>
      <c r="Y23" s="72">
        <f t="shared" si="6"/>
        <v>9.558999999983997E-5</v>
      </c>
      <c r="Z23" s="72">
        <f t="shared" si="6"/>
        <v>0</v>
      </c>
      <c r="AA23" s="72">
        <f t="shared" si="6"/>
        <v>0</v>
      </c>
      <c r="AB23" s="195">
        <f t="shared" si="6"/>
        <v>0</v>
      </c>
      <c r="AC23" s="159"/>
      <c r="AD23" s="128">
        <f t="shared" ref="AD23:BC23" si="7">SUM(AD21:AD21)-SUM(AD22:AD22)</f>
        <v>3.7882000000001526E-2</v>
      </c>
      <c r="AE23" s="127">
        <f t="shared" si="7"/>
        <v>0.11165799999999404</v>
      </c>
      <c r="AF23" s="127">
        <f t="shared" si="7"/>
        <v>0.17358100000000332</v>
      </c>
      <c r="AG23" s="127">
        <f t="shared" si="7"/>
        <v>0.34890599999999772</v>
      </c>
      <c r="AH23" s="127">
        <f t="shared" si="7"/>
        <v>0.35219599999999729</v>
      </c>
      <c r="AI23" s="127">
        <f t="shared" si="7"/>
        <v>0.38099000000002947</v>
      </c>
      <c r="AJ23" s="127">
        <f t="shared" si="7"/>
        <v>0.5434650000000123</v>
      </c>
      <c r="AK23" s="127">
        <f t="shared" si="7"/>
        <v>0.67176099999998584</v>
      </c>
      <c r="AL23" s="127">
        <f t="shared" si="7"/>
        <v>0.51556199999998853</v>
      </c>
      <c r="AM23" s="127">
        <f t="shared" si="7"/>
        <v>0.53095800000000559</v>
      </c>
      <c r="AN23" s="127">
        <f t="shared" si="7"/>
        <v>0.5767999999999861</v>
      </c>
      <c r="AO23" s="127">
        <f t="shared" si="7"/>
        <v>0.40625199999996831</v>
      </c>
      <c r="AP23" s="127">
        <f t="shared" si="7"/>
        <v>1.3269170000000265</v>
      </c>
      <c r="AQ23" s="127">
        <f t="shared" si="7"/>
        <v>2.9989509999999946</v>
      </c>
      <c r="AR23" s="127">
        <f t="shared" si="7"/>
        <v>5.1975050000000298</v>
      </c>
      <c r="AS23" s="127">
        <f t="shared" si="7"/>
        <v>5.6240740000000216</v>
      </c>
      <c r="AT23" s="127">
        <f t="shared" si="7"/>
        <v>5.0359360000000208</v>
      </c>
      <c r="AU23" s="127">
        <f t="shared" si="7"/>
        <v>0.28840400000011357</v>
      </c>
      <c r="AV23" s="127">
        <f t="shared" si="7"/>
        <v>1.7934999999923207E-2</v>
      </c>
      <c r="AW23" s="127">
        <f t="shared" si="7"/>
        <v>1.3088000000003319E-2</v>
      </c>
      <c r="AX23" s="127">
        <f t="shared" si="7"/>
        <v>1.8283999999997746E-2</v>
      </c>
      <c r="AY23" s="127">
        <f t="shared" si="7"/>
        <v>0</v>
      </c>
      <c r="AZ23" s="127">
        <f t="shared" si="7"/>
        <v>4.5869023000022935E-2</v>
      </c>
      <c r="BA23" s="127">
        <f t="shared" si="7"/>
        <v>0</v>
      </c>
      <c r="BB23" s="127">
        <f t="shared" si="7"/>
        <v>0</v>
      </c>
      <c r="BC23" s="160">
        <f t="shared" si="7"/>
        <v>0</v>
      </c>
      <c r="BD23" s="181"/>
    </row>
    <row r="24" spans="2:56" ht="13.5" thickTop="1" thickBot="1">
      <c r="U24" s="2"/>
      <c r="AD24" s="18"/>
      <c r="AE24" s="18"/>
      <c r="AF24" s="18"/>
      <c r="AG24" s="18"/>
      <c r="AH24" s="18"/>
      <c r="AI24" s="18"/>
      <c r="AJ24" s="18"/>
      <c r="AK24" s="18"/>
      <c r="AL24" s="18"/>
      <c r="AM24" s="18"/>
      <c r="AN24" s="18"/>
      <c r="AO24" s="18"/>
      <c r="AP24" s="18"/>
      <c r="AQ24" s="18"/>
      <c r="AR24" s="18"/>
      <c r="AS24" s="18"/>
      <c r="AT24" s="18"/>
      <c r="AU24" s="202"/>
      <c r="AV24" s="202"/>
      <c r="AW24" s="18"/>
      <c r="AX24" s="18"/>
      <c r="AY24" s="18"/>
      <c r="AZ24" s="18"/>
      <c r="BA24" s="18"/>
      <c r="BB24" s="18"/>
      <c r="BC24" s="18"/>
    </row>
    <row r="25" spans="2:56" ht="18" customHeight="1" thickTop="1" thickBot="1">
      <c r="B25" s="107"/>
      <c r="C25" s="268" t="s">
        <v>59</v>
      </c>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c r="AQ25" s="269"/>
      <c r="AR25" s="269"/>
      <c r="AS25" s="269"/>
      <c r="AT25" s="269"/>
      <c r="AU25" s="269"/>
      <c r="AV25" s="269"/>
      <c r="AW25" s="269"/>
      <c r="AX25" s="269"/>
      <c r="AY25" s="269"/>
      <c r="AZ25" s="269"/>
      <c r="BA25" s="269"/>
      <c r="BB25" s="269"/>
      <c r="BC25" s="270"/>
      <c r="BD25" s="180"/>
    </row>
    <row r="26" spans="2:56" ht="16" thickTop="1">
      <c r="B26" s="274"/>
      <c r="C26" s="271" t="s">
        <v>78</v>
      </c>
      <c r="D26" s="272"/>
      <c r="E26" s="272"/>
      <c r="F26" s="272"/>
      <c r="G26" s="272"/>
      <c r="H26" s="272"/>
      <c r="I26" s="272"/>
      <c r="J26" s="272"/>
      <c r="K26" s="272"/>
      <c r="L26" s="272"/>
      <c r="M26" s="272"/>
      <c r="N26" s="272"/>
      <c r="O26" s="272"/>
      <c r="P26" s="272"/>
      <c r="Q26" s="272"/>
      <c r="R26" s="272"/>
      <c r="S26" s="272"/>
      <c r="T26" s="272"/>
      <c r="U26" s="272"/>
      <c r="V26" s="272"/>
      <c r="W26" s="272"/>
      <c r="X26" s="272"/>
      <c r="Y26" s="272"/>
      <c r="Z26" s="272"/>
      <c r="AA26" s="272"/>
      <c r="AB26" s="273"/>
      <c r="AC26" s="108"/>
      <c r="AD26" s="271" t="s">
        <v>60</v>
      </c>
      <c r="AE26" s="272"/>
      <c r="AF26" s="272"/>
      <c r="AG26" s="272"/>
      <c r="AH26" s="272"/>
      <c r="AI26" s="272"/>
      <c r="AJ26" s="272"/>
      <c r="AK26" s="272"/>
      <c r="AL26" s="272"/>
      <c r="AM26" s="272"/>
      <c r="AN26" s="272"/>
      <c r="AO26" s="272"/>
      <c r="AP26" s="272"/>
      <c r="AQ26" s="272"/>
      <c r="AR26" s="272"/>
      <c r="AS26" s="272"/>
      <c r="AT26" s="272"/>
      <c r="AU26" s="272"/>
      <c r="AV26" s="272"/>
      <c r="AW26" s="272"/>
      <c r="AX26" s="272"/>
      <c r="AY26" s="272"/>
      <c r="AZ26" s="272"/>
      <c r="BA26" s="272"/>
      <c r="BB26" s="272"/>
      <c r="BC26" s="273"/>
      <c r="BD26" s="180"/>
    </row>
    <row r="27" spans="2:56" ht="13" thickBot="1">
      <c r="B27" s="275"/>
      <c r="C27" s="265" t="s">
        <v>4</v>
      </c>
      <c r="D27" s="266"/>
      <c r="E27" s="266"/>
      <c r="F27" s="266"/>
      <c r="G27" s="266"/>
      <c r="H27" s="266"/>
      <c r="I27" s="266"/>
      <c r="J27" s="266"/>
      <c r="K27" s="266"/>
      <c r="L27" s="266"/>
      <c r="M27" s="266"/>
      <c r="N27" s="266"/>
      <c r="O27" s="266"/>
      <c r="P27" s="266"/>
      <c r="Q27" s="266"/>
      <c r="R27" s="266"/>
      <c r="S27" s="266"/>
      <c r="T27" s="266"/>
      <c r="U27" s="266"/>
      <c r="V27" s="266"/>
      <c r="W27" s="266"/>
      <c r="X27" s="266"/>
      <c r="Y27" s="266"/>
      <c r="Z27" s="266"/>
      <c r="AA27" s="266"/>
      <c r="AB27" s="267"/>
      <c r="AC27" s="108"/>
      <c r="AD27" s="265" t="s">
        <v>61</v>
      </c>
      <c r="AE27" s="266"/>
      <c r="AF27" s="266"/>
      <c r="AG27" s="266"/>
      <c r="AH27" s="266"/>
      <c r="AI27" s="266"/>
      <c r="AJ27" s="266"/>
      <c r="AK27" s="266"/>
      <c r="AL27" s="266"/>
      <c r="AM27" s="266"/>
      <c r="AN27" s="266"/>
      <c r="AO27" s="266"/>
      <c r="AP27" s="266"/>
      <c r="AQ27" s="266"/>
      <c r="AR27" s="266"/>
      <c r="AS27" s="266"/>
      <c r="AT27" s="266"/>
      <c r="AU27" s="266"/>
      <c r="AV27" s="266"/>
      <c r="AW27" s="266"/>
      <c r="AX27" s="266"/>
      <c r="AY27" s="266"/>
      <c r="AZ27" s="266"/>
      <c r="BA27" s="266"/>
      <c r="BB27" s="266"/>
      <c r="BC27" s="267"/>
      <c r="BD27" s="180"/>
    </row>
    <row r="28" spans="2:56" ht="20" customHeight="1" thickTop="1" thickBot="1">
      <c r="B28" s="276"/>
      <c r="C28" s="109">
        <v>2000</v>
      </c>
      <c r="D28" s="110">
        <v>2001</v>
      </c>
      <c r="E28" s="110">
        <v>2002</v>
      </c>
      <c r="F28" s="110">
        <v>2003</v>
      </c>
      <c r="G28" s="110">
        <v>2004</v>
      </c>
      <c r="H28" s="110">
        <v>2005</v>
      </c>
      <c r="I28" s="110">
        <v>2006</v>
      </c>
      <c r="J28" s="111">
        <v>2007</v>
      </c>
      <c r="K28" s="111">
        <f>1+J28</f>
        <v>2008</v>
      </c>
      <c r="L28" s="111">
        <f>1+K28</f>
        <v>2009</v>
      </c>
      <c r="M28" s="111">
        <f>1+L28</f>
        <v>2010</v>
      </c>
      <c r="N28" s="110">
        <f>1+M28</f>
        <v>2011</v>
      </c>
      <c r="O28" s="111">
        <f>1+N28</f>
        <v>2012</v>
      </c>
      <c r="P28" s="111">
        <f t="shared" ref="P28:AB28" si="8">1+O28</f>
        <v>2013</v>
      </c>
      <c r="Q28" s="111">
        <f t="shared" si="8"/>
        <v>2014</v>
      </c>
      <c r="R28" s="111">
        <f t="shared" si="8"/>
        <v>2015</v>
      </c>
      <c r="S28" s="111">
        <f t="shared" si="8"/>
        <v>2016</v>
      </c>
      <c r="T28" s="211">
        <f t="shared" si="8"/>
        <v>2017</v>
      </c>
      <c r="U28" s="211">
        <f t="shared" si="8"/>
        <v>2018</v>
      </c>
      <c r="V28" s="211">
        <f t="shared" si="8"/>
        <v>2019</v>
      </c>
      <c r="W28" s="211">
        <f t="shared" si="8"/>
        <v>2020</v>
      </c>
      <c r="X28" s="211">
        <f t="shared" si="8"/>
        <v>2021</v>
      </c>
      <c r="Y28" s="211">
        <f t="shared" si="8"/>
        <v>2022</v>
      </c>
      <c r="Z28" s="211">
        <f t="shared" si="8"/>
        <v>2023</v>
      </c>
      <c r="AA28" s="211">
        <f t="shared" si="8"/>
        <v>2024</v>
      </c>
      <c r="AB28" s="211">
        <f t="shared" si="8"/>
        <v>2025</v>
      </c>
      <c r="AC28" s="212"/>
      <c r="AD28" s="213">
        <v>2000</v>
      </c>
      <c r="AE28" s="214">
        <v>2001</v>
      </c>
      <c r="AF28" s="214">
        <v>2002</v>
      </c>
      <c r="AG28" s="214">
        <v>2003</v>
      </c>
      <c r="AH28" s="214">
        <v>2004</v>
      </c>
      <c r="AI28" s="214">
        <v>2005</v>
      </c>
      <c r="AJ28" s="214">
        <v>2006</v>
      </c>
      <c r="AK28" s="211">
        <v>2007</v>
      </c>
      <c r="AL28" s="211">
        <f>1+AK28</f>
        <v>2008</v>
      </c>
      <c r="AM28" s="215">
        <f>1+AL28</f>
        <v>2009</v>
      </c>
      <c r="AN28" s="215">
        <f>1+AM28</f>
        <v>2010</v>
      </c>
      <c r="AO28" s="216">
        <f>1+AN28</f>
        <v>2011</v>
      </c>
      <c r="AP28" s="216">
        <f>1+AO28</f>
        <v>2012</v>
      </c>
      <c r="AQ28" s="216">
        <f t="shared" ref="AQ28:BC28" si="9">1+AP28</f>
        <v>2013</v>
      </c>
      <c r="AR28" s="216">
        <f t="shared" si="9"/>
        <v>2014</v>
      </c>
      <c r="AS28" s="216">
        <f t="shared" si="9"/>
        <v>2015</v>
      </c>
      <c r="AT28" s="216">
        <f t="shared" si="9"/>
        <v>2016</v>
      </c>
      <c r="AU28" s="216">
        <f t="shared" si="9"/>
        <v>2017</v>
      </c>
      <c r="AV28" s="216">
        <f t="shared" si="9"/>
        <v>2018</v>
      </c>
      <c r="AW28" s="216">
        <f t="shared" si="9"/>
        <v>2019</v>
      </c>
      <c r="AX28" s="216">
        <f t="shared" si="9"/>
        <v>2020</v>
      </c>
      <c r="AY28" s="216">
        <f t="shared" si="9"/>
        <v>2021</v>
      </c>
      <c r="AZ28" s="216">
        <f t="shared" si="9"/>
        <v>2022</v>
      </c>
      <c r="BA28" s="216">
        <f t="shared" si="9"/>
        <v>2023</v>
      </c>
      <c r="BB28" s="216">
        <f t="shared" si="9"/>
        <v>2024</v>
      </c>
      <c r="BC28" s="217">
        <f t="shared" si="9"/>
        <v>2025</v>
      </c>
      <c r="BD28" s="218"/>
    </row>
    <row r="29" spans="2:56" ht="20" customHeight="1" thickTop="1" thickBot="1">
      <c r="B29" s="112" t="s">
        <v>12</v>
      </c>
      <c r="C29" s="113">
        <f>1/1000000*[3]Annual!B5</f>
        <v>0.53605700000000001</v>
      </c>
      <c r="D29" s="114">
        <f>1/1000000*[3]Annual!C5</f>
        <v>0.53358499999999998</v>
      </c>
      <c r="E29" s="114">
        <f>1/1000000*[3]Annual!D5</f>
        <v>0.55040299999999998</v>
      </c>
      <c r="F29" s="114">
        <f>1/1000000*[3]Annual!E5</f>
        <v>0.71417900000000001</v>
      </c>
      <c r="G29" s="114">
        <f>1/1000000*[3]Annual!F5</f>
        <v>1.04315</v>
      </c>
      <c r="H29" s="114">
        <f>1/1000000*[3]Annual!G5</f>
        <v>1.117928</v>
      </c>
      <c r="I29" s="114">
        <f>1/1000000*[3]Annual!H5</f>
        <v>1.1303649999999998</v>
      </c>
      <c r="J29" s="114">
        <f>1/1000000*[3]Annual!I5</f>
        <v>1.4460029999999999</v>
      </c>
      <c r="K29" s="122">
        <f>1/1000000*[3]Annual!J5</f>
        <v>1.51390366</v>
      </c>
      <c r="L29" s="122">
        <f>1/1000000*[3]Annual!$K$5</f>
        <v>1.0448539999999999</v>
      </c>
      <c r="M29" s="122">
        <f>1/1000000*[3]Annual!L$5</f>
        <v>1.4282109999999999</v>
      </c>
      <c r="N29" s="114">
        <f>1/1000000*[3]Annual!M$5</f>
        <v>1.9369999999999998</v>
      </c>
      <c r="O29" s="122">
        <f>1/1000000*[3]Annual!N$5</f>
        <v>1.940067</v>
      </c>
      <c r="P29" s="122">
        <f>1/1000000*[3]Annual!O$5</f>
        <v>1.897</v>
      </c>
      <c r="Q29" s="122">
        <f>1/1000000*[3]Annual!P$5</f>
        <v>2.1280000000000001</v>
      </c>
      <c r="R29" s="122">
        <f>1/1000000*[3]Annual!Q$5</f>
        <v>2.2919999999999998</v>
      </c>
      <c r="S29" s="122">
        <f>1/1000000*[3]Annual!R$5</f>
        <v>2.6909999999999998</v>
      </c>
      <c r="T29" s="219">
        <f>1/1000000*[3]Annual!S$5</f>
        <v>2.6639999999999997</v>
      </c>
      <c r="U29" s="219">
        <f>1/1000000*[3]Annual!T$5</f>
        <v>2.734</v>
      </c>
      <c r="V29" s="219">
        <f>1/1000000*[3]Annual!U$5</f>
        <v>2.676542</v>
      </c>
      <c r="W29" s="219">
        <f>1/1000000*[3]Annual!V$5</f>
        <v>2.3439999999999999</v>
      </c>
      <c r="X29" s="219">
        <f>1/1000000*[3]Annual!W$5</f>
        <v>2.0179999999999998</v>
      </c>
      <c r="Y29" s="219">
        <f>1/1000000*[3]Annual!X$5</f>
        <v>1.5999999999999999</v>
      </c>
      <c r="Z29" s="219">
        <f>1/1000000*[3]Annual!Y$5</f>
        <v>0.84199999999999997</v>
      </c>
      <c r="AA29" s="219">
        <f>1/1000000*[3]Annual!Z$5</f>
        <v>0</v>
      </c>
      <c r="AB29" s="219">
        <f>1/1000000*[3]Annual!AA$5</f>
        <v>0</v>
      </c>
      <c r="AC29" s="220"/>
      <c r="AD29" s="221">
        <f>[3]Annual!B12</f>
        <v>43.918199608610564</v>
      </c>
      <c r="AE29" s="222">
        <f>[3]Annual!C12</f>
        <v>34.503079710144931</v>
      </c>
      <c r="AF29" s="222">
        <f>[3]Annual!D12</f>
        <v>37.485103244837759</v>
      </c>
      <c r="AG29" s="222">
        <f>[3]Annual!E12</f>
        <v>49.453262316910788</v>
      </c>
      <c r="AH29" s="222">
        <f>[3]Annual!F12</f>
        <v>62.590240641711226</v>
      </c>
      <c r="AI29" s="222">
        <f>[3]Annual!G12</f>
        <v>67.750597609561751</v>
      </c>
      <c r="AJ29" s="222">
        <f>[3]Annual!H12</f>
        <v>84.569513797634684</v>
      </c>
      <c r="AK29" s="222">
        <f>[3]Annual!I12</f>
        <v>109.63307189542483</v>
      </c>
      <c r="AL29" s="223">
        <f>[3]Annual!J12</f>
        <v>120.56335483870969</v>
      </c>
      <c r="AM29" s="223">
        <f>[3]Annual!$K$12</f>
        <v>94.622981366459626</v>
      </c>
      <c r="AN29" s="223">
        <f>[3]Annual!L$12</f>
        <v>130.58808933002481</v>
      </c>
      <c r="AO29" s="222">
        <f>[3]Annual!M$12</f>
        <v>200.48337696335079</v>
      </c>
      <c r="AP29" s="222">
        <f>[3]Annual!N$12</f>
        <v>218.88586956521738</v>
      </c>
      <c r="AQ29" s="222">
        <f>[3]Annual!O$12</f>
        <v>212.47737071096526</v>
      </c>
      <c r="AR29" s="222">
        <f>[3]Annual!P$12</f>
        <v>264.77196440516298</v>
      </c>
      <c r="AS29" s="222">
        <f>[3]Annual!Q$12</f>
        <v>278.40909090909093</v>
      </c>
      <c r="AT29" s="222">
        <f>[3]Annual!R$12</f>
        <v>303.63484276729559</v>
      </c>
      <c r="AU29" s="222">
        <f>[3]Annual!S$12</f>
        <v>312.26776545166405</v>
      </c>
      <c r="AV29" s="222">
        <f>[3]Annual!T$12</f>
        <v>373.88272583201268</v>
      </c>
      <c r="AW29" s="222">
        <f>[3]Annual!U$12</f>
        <v>318.36132190942476</v>
      </c>
      <c r="AX29" s="222">
        <f>[3]Annual!V$12</f>
        <v>245.77149817295978</v>
      </c>
      <c r="AY29" s="222">
        <f>[3]Annual!W$12</f>
        <v>202.63897882938983</v>
      </c>
      <c r="AZ29" s="222">
        <f>[3]Annual!X$12</f>
        <v>159.57414215686273</v>
      </c>
      <c r="BA29" s="222">
        <f>[3]Annual!Y$12</f>
        <v>0</v>
      </c>
      <c r="BB29" s="222">
        <f>[3]Annual!Z$12</f>
        <v>0</v>
      </c>
      <c r="BC29" s="224">
        <f>[3]Annual!AA$12</f>
        <v>0</v>
      </c>
      <c r="BD29" s="218"/>
    </row>
    <row r="30" spans="2:56" ht="13" thickTop="1">
      <c r="B30" s="115" t="s">
        <v>77</v>
      </c>
      <c r="AD30" s="18"/>
      <c r="AE30" s="18"/>
      <c r="AF30" s="18"/>
      <c r="AG30" s="18"/>
      <c r="AH30" s="18"/>
      <c r="AI30" s="18"/>
      <c r="AJ30" s="18"/>
      <c r="AK30" s="18"/>
      <c r="AL30" s="18"/>
      <c r="AM30" s="18"/>
      <c r="AN30" s="18"/>
      <c r="AO30" s="18"/>
      <c r="AP30" s="18"/>
      <c r="AQ30" s="18"/>
      <c r="AR30" s="18"/>
      <c r="AS30" s="18"/>
      <c r="AT30" s="18"/>
      <c r="AU30" s="202"/>
      <c r="AV30"/>
    </row>
    <row r="31" spans="2:56" ht="17.149999999999999" customHeight="1">
      <c r="AD31" s="18"/>
      <c r="AE31" s="18"/>
      <c r="AF31" s="18"/>
      <c r="AG31" s="18"/>
      <c r="AH31" s="18"/>
      <c r="AI31" s="18"/>
      <c r="AJ31" s="18"/>
      <c r="AK31" s="18"/>
      <c r="AL31" s="18"/>
      <c r="AM31" s="18"/>
      <c r="AN31" s="18"/>
      <c r="AO31" s="18"/>
      <c r="AP31" s="18"/>
      <c r="AQ31" s="18"/>
      <c r="AR31" s="18"/>
      <c r="AS31" s="18"/>
      <c r="AT31" s="18"/>
      <c r="AU31" s="202"/>
      <c r="AW31" s="18"/>
      <c r="AX31" s="18"/>
      <c r="AY31" s="18"/>
      <c r="AZ31" s="18"/>
      <c r="BA31" s="18"/>
      <c r="BB31" s="18"/>
      <c r="BC31" s="18"/>
    </row>
    <row r="32" spans="2:56">
      <c r="AD32" s="18"/>
      <c r="AE32" s="18"/>
      <c r="AF32" s="18"/>
      <c r="AG32" s="18"/>
      <c r="AH32" s="18"/>
      <c r="AI32" s="18"/>
      <c r="AJ32" s="18"/>
      <c r="AK32" s="18"/>
      <c r="AL32" s="18"/>
      <c r="AM32" s="18"/>
      <c r="AN32" s="18"/>
      <c r="AO32" s="18"/>
      <c r="AP32" s="18"/>
      <c r="AQ32" s="18"/>
      <c r="AR32" s="18"/>
      <c r="AS32" s="18"/>
      <c r="AT32" s="18"/>
      <c r="AU32" s="202"/>
      <c r="AV32" s="202"/>
      <c r="AW32" s="18"/>
      <c r="AX32" s="18"/>
      <c r="AY32" s="18"/>
      <c r="AZ32" s="18"/>
      <c r="BA32" s="18"/>
      <c r="BB32" s="18"/>
      <c r="BC32" s="18"/>
    </row>
    <row r="33" spans="30:55">
      <c r="AD33" s="18"/>
      <c r="AE33" s="18"/>
      <c r="AF33" s="18"/>
      <c r="AG33" s="18"/>
      <c r="AH33" s="18"/>
      <c r="AI33" s="18"/>
      <c r="AJ33" s="18"/>
      <c r="AK33" s="18"/>
      <c r="AL33" s="18"/>
      <c r="AM33" s="18"/>
      <c r="AN33" s="18"/>
      <c r="AO33" s="18"/>
      <c r="AP33" s="18"/>
      <c r="AQ33" s="18"/>
      <c r="AR33" s="18"/>
      <c r="AS33" s="18"/>
      <c r="AT33" s="18"/>
      <c r="AU33" s="202"/>
      <c r="AV33" s="202"/>
      <c r="AW33" s="18"/>
      <c r="AX33" s="18"/>
      <c r="AY33" s="18"/>
      <c r="AZ33" s="18"/>
      <c r="BA33" s="18"/>
      <c r="BB33" s="18"/>
      <c r="BC33" s="18"/>
    </row>
    <row r="34" spans="30:55">
      <c r="AD34" s="18"/>
      <c r="AE34" s="18"/>
      <c r="AF34" s="18"/>
      <c r="AG34" s="18"/>
      <c r="AH34" s="18"/>
      <c r="AI34" s="18"/>
      <c r="AJ34" s="18"/>
      <c r="AK34" s="18"/>
      <c r="AL34" s="18"/>
      <c r="AM34" s="18"/>
      <c r="AN34" s="18"/>
      <c r="AO34" s="18"/>
      <c r="AP34" s="18"/>
      <c r="AQ34" s="18"/>
      <c r="AR34" s="18"/>
      <c r="AS34" s="18"/>
      <c r="AT34" s="18"/>
      <c r="AU34" s="202"/>
      <c r="AV34" s="202"/>
      <c r="AW34" s="18"/>
      <c r="AX34" s="18"/>
      <c r="AY34" s="18"/>
      <c r="AZ34" s="18"/>
      <c r="BA34" s="18"/>
      <c r="BB34" s="18"/>
      <c r="BC34" s="18"/>
    </row>
    <row r="35" spans="30:55">
      <c r="AD35" s="18"/>
      <c r="AE35" s="18"/>
      <c r="AF35" s="18"/>
      <c r="AG35" s="18"/>
      <c r="AH35" s="18"/>
      <c r="AI35" s="18"/>
      <c r="AJ35" s="18"/>
      <c r="AK35" s="18"/>
      <c r="AL35" s="18"/>
      <c r="AM35" s="18"/>
      <c r="AN35" s="18"/>
      <c r="AO35" s="18"/>
      <c r="AP35" s="18"/>
      <c r="AQ35" s="18"/>
      <c r="AR35" s="18"/>
      <c r="AS35" s="18"/>
      <c r="AT35" s="18"/>
      <c r="AU35" s="202"/>
      <c r="AV35" s="202"/>
      <c r="AW35" s="18"/>
      <c r="AX35" s="18"/>
      <c r="AY35" s="18"/>
      <c r="AZ35" s="18"/>
      <c r="BA35" s="18"/>
      <c r="BB35" s="18"/>
      <c r="BC35" s="18"/>
    </row>
    <row r="36" spans="30:55">
      <c r="AD36" s="18"/>
      <c r="AE36" s="18"/>
      <c r="AF36" s="18"/>
      <c r="AG36" s="18"/>
      <c r="AH36" s="18"/>
      <c r="AI36" s="18"/>
      <c r="AJ36" s="18"/>
      <c r="AK36" s="18"/>
      <c r="AL36" s="18"/>
      <c r="AM36" s="18"/>
      <c r="AN36" s="18"/>
      <c r="AO36" s="18"/>
      <c r="AP36" s="18"/>
      <c r="AQ36" s="18"/>
      <c r="AR36" s="18"/>
      <c r="AS36" s="18"/>
      <c r="AT36" s="18"/>
      <c r="AU36" s="202"/>
      <c r="AV36" s="202"/>
      <c r="AW36" s="18"/>
      <c r="AX36" s="18"/>
      <c r="AY36" s="18"/>
      <c r="AZ36" s="18"/>
      <c r="BA36" s="18"/>
      <c r="BB36" s="18"/>
      <c r="BC36" s="18"/>
    </row>
    <row r="37" spans="30:55">
      <c r="AD37" s="18"/>
      <c r="AE37" s="18"/>
      <c r="AF37" s="18"/>
      <c r="AG37" s="18"/>
      <c r="AH37" s="18"/>
      <c r="AI37" s="18"/>
      <c r="AJ37" s="18"/>
      <c r="AK37" s="18"/>
      <c r="AL37" s="18"/>
      <c r="AM37" s="18"/>
      <c r="AN37" s="18"/>
      <c r="AO37" s="18"/>
      <c r="AP37" s="18"/>
      <c r="AQ37" s="18"/>
      <c r="AR37" s="18"/>
      <c r="AS37" s="18"/>
      <c r="AT37" s="18"/>
      <c r="AU37" s="202"/>
      <c r="AV37" s="202"/>
      <c r="AW37" s="18"/>
      <c r="AX37" s="18"/>
      <c r="AY37" s="18"/>
      <c r="AZ37" s="18"/>
      <c r="BA37" s="18"/>
      <c r="BB37" s="18"/>
      <c r="BC37" s="18"/>
    </row>
    <row r="38" spans="30:55">
      <c r="AD38" s="18"/>
      <c r="AE38" s="18"/>
      <c r="AF38" s="18"/>
      <c r="AG38" s="18"/>
      <c r="AH38" s="18"/>
      <c r="AI38" s="18"/>
      <c r="AJ38" s="18"/>
      <c r="AK38" s="18"/>
      <c r="AL38" s="18"/>
      <c r="AM38" s="18"/>
      <c r="AN38" s="18"/>
      <c r="AO38" s="18"/>
      <c r="AP38" s="18"/>
      <c r="AQ38" s="18"/>
      <c r="AR38" s="18"/>
      <c r="AS38" s="18"/>
      <c r="AT38" s="18"/>
      <c r="AU38" s="202"/>
      <c r="AV38" s="202"/>
      <c r="AW38" s="18"/>
      <c r="AX38" s="18"/>
      <c r="AY38" s="18"/>
      <c r="AZ38" s="18"/>
      <c r="BA38" s="18"/>
      <c r="BB38" s="18"/>
      <c r="BC38" s="18"/>
    </row>
    <row r="39" spans="30:55">
      <c r="AD39" s="18"/>
      <c r="AE39" s="18"/>
      <c r="AF39" s="18"/>
      <c r="AG39" s="18"/>
      <c r="AH39" s="18"/>
      <c r="AI39" s="18"/>
      <c r="AJ39" s="18"/>
      <c r="AK39" s="18"/>
      <c r="AL39" s="18"/>
      <c r="AM39" s="18"/>
      <c r="AN39" s="18"/>
      <c r="AO39" s="18"/>
      <c r="AP39" s="18"/>
      <c r="AQ39" s="18"/>
      <c r="AR39" s="18"/>
      <c r="AS39" s="18"/>
      <c r="AT39" s="18"/>
      <c r="AU39" s="202"/>
      <c r="AV39" s="202"/>
      <c r="AW39" s="18"/>
      <c r="AX39" s="18"/>
      <c r="AY39" s="18"/>
      <c r="AZ39" s="18"/>
      <c r="BA39" s="18"/>
      <c r="BB39" s="18"/>
      <c r="BC39" s="18"/>
    </row>
    <row r="40" spans="30:55">
      <c r="AD40" s="18"/>
      <c r="AE40" s="18"/>
      <c r="AF40" s="18"/>
      <c r="AG40" s="18"/>
      <c r="AH40" s="18"/>
      <c r="AI40" s="18"/>
      <c r="AJ40" s="18"/>
      <c r="AK40" s="18"/>
      <c r="AL40" s="18"/>
      <c r="AM40" s="18"/>
      <c r="AN40" s="18"/>
      <c r="AO40" s="18"/>
      <c r="AP40" s="18"/>
      <c r="AQ40" s="18"/>
      <c r="AR40" s="18"/>
      <c r="AS40" s="18"/>
      <c r="AT40" s="18"/>
      <c r="AU40" s="202"/>
      <c r="AV40" s="202"/>
      <c r="AW40" s="18"/>
      <c r="AX40" s="18"/>
      <c r="AY40" s="18"/>
      <c r="AZ40" s="18"/>
      <c r="BA40" s="18"/>
      <c r="BB40" s="18"/>
      <c r="BC40" s="18"/>
    </row>
    <row r="41" spans="30:55">
      <c r="AD41" s="18"/>
      <c r="AE41" s="18"/>
      <c r="AF41" s="18"/>
      <c r="AG41" s="18"/>
      <c r="AH41" s="18"/>
      <c r="AI41" s="18"/>
      <c r="AJ41" s="18"/>
      <c r="AK41" s="18"/>
      <c r="AL41" s="18"/>
      <c r="AM41" s="18"/>
      <c r="AN41" s="18"/>
      <c r="AO41" s="18"/>
      <c r="AP41" s="18"/>
      <c r="AQ41" s="18"/>
      <c r="AR41" s="18"/>
      <c r="AS41" s="18"/>
      <c r="AT41" s="18"/>
      <c r="AU41" s="202"/>
      <c r="AV41" s="202"/>
      <c r="AW41" s="18"/>
      <c r="AX41" s="18"/>
      <c r="AY41" s="18"/>
      <c r="AZ41" s="18"/>
      <c r="BA41" s="18"/>
      <c r="BB41" s="18"/>
      <c r="BC41" s="18"/>
    </row>
    <row r="42" spans="30:55">
      <c r="AD42" s="18"/>
      <c r="AE42" s="18"/>
      <c r="AF42" s="18"/>
      <c r="AG42" s="18"/>
      <c r="AH42" s="18"/>
      <c r="AI42" s="18"/>
      <c r="AJ42" s="18"/>
      <c r="AK42" s="18"/>
      <c r="AL42" s="18"/>
      <c r="AM42" s="18"/>
      <c r="AN42" s="18"/>
      <c r="AO42" s="18"/>
      <c r="AP42" s="18"/>
      <c r="AQ42" s="18"/>
      <c r="AR42" s="18"/>
      <c r="AS42" s="18"/>
      <c r="AT42" s="18"/>
      <c r="AU42" s="202"/>
      <c r="AV42" s="202"/>
      <c r="AW42" s="18"/>
      <c r="AX42" s="18"/>
      <c r="AY42" s="18"/>
      <c r="AZ42" s="18"/>
      <c r="BA42" s="18"/>
      <c r="BB42" s="18"/>
      <c r="BC42" s="18"/>
    </row>
    <row r="43" spans="30:55">
      <c r="AD43" s="18"/>
      <c r="AE43" s="18"/>
      <c r="AF43" s="18"/>
      <c r="AG43" s="18"/>
      <c r="AH43" s="18"/>
      <c r="AI43" s="18"/>
      <c r="AJ43" s="18"/>
      <c r="AK43" s="18"/>
      <c r="AL43" s="18"/>
      <c r="AM43" s="18"/>
      <c r="AN43" s="18"/>
      <c r="AO43" s="18"/>
      <c r="AP43" s="18"/>
      <c r="AQ43" s="18"/>
      <c r="AR43" s="18"/>
      <c r="AS43" s="18"/>
      <c r="AT43" s="18"/>
      <c r="AU43" s="202"/>
      <c r="AV43" s="202"/>
      <c r="AW43" s="18"/>
      <c r="AX43" s="18"/>
      <c r="AY43" s="18"/>
      <c r="AZ43" s="18"/>
      <c r="BA43" s="18"/>
      <c r="BB43" s="18"/>
      <c r="BC43" s="18"/>
    </row>
    <row r="44" spans="30:55">
      <c r="AD44" s="18"/>
      <c r="AE44" s="18"/>
      <c r="AF44" s="18"/>
      <c r="AG44" s="18"/>
      <c r="AH44" s="18"/>
      <c r="AI44" s="18"/>
      <c r="AJ44" s="18"/>
      <c r="AK44" s="18"/>
      <c r="AL44" s="18"/>
      <c r="AM44" s="18"/>
      <c r="AN44" s="18"/>
      <c r="AO44" s="18"/>
      <c r="AP44" s="18"/>
      <c r="AQ44" s="18"/>
      <c r="AR44" s="18"/>
      <c r="AS44" s="18"/>
      <c r="AT44" s="18"/>
      <c r="AU44" s="202"/>
      <c r="AV44" s="202"/>
      <c r="AW44" s="18"/>
      <c r="AX44" s="18"/>
      <c r="AY44" s="18"/>
      <c r="AZ44" s="18"/>
      <c r="BA44" s="18"/>
      <c r="BB44" s="18"/>
      <c r="BC44" s="18"/>
    </row>
    <row r="45" spans="30:55">
      <c r="AD45" s="18"/>
      <c r="AE45" s="18"/>
      <c r="AF45" s="18"/>
      <c r="AG45" s="18"/>
      <c r="AH45" s="18"/>
      <c r="AI45" s="18"/>
      <c r="AJ45" s="18"/>
      <c r="AK45" s="18"/>
      <c r="AL45" s="18"/>
      <c r="AM45" s="18"/>
      <c r="AN45" s="18"/>
      <c r="AO45" s="18"/>
      <c r="AP45" s="18"/>
      <c r="AQ45" s="18"/>
      <c r="AR45" s="18"/>
      <c r="AS45" s="18"/>
      <c r="AT45" s="18"/>
      <c r="AU45" s="202"/>
      <c r="AV45" s="202"/>
      <c r="AW45" s="18"/>
      <c r="AX45" s="18"/>
      <c r="AY45" s="18"/>
      <c r="AZ45" s="18"/>
      <c r="BA45" s="18"/>
      <c r="BB45" s="18"/>
      <c r="BC45" s="18"/>
    </row>
    <row r="46" spans="30:55">
      <c r="AD46" s="18"/>
      <c r="AE46" s="18"/>
      <c r="AF46" s="18"/>
      <c r="AG46" s="18"/>
      <c r="AH46" s="18"/>
      <c r="AI46" s="18"/>
      <c r="AJ46" s="18"/>
      <c r="AK46" s="18"/>
      <c r="AL46" s="18"/>
      <c r="AM46" s="18"/>
      <c r="AN46" s="18"/>
      <c r="AO46" s="18"/>
      <c r="AP46" s="18"/>
      <c r="AQ46" s="18"/>
      <c r="AR46" s="18"/>
      <c r="AS46" s="18"/>
      <c r="AT46" s="18"/>
      <c r="AU46" s="202"/>
      <c r="AV46" s="202"/>
      <c r="AW46" s="18"/>
      <c r="AX46" s="18"/>
      <c r="AY46" s="18"/>
      <c r="AZ46" s="18"/>
      <c r="BA46" s="18"/>
      <c r="BB46" s="18"/>
      <c r="BC46" s="18"/>
    </row>
    <row r="47" spans="30:55">
      <c r="AD47" s="18"/>
      <c r="AE47" s="18"/>
      <c r="AF47" s="18"/>
      <c r="AG47" s="18"/>
      <c r="AH47" s="18"/>
      <c r="AI47" s="18"/>
      <c r="AJ47" s="18"/>
      <c r="AK47" s="18"/>
      <c r="AL47" s="18"/>
      <c r="AM47" s="18"/>
      <c r="AN47" s="18"/>
      <c r="AO47" s="18"/>
      <c r="AP47" s="18"/>
      <c r="AQ47" s="18"/>
      <c r="AR47" s="18"/>
      <c r="AS47" s="18"/>
      <c r="AT47" s="18"/>
      <c r="AU47" s="202"/>
      <c r="AV47" s="202"/>
      <c r="AW47" s="18"/>
      <c r="AX47" s="18"/>
      <c r="AY47" s="18"/>
      <c r="AZ47" s="18"/>
      <c r="BA47" s="18"/>
      <c r="BB47" s="18"/>
      <c r="BC47" s="18"/>
    </row>
    <row r="48" spans="30:55">
      <c r="AD48" s="18"/>
      <c r="AE48" s="18"/>
      <c r="AF48" s="18"/>
      <c r="AG48" s="18"/>
      <c r="AH48" s="18"/>
      <c r="AI48" s="18"/>
      <c r="AJ48" s="18"/>
      <c r="AK48" s="18"/>
      <c r="AL48" s="18"/>
      <c r="AM48" s="18"/>
      <c r="AN48" s="18"/>
      <c r="AO48" s="18"/>
      <c r="AP48" s="18"/>
      <c r="AQ48" s="18"/>
      <c r="AR48" s="18"/>
      <c r="AS48" s="18"/>
      <c r="AT48" s="18"/>
      <c r="AU48" s="202"/>
      <c r="AV48" s="202"/>
      <c r="AW48" s="18"/>
      <c r="AX48" s="18"/>
      <c r="AY48" s="18"/>
      <c r="AZ48" s="18"/>
      <c r="BA48" s="18"/>
      <c r="BB48" s="18"/>
      <c r="BC48" s="18"/>
    </row>
    <row r="49" spans="30:55">
      <c r="AD49" s="18"/>
      <c r="AE49" s="18"/>
      <c r="AF49" s="18"/>
      <c r="AG49" s="18"/>
      <c r="AH49" s="18"/>
      <c r="AI49" s="18"/>
      <c r="AJ49" s="18"/>
      <c r="AK49" s="18"/>
      <c r="AL49" s="18"/>
      <c r="AM49" s="18"/>
      <c r="AN49" s="18"/>
      <c r="AO49" s="18"/>
      <c r="AP49" s="18"/>
      <c r="AQ49" s="18"/>
      <c r="AR49" s="18"/>
      <c r="AS49" s="18"/>
      <c r="AT49" s="18"/>
      <c r="AU49" s="202"/>
      <c r="AV49" s="202"/>
      <c r="AW49" s="18"/>
      <c r="AX49" s="18"/>
      <c r="AY49" s="18"/>
      <c r="AZ49" s="18"/>
      <c r="BA49" s="18"/>
      <c r="BB49" s="18"/>
      <c r="BC49" s="18"/>
    </row>
    <row r="50" spans="30:55">
      <c r="AD50" s="18"/>
      <c r="AE50" s="18"/>
      <c r="AF50" s="18"/>
      <c r="AG50" s="18"/>
      <c r="AH50" s="18"/>
      <c r="AI50" s="18"/>
      <c r="AJ50" s="18"/>
      <c r="AK50" s="18"/>
      <c r="AL50" s="18"/>
      <c r="AM50" s="18"/>
      <c r="AN50" s="18"/>
      <c r="AO50" s="18"/>
      <c r="AP50" s="18"/>
      <c r="AQ50" s="18"/>
      <c r="AR50" s="18"/>
      <c r="AS50" s="18"/>
      <c r="AT50" s="18"/>
      <c r="AU50" s="202"/>
      <c r="AV50" s="202"/>
      <c r="AW50" s="18"/>
      <c r="AX50" s="18"/>
      <c r="AY50" s="18"/>
      <c r="AZ50" s="18"/>
      <c r="BA50" s="18"/>
      <c r="BB50" s="18"/>
      <c r="BC50" s="18"/>
    </row>
    <row r="51" spans="30:55">
      <c r="AD51" s="18"/>
      <c r="AE51" s="18"/>
      <c r="AF51" s="18"/>
      <c r="AG51" s="18"/>
      <c r="AH51" s="18"/>
      <c r="AI51" s="18"/>
      <c r="AJ51" s="18"/>
      <c r="AK51" s="18"/>
      <c r="AL51" s="18"/>
      <c r="AM51" s="18"/>
      <c r="AN51" s="18"/>
      <c r="AO51" s="18"/>
      <c r="AP51" s="18"/>
      <c r="AQ51" s="18"/>
      <c r="AR51" s="18"/>
      <c r="AS51" s="18"/>
      <c r="AT51" s="18"/>
      <c r="AU51" s="202"/>
      <c r="AV51" s="202"/>
      <c r="AW51" s="18"/>
      <c r="AX51" s="18"/>
      <c r="AY51" s="18"/>
      <c r="AZ51" s="18"/>
      <c r="BA51" s="18"/>
      <c r="BB51" s="18"/>
      <c r="BC51" s="18"/>
    </row>
    <row r="52" spans="30:55">
      <c r="AD52" s="18"/>
      <c r="AE52" s="18"/>
      <c r="AF52" s="18"/>
      <c r="AG52" s="18"/>
      <c r="AH52" s="18"/>
      <c r="AI52" s="18"/>
      <c r="AJ52" s="18"/>
      <c r="AK52" s="18"/>
      <c r="AL52" s="18"/>
      <c r="AM52" s="18"/>
      <c r="AN52" s="18"/>
      <c r="AO52" s="18"/>
      <c r="AP52" s="18"/>
      <c r="AQ52" s="18"/>
      <c r="AR52" s="18"/>
      <c r="AS52" s="18"/>
      <c r="AT52" s="18"/>
      <c r="AU52" s="202"/>
      <c r="AV52" s="202"/>
      <c r="AW52" s="18"/>
      <c r="AX52" s="18"/>
      <c r="AY52" s="18"/>
      <c r="AZ52" s="18"/>
      <c r="BA52" s="18"/>
      <c r="BB52" s="18"/>
      <c r="BC52" s="18"/>
    </row>
    <row r="53" spans="30:55">
      <c r="AD53" s="18"/>
      <c r="AE53" s="18"/>
      <c r="AF53" s="18"/>
      <c r="AG53" s="18"/>
      <c r="AH53" s="18"/>
      <c r="AI53" s="18"/>
      <c r="AJ53" s="18"/>
      <c r="AK53" s="18"/>
      <c r="AL53" s="18"/>
      <c r="AM53" s="18"/>
      <c r="AN53" s="18"/>
      <c r="AO53" s="18"/>
      <c r="AP53" s="18"/>
      <c r="AQ53" s="18"/>
      <c r="AR53" s="18"/>
      <c r="AS53" s="18"/>
      <c r="AT53" s="18"/>
      <c r="AU53" s="202"/>
      <c r="AV53" s="202"/>
      <c r="AW53" s="18"/>
      <c r="AX53" s="18"/>
      <c r="AY53" s="18"/>
      <c r="AZ53" s="18"/>
      <c r="BA53" s="18"/>
      <c r="BB53" s="18"/>
      <c r="BC53" s="18"/>
    </row>
    <row r="54" spans="30:55">
      <c r="AD54" s="18"/>
      <c r="AE54" s="18"/>
      <c r="AF54" s="18"/>
      <c r="AG54" s="18"/>
      <c r="AH54" s="18"/>
      <c r="AI54" s="18"/>
      <c r="AJ54" s="18"/>
      <c r="AK54" s="18"/>
      <c r="AL54" s="18"/>
      <c r="AM54" s="18"/>
      <c r="AN54" s="18"/>
      <c r="AO54" s="18"/>
      <c r="AP54" s="18"/>
      <c r="AQ54" s="18"/>
      <c r="AR54" s="18"/>
      <c r="AS54" s="18"/>
      <c r="AT54" s="18"/>
      <c r="AU54" s="202"/>
      <c r="AV54" s="202"/>
      <c r="AW54" s="18"/>
      <c r="AX54" s="18"/>
      <c r="AY54" s="18"/>
      <c r="AZ54" s="18"/>
      <c r="BA54" s="18"/>
      <c r="BB54" s="18"/>
      <c r="BC54" s="18"/>
    </row>
    <row r="55" spans="30:55">
      <c r="AD55" s="18"/>
      <c r="AE55" s="18"/>
      <c r="AF55" s="18"/>
      <c r="AG55" s="18"/>
      <c r="AH55" s="18"/>
      <c r="AI55" s="18"/>
      <c r="AJ55" s="18"/>
      <c r="AK55" s="18"/>
      <c r="AL55" s="18"/>
      <c r="AM55" s="18"/>
      <c r="AN55" s="18"/>
      <c r="AO55" s="18"/>
      <c r="AP55" s="18"/>
      <c r="AQ55" s="18"/>
      <c r="AR55" s="18"/>
      <c r="AS55" s="18"/>
      <c r="AT55" s="18"/>
      <c r="AU55" s="202"/>
      <c r="AV55" s="202"/>
      <c r="AW55" s="18"/>
      <c r="AX55" s="18"/>
      <c r="AY55" s="18"/>
      <c r="AZ55" s="18"/>
      <c r="BA55" s="18"/>
      <c r="BB55" s="18"/>
      <c r="BC55" s="18"/>
    </row>
    <row r="56" spans="30:55">
      <c r="AD56" s="18"/>
      <c r="AE56" s="18"/>
      <c r="AF56" s="18"/>
      <c r="AG56" s="18"/>
      <c r="AH56" s="18"/>
      <c r="AI56" s="18"/>
      <c r="AJ56" s="18"/>
      <c r="AK56" s="18"/>
      <c r="AL56" s="18"/>
      <c r="AM56" s="18"/>
      <c r="AN56" s="18"/>
      <c r="AO56" s="18"/>
      <c r="AP56" s="18"/>
      <c r="AQ56" s="18"/>
      <c r="AR56" s="18"/>
      <c r="AS56" s="18"/>
      <c r="AT56" s="18"/>
      <c r="AU56" s="202"/>
      <c r="AV56" s="202"/>
      <c r="AW56" s="18"/>
      <c r="AX56" s="18"/>
      <c r="AY56" s="18"/>
      <c r="AZ56" s="18"/>
      <c r="BA56" s="18"/>
      <c r="BB56" s="18"/>
      <c r="BC56" s="18"/>
    </row>
    <row r="57" spans="30:55">
      <c r="AD57" s="18"/>
      <c r="AE57" s="18"/>
      <c r="AF57" s="18"/>
      <c r="AG57" s="18"/>
      <c r="AH57" s="18"/>
      <c r="AI57" s="18"/>
      <c r="AJ57" s="18"/>
      <c r="AK57" s="18"/>
      <c r="AL57" s="18"/>
      <c r="AM57" s="18"/>
      <c r="AN57" s="18"/>
      <c r="AO57" s="18"/>
      <c r="AP57" s="18"/>
      <c r="AQ57" s="18"/>
      <c r="AR57" s="18"/>
      <c r="AS57" s="18"/>
      <c r="AT57" s="18"/>
      <c r="AU57" s="202"/>
      <c r="AV57" s="202"/>
      <c r="AW57" s="18"/>
      <c r="AX57" s="18"/>
      <c r="AY57" s="18"/>
      <c r="AZ57" s="18"/>
      <c r="BA57" s="18"/>
      <c r="BB57" s="18"/>
      <c r="BC57" s="18"/>
    </row>
    <row r="58" spans="30:55">
      <c r="AD58" s="18"/>
      <c r="AE58" s="18"/>
      <c r="AF58" s="18"/>
      <c r="AG58" s="18"/>
      <c r="AH58" s="18"/>
      <c r="AI58" s="18"/>
      <c r="AJ58" s="18"/>
      <c r="AK58" s="18"/>
      <c r="AL58" s="18"/>
      <c r="AM58" s="18"/>
      <c r="AN58" s="18"/>
      <c r="AO58" s="18"/>
      <c r="AP58" s="18"/>
      <c r="AQ58" s="18"/>
      <c r="AR58" s="18"/>
      <c r="AS58" s="18"/>
      <c r="AT58" s="18"/>
      <c r="AU58" s="202"/>
      <c r="AV58" s="202"/>
      <c r="AW58" s="18"/>
      <c r="AX58" s="18"/>
      <c r="AY58" s="18"/>
      <c r="AZ58" s="18"/>
      <c r="BA58" s="18"/>
      <c r="BB58" s="18"/>
      <c r="BC58" s="18"/>
    </row>
    <row r="59" spans="30:55">
      <c r="AD59" s="18"/>
      <c r="AE59" s="18"/>
      <c r="AF59" s="18"/>
      <c r="AG59" s="18"/>
      <c r="AH59" s="18"/>
      <c r="AI59" s="18"/>
      <c r="AJ59" s="18"/>
      <c r="AK59" s="18"/>
      <c r="AL59" s="18"/>
      <c r="AM59" s="18"/>
      <c r="AN59" s="18"/>
      <c r="AO59" s="18"/>
      <c r="AP59" s="18"/>
      <c r="AQ59" s="18"/>
      <c r="AR59" s="18"/>
      <c r="AS59" s="18"/>
      <c r="AT59" s="18"/>
      <c r="AU59" s="202"/>
      <c r="AV59" s="202"/>
      <c r="AW59" s="18"/>
      <c r="AX59" s="18"/>
      <c r="AY59" s="18"/>
      <c r="AZ59" s="18"/>
      <c r="BA59" s="18"/>
      <c r="BB59" s="18"/>
      <c r="BC59" s="18"/>
    </row>
    <row r="60" spans="30:55">
      <c r="AD60" s="18"/>
      <c r="AE60" s="18"/>
      <c r="AF60" s="18"/>
      <c r="AG60" s="18"/>
      <c r="AH60" s="18"/>
      <c r="AI60" s="18"/>
      <c r="AJ60" s="18"/>
      <c r="AK60" s="18"/>
      <c r="AL60" s="18"/>
      <c r="AM60" s="18"/>
      <c r="AN60" s="18"/>
      <c r="AO60" s="18"/>
      <c r="AP60" s="18"/>
      <c r="AQ60" s="18"/>
      <c r="AR60" s="18"/>
      <c r="AS60" s="18"/>
      <c r="AT60" s="18"/>
      <c r="AU60" s="202"/>
      <c r="AV60" s="202"/>
      <c r="AW60" s="18"/>
      <c r="AX60" s="18"/>
      <c r="AY60" s="18"/>
      <c r="AZ60" s="18"/>
      <c r="BA60" s="18"/>
      <c r="BB60" s="18"/>
      <c r="BC60" s="18"/>
    </row>
    <row r="61" spans="30:55" ht="17.149999999999999" customHeight="1">
      <c r="AD61" s="18"/>
      <c r="AE61" s="18"/>
      <c r="AF61" s="18"/>
      <c r="AG61" s="18"/>
      <c r="AH61" s="18"/>
      <c r="AI61" s="18"/>
      <c r="AJ61" s="18"/>
      <c r="AK61" s="18"/>
      <c r="AL61" s="18"/>
      <c r="AM61" s="18"/>
      <c r="AN61" s="18"/>
      <c r="AO61" s="18"/>
      <c r="AP61" s="18"/>
      <c r="AQ61" s="18"/>
      <c r="AR61" s="18"/>
      <c r="AS61" s="18"/>
      <c r="AT61" s="18"/>
      <c r="AU61" s="202"/>
      <c r="AV61" s="202"/>
      <c r="AW61" s="18"/>
      <c r="AX61" s="18"/>
      <c r="AY61" s="18"/>
      <c r="AZ61" s="18"/>
      <c r="BA61" s="18"/>
      <c r="BB61" s="18"/>
      <c r="BC61" s="18"/>
    </row>
    <row r="62" spans="30:55" ht="17.149999999999999" customHeight="1">
      <c r="AD62" s="18"/>
      <c r="AE62" s="18"/>
      <c r="AF62" s="18"/>
      <c r="AG62" s="18"/>
      <c r="AH62" s="18"/>
      <c r="AI62" s="18"/>
      <c r="AJ62" s="18"/>
      <c r="AK62" s="18"/>
      <c r="AL62" s="18"/>
      <c r="AM62" s="18"/>
      <c r="AN62" s="18"/>
      <c r="AO62" s="18"/>
      <c r="AP62" s="18"/>
      <c r="AQ62" s="18"/>
      <c r="AR62" s="18"/>
      <c r="AS62" s="18"/>
      <c r="AT62" s="18"/>
      <c r="AU62" s="202"/>
      <c r="AV62" s="202"/>
      <c r="AW62" s="18"/>
      <c r="AX62" s="18"/>
      <c r="AY62" s="18"/>
      <c r="AZ62" s="18"/>
      <c r="BA62" s="18"/>
      <c r="BB62" s="18"/>
      <c r="BC62" s="18"/>
    </row>
    <row r="63" spans="30:55">
      <c r="AD63" s="18"/>
      <c r="AE63" s="18"/>
      <c r="AF63" s="18"/>
      <c r="AG63" s="18"/>
      <c r="AH63" s="18"/>
      <c r="AI63" s="18"/>
      <c r="AJ63" s="18"/>
      <c r="AK63" s="18"/>
      <c r="AL63" s="18"/>
      <c r="AM63" s="18"/>
      <c r="AN63" s="18"/>
      <c r="AO63" s="18"/>
      <c r="AP63" s="18"/>
      <c r="AQ63" s="18"/>
      <c r="AR63" s="18"/>
      <c r="AS63" s="18"/>
      <c r="AT63" s="18"/>
      <c r="AU63" s="202"/>
      <c r="AV63" s="202"/>
      <c r="AW63" s="18"/>
      <c r="AX63" s="18"/>
      <c r="AY63" s="18"/>
      <c r="AZ63" s="18"/>
      <c r="BA63" s="18"/>
      <c r="BB63" s="18"/>
      <c r="BC63" s="18"/>
    </row>
    <row r="64" spans="30:55">
      <c r="AD64" s="18"/>
      <c r="AE64" s="18"/>
      <c r="AF64" s="18"/>
      <c r="AG64" s="18"/>
      <c r="AH64" s="18"/>
      <c r="AI64" s="18"/>
      <c r="AJ64" s="18"/>
      <c r="AK64" s="18"/>
      <c r="AL64" s="18"/>
      <c r="AM64" s="18"/>
      <c r="AN64" s="18"/>
      <c r="AO64" s="18"/>
      <c r="AP64" s="18"/>
      <c r="AQ64" s="18"/>
      <c r="AR64" s="18"/>
      <c r="AS64" s="18"/>
      <c r="AT64" s="18"/>
      <c r="AU64" s="202"/>
      <c r="AV64" s="202"/>
      <c r="AW64" s="18"/>
      <c r="AX64" s="18"/>
      <c r="AY64" s="18"/>
      <c r="AZ64" s="18"/>
      <c r="BA64" s="18"/>
      <c r="BB64" s="18"/>
      <c r="BC64" s="18"/>
    </row>
    <row r="65" spans="30:55">
      <c r="AD65" s="18"/>
      <c r="AE65" s="18"/>
      <c r="AF65" s="18"/>
      <c r="AG65" s="18"/>
      <c r="AH65" s="18"/>
      <c r="AI65" s="18"/>
      <c r="AJ65" s="18"/>
      <c r="AK65" s="18"/>
      <c r="AL65" s="18"/>
      <c r="AM65" s="18"/>
      <c r="AN65" s="18"/>
      <c r="AO65" s="18"/>
      <c r="AP65" s="18"/>
      <c r="AQ65" s="18"/>
      <c r="AR65" s="18"/>
      <c r="AS65" s="18"/>
      <c r="AT65" s="18"/>
      <c r="AU65" s="202"/>
      <c r="AV65" s="202"/>
      <c r="AW65" s="18"/>
      <c r="AX65" s="18"/>
      <c r="AY65" s="18"/>
      <c r="AZ65" s="18"/>
      <c r="BA65" s="18"/>
      <c r="BB65" s="18"/>
      <c r="BC65" s="18"/>
    </row>
    <row r="66" spans="30:55">
      <c r="AD66" s="18"/>
      <c r="AE66" s="18"/>
      <c r="AF66" s="18"/>
      <c r="AG66" s="18"/>
      <c r="AH66" s="18"/>
      <c r="AI66" s="18"/>
      <c r="AJ66" s="18"/>
      <c r="AK66" s="18"/>
      <c r="AL66" s="18"/>
      <c r="AM66" s="18"/>
      <c r="AN66" s="18"/>
      <c r="AO66" s="18"/>
      <c r="AP66" s="18"/>
      <c r="AQ66" s="18"/>
      <c r="AR66" s="18"/>
      <c r="AS66" s="18"/>
      <c r="AT66" s="18"/>
      <c r="AU66" s="202"/>
      <c r="AV66" s="202"/>
      <c r="AW66" s="18"/>
      <c r="AX66" s="18"/>
      <c r="AY66" s="18"/>
      <c r="AZ66" s="18"/>
      <c r="BA66" s="18"/>
      <c r="BB66" s="18"/>
      <c r="BC66" s="18"/>
    </row>
    <row r="67" spans="30:55">
      <c r="AD67" s="18"/>
      <c r="AE67" s="18"/>
      <c r="AF67" s="18"/>
      <c r="AG67" s="18"/>
      <c r="AH67" s="18"/>
      <c r="AI67" s="18"/>
      <c r="AJ67" s="18"/>
      <c r="AK67" s="18"/>
      <c r="AL67" s="18"/>
      <c r="AM67" s="18"/>
      <c r="AN67" s="18"/>
      <c r="AO67" s="18"/>
      <c r="AP67" s="18"/>
      <c r="AQ67" s="18"/>
      <c r="AR67" s="18"/>
      <c r="AS67" s="18"/>
      <c r="AT67" s="18"/>
      <c r="AU67" s="202"/>
      <c r="AV67" s="202"/>
      <c r="AW67" s="18"/>
      <c r="AX67" s="18"/>
      <c r="AY67" s="18"/>
      <c r="AZ67" s="18"/>
      <c r="BA67" s="18"/>
      <c r="BB67" s="18"/>
      <c r="BC67" s="18"/>
    </row>
    <row r="76" spans="30:55" ht="17.149999999999999" customHeight="1"/>
  </sheetData>
  <mergeCells count="12">
    <mergeCell ref="B3:B5"/>
    <mergeCell ref="B26:B28"/>
    <mergeCell ref="C3:AB3"/>
    <mergeCell ref="C4:AB4"/>
    <mergeCell ref="C26:AB26"/>
    <mergeCell ref="C27:AB27"/>
    <mergeCell ref="AD27:BC27"/>
    <mergeCell ref="C2:BC2"/>
    <mergeCell ref="AD3:BC3"/>
    <mergeCell ref="AD4:BC4"/>
    <mergeCell ref="C25:BC25"/>
    <mergeCell ref="AD26:BC26"/>
  </mergeCells>
  <phoneticPr fontId="2" type="noConversion"/>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D151"/>
  <sheetViews>
    <sheetView workbookViewId="0">
      <pane xSplit="2" ySplit="6" topLeftCell="C7" activePane="bottomRight" state="frozen"/>
      <selection activeCell="B5" sqref="B5:AB5"/>
      <selection pane="topRight" activeCell="B5" sqref="B5:AB5"/>
      <selection pane="bottomLeft" activeCell="B5" sqref="B5:AB5"/>
      <selection pane="bottomRight" activeCell="B7" sqref="B7"/>
    </sheetView>
  </sheetViews>
  <sheetFormatPr defaultRowHeight="12.5"/>
  <cols>
    <col min="1" max="1" width="1.7265625" customWidth="1"/>
    <col min="2" max="2" width="20.7265625" customWidth="1"/>
    <col min="3" max="13" width="5.1796875" customWidth="1"/>
    <col min="14" max="14" width="5.1796875" style="134" customWidth="1"/>
    <col min="15" max="19" width="5.1796875" customWidth="1"/>
    <col min="20" max="20" width="5.1796875" style="2" customWidth="1"/>
    <col min="21" max="25" width="5.1796875" customWidth="1"/>
    <col min="26" max="28" width="5.1796875" hidden="1" customWidth="1"/>
    <col min="29" max="29" width="1.7265625" customWidth="1"/>
    <col min="30" max="40" width="5.1796875" customWidth="1"/>
    <col min="41" max="41" width="5.1796875" style="134" customWidth="1"/>
    <col min="42" max="46" width="5.1796875" customWidth="1"/>
    <col min="47" max="48" width="5.1796875" style="2" customWidth="1"/>
    <col min="49" max="52" width="5.1796875" customWidth="1"/>
    <col min="53" max="55" width="5.1796875" hidden="1" customWidth="1"/>
  </cols>
  <sheetData>
    <row r="1" spans="1:56" ht="9" customHeight="1" thickBot="1">
      <c r="A1" s="62">
        <f>[2]RWE!$A$7</f>
        <v>1.82</v>
      </c>
      <c r="B1" s="63"/>
      <c r="N1" s="132"/>
      <c r="AO1" s="132"/>
    </row>
    <row r="2" spans="1:56" ht="18" customHeight="1" thickTop="1" thickBot="1">
      <c r="A2" s="62"/>
      <c r="B2" s="63"/>
      <c r="C2" s="242" t="s">
        <v>57</v>
      </c>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c r="AP2" s="243"/>
      <c r="AQ2" s="243"/>
      <c r="AR2" s="243"/>
      <c r="AS2" s="243"/>
      <c r="AT2" s="243"/>
      <c r="AU2" s="243"/>
      <c r="AV2" s="243"/>
      <c r="AW2" s="243"/>
      <c r="AX2" s="243"/>
      <c r="AY2" s="243"/>
      <c r="AZ2" s="243"/>
      <c r="BA2" s="243"/>
      <c r="BB2" s="243"/>
      <c r="BC2" s="244"/>
      <c r="BD2" s="180"/>
    </row>
    <row r="3" spans="1:56" ht="20" customHeight="1" thickTop="1">
      <c r="B3" s="259" t="s">
        <v>68</v>
      </c>
      <c r="C3" s="245" t="s">
        <v>58</v>
      </c>
      <c r="D3" s="246"/>
      <c r="E3" s="246"/>
      <c r="F3" s="246"/>
      <c r="G3" s="246"/>
      <c r="H3" s="246"/>
      <c r="I3" s="246"/>
      <c r="J3" s="246"/>
      <c r="K3" s="246"/>
      <c r="L3" s="246"/>
      <c r="M3" s="246"/>
      <c r="N3" s="246"/>
      <c r="O3" s="246"/>
      <c r="P3" s="246"/>
      <c r="Q3" s="246"/>
      <c r="R3" s="246"/>
      <c r="S3" s="246"/>
      <c r="T3" s="246"/>
      <c r="U3" s="246"/>
      <c r="V3" s="246"/>
      <c r="W3" s="246"/>
      <c r="X3" s="246"/>
      <c r="Y3" s="246"/>
      <c r="Z3" s="246"/>
      <c r="AA3" s="246"/>
      <c r="AB3" s="247"/>
      <c r="AC3" s="196"/>
      <c r="AD3" s="245" t="s">
        <v>5</v>
      </c>
      <c r="AE3" s="246"/>
      <c r="AF3" s="246"/>
      <c r="AG3" s="246"/>
      <c r="AH3" s="246"/>
      <c r="AI3" s="246"/>
      <c r="AJ3" s="246"/>
      <c r="AK3" s="246"/>
      <c r="AL3" s="246"/>
      <c r="AM3" s="246"/>
      <c r="AN3" s="246"/>
      <c r="AO3" s="246"/>
      <c r="AP3" s="246"/>
      <c r="AQ3" s="246"/>
      <c r="AR3" s="246"/>
      <c r="AS3" s="246"/>
      <c r="AT3" s="246"/>
      <c r="AU3" s="246"/>
      <c r="AV3" s="246"/>
      <c r="AW3" s="246"/>
      <c r="AX3" s="246"/>
      <c r="AY3" s="246"/>
      <c r="AZ3" s="246"/>
      <c r="BA3" s="246"/>
      <c r="BB3" s="246"/>
      <c r="BC3" s="247"/>
      <c r="BD3" s="180"/>
    </row>
    <row r="4" spans="1:56" ht="13" thickBot="1">
      <c r="B4" s="260"/>
      <c r="C4" s="256" t="s">
        <v>4</v>
      </c>
      <c r="D4" s="257"/>
      <c r="E4" s="257"/>
      <c r="F4" s="257"/>
      <c r="G4" s="257"/>
      <c r="H4" s="257"/>
      <c r="I4" s="257"/>
      <c r="J4" s="257"/>
      <c r="K4" s="257"/>
      <c r="L4" s="257"/>
      <c r="M4" s="257"/>
      <c r="N4" s="257"/>
      <c r="O4" s="257"/>
      <c r="P4" s="257"/>
      <c r="Q4" s="257"/>
      <c r="R4" s="257"/>
      <c r="S4" s="257"/>
      <c r="T4" s="257"/>
      <c r="U4" s="257"/>
      <c r="V4" s="257"/>
      <c r="W4" s="257"/>
      <c r="X4" s="257"/>
      <c r="Y4" s="257"/>
      <c r="Z4" s="257"/>
      <c r="AA4" s="257"/>
      <c r="AB4" s="258"/>
      <c r="AC4" s="4"/>
      <c r="AD4" s="248" t="s">
        <v>30</v>
      </c>
      <c r="AE4" s="249"/>
      <c r="AF4" s="249"/>
      <c r="AG4" s="249"/>
      <c r="AH4" s="249"/>
      <c r="AI4" s="249"/>
      <c r="AJ4" s="249"/>
      <c r="AK4" s="249"/>
      <c r="AL4" s="249"/>
      <c r="AM4" s="249"/>
      <c r="AN4" s="249"/>
      <c r="AO4" s="249"/>
      <c r="AP4" s="249"/>
      <c r="AQ4" s="249"/>
      <c r="AR4" s="249"/>
      <c r="AS4" s="249"/>
      <c r="AT4" s="249"/>
      <c r="AU4" s="249"/>
      <c r="AV4" s="249"/>
      <c r="AW4" s="249"/>
      <c r="AX4" s="249"/>
      <c r="AY4" s="249"/>
      <c r="AZ4" s="249"/>
      <c r="BA4" s="249"/>
      <c r="BB4" s="249"/>
      <c r="BC4" s="250"/>
      <c r="BD4" s="180"/>
    </row>
    <row r="5" spans="1:56" ht="20" customHeight="1" thickTop="1" thickBot="1">
      <c r="B5" s="261"/>
      <c r="C5" s="35">
        <v>2000</v>
      </c>
      <c r="D5" s="36">
        <v>2001</v>
      </c>
      <c r="E5" s="36">
        <v>2002</v>
      </c>
      <c r="F5" s="36">
        <v>2003</v>
      </c>
      <c r="G5" s="36">
        <v>2004</v>
      </c>
      <c r="H5" s="36">
        <v>2005</v>
      </c>
      <c r="I5" s="36">
        <v>2006</v>
      </c>
      <c r="J5" s="37">
        <v>2007</v>
      </c>
      <c r="K5" s="37">
        <f>1+J5</f>
        <v>2008</v>
      </c>
      <c r="L5" s="37">
        <f>1+K5</f>
        <v>2009</v>
      </c>
      <c r="M5" s="37">
        <f>1+L5</f>
        <v>2010</v>
      </c>
      <c r="N5" s="133">
        <f>1+M5</f>
        <v>2011</v>
      </c>
      <c r="O5" s="36">
        <f>1+N5</f>
        <v>2012</v>
      </c>
      <c r="P5" s="36">
        <f t="shared" ref="P5:AB5" si="0">1+O5</f>
        <v>2013</v>
      </c>
      <c r="Q5" s="36">
        <f t="shared" si="0"/>
        <v>2014</v>
      </c>
      <c r="R5" s="36">
        <f t="shared" si="0"/>
        <v>2015</v>
      </c>
      <c r="S5" s="36">
        <f t="shared" si="0"/>
        <v>2016</v>
      </c>
      <c r="T5" s="36">
        <f t="shared" si="0"/>
        <v>2017</v>
      </c>
      <c r="U5" s="36">
        <f t="shared" si="0"/>
        <v>2018</v>
      </c>
      <c r="V5" s="36">
        <f t="shared" si="0"/>
        <v>2019</v>
      </c>
      <c r="W5" s="36">
        <f t="shared" si="0"/>
        <v>2020</v>
      </c>
      <c r="X5" s="36">
        <f t="shared" si="0"/>
        <v>2021</v>
      </c>
      <c r="Y5" s="36">
        <f t="shared" si="0"/>
        <v>2022</v>
      </c>
      <c r="Z5" s="36">
        <f t="shared" si="0"/>
        <v>2023</v>
      </c>
      <c r="AA5" s="36">
        <f t="shared" si="0"/>
        <v>2024</v>
      </c>
      <c r="AB5" s="36">
        <f t="shared" si="0"/>
        <v>2025</v>
      </c>
      <c r="AC5" s="64"/>
      <c r="AD5" s="35">
        <v>2000</v>
      </c>
      <c r="AE5" s="36">
        <v>2001</v>
      </c>
      <c r="AF5" s="36">
        <v>2002</v>
      </c>
      <c r="AG5" s="36">
        <v>2003</v>
      </c>
      <c r="AH5" s="36">
        <v>2004</v>
      </c>
      <c r="AI5" s="36">
        <v>2005</v>
      </c>
      <c r="AJ5" s="36">
        <v>2006</v>
      </c>
      <c r="AK5" s="37">
        <v>2007</v>
      </c>
      <c r="AL5" s="37">
        <f>1+AK5</f>
        <v>2008</v>
      </c>
      <c r="AM5" s="37">
        <f>1+AL5</f>
        <v>2009</v>
      </c>
      <c r="AN5" s="37">
        <f>1+AM5</f>
        <v>2010</v>
      </c>
      <c r="AO5" s="133">
        <f>1+AN5</f>
        <v>2011</v>
      </c>
      <c r="AP5" s="39">
        <f>1+AO5</f>
        <v>2012</v>
      </c>
      <c r="AQ5" s="39">
        <f t="shared" ref="AQ5:BC5" si="1">1+AP5</f>
        <v>2013</v>
      </c>
      <c r="AR5" s="36">
        <f t="shared" si="1"/>
        <v>2014</v>
      </c>
      <c r="AS5" s="36">
        <f t="shared" si="1"/>
        <v>2015</v>
      </c>
      <c r="AT5" s="36">
        <f t="shared" si="1"/>
        <v>2016</v>
      </c>
      <c r="AU5" s="36">
        <f t="shared" si="1"/>
        <v>2017</v>
      </c>
      <c r="AV5" s="36">
        <f t="shared" si="1"/>
        <v>2018</v>
      </c>
      <c r="AW5" s="36">
        <f t="shared" si="1"/>
        <v>2019</v>
      </c>
      <c r="AX5" s="36">
        <f t="shared" si="1"/>
        <v>2020</v>
      </c>
      <c r="AY5" s="36">
        <f t="shared" si="1"/>
        <v>2021</v>
      </c>
      <c r="AZ5" s="36">
        <f t="shared" si="1"/>
        <v>2022</v>
      </c>
      <c r="BA5" s="36">
        <f t="shared" si="1"/>
        <v>2023</v>
      </c>
      <c r="BB5" s="36">
        <f t="shared" si="1"/>
        <v>2024</v>
      </c>
      <c r="BC5" s="65">
        <f t="shared" si="1"/>
        <v>2025</v>
      </c>
      <c r="BD5" s="180"/>
    </row>
    <row r="6" spans="1:56" ht="20" customHeight="1" thickTop="1" thickBot="1">
      <c r="B6" s="75" t="s">
        <v>12</v>
      </c>
      <c r="C6" s="74">
        <f>1/$A$1*'[1]4407Exp'!BB$263</f>
        <v>4.3054963999999999E-3</v>
      </c>
      <c r="D6" s="66">
        <f>1/$A$1*'[1]4407Exp'!BC$263</f>
        <v>1.3968026199999999E-2</v>
      </c>
      <c r="E6" s="66">
        <f>1/$A$1*'[1]4407Exp'!BD$263</f>
        <v>6.442091799999999E-3</v>
      </c>
      <c r="F6" s="66">
        <f>1/$A$1*'[1]4407Exp'!BE$263</f>
        <v>2.60367505E-3</v>
      </c>
      <c r="G6" s="66">
        <f>1/$A$1*'[1]4407Exp'!BF$263</f>
        <v>6.2841958000000005E-3</v>
      </c>
      <c r="H6" s="66">
        <f>1/$A$1*'[1]4407Exp'!BG$263</f>
        <v>4.4406296000000008E-3</v>
      </c>
      <c r="I6" s="231">
        <f>1/$A$1*'[1]4407Exp'!BH$263</f>
        <v>6.9802669999999992E-3</v>
      </c>
      <c r="J6" s="231">
        <f>1/$A$1*'[1]4407Exp'!BI$263</f>
        <v>9.6275308219780191E-3</v>
      </c>
      <c r="K6" s="231">
        <f>1/$A$1*'[1]4407Exp'!BJ$263</f>
        <v>1.1540999999999999E-2</v>
      </c>
      <c r="L6" s="231">
        <f>1/$A$1*'[1]4407Exp'!BK$263</f>
        <v>1.0223299999999999E-2</v>
      </c>
      <c r="M6" s="231">
        <f>1/$A$1*'[1]4407Exp'!BL$263</f>
        <v>1.0997699399999998E-2</v>
      </c>
      <c r="N6" s="231">
        <f>1/$A$1*'[1]4407Exp'!BM$263</f>
        <v>1.2510557499999997E-2</v>
      </c>
      <c r="O6" s="231">
        <f>1/$A$1*'[1]4407Exp'!BN$263</f>
        <v>1.2309999999999996E-2</v>
      </c>
      <c r="P6" s="231">
        <f>1/$A$1*'[1]4407Exp'!BO$263</f>
        <v>1.3904603599999997E-2</v>
      </c>
      <c r="Q6" s="231">
        <f>1/$A$1*'[1]4407Exp'!BP$263</f>
        <v>1.194161368391615E-2</v>
      </c>
      <c r="R6" s="231">
        <f>1/$A$1*'[1]4407Exp'!BQ$263</f>
        <v>1.2873815670141148E-2</v>
      </c>
      <c r="S6" s="231">
        <f>1/$A$1*'[1]4407Exp'!BR$263</f>
        <v>1.3721045891083488E-2</v>
      </c>
      <c r="T6" s="231">
        <f>1/$A$1*'[1]4407Exp'!BS$263</f>
        <v>1.4418885895571585E-2</v>
      </c>
      <c r="U6" s="231">
        <f>1/$A$1*'[1]4407Exp'!BT$263</f>
        <v>1.2899841578716844E-2</v>
      </c>
      <c r="V6" s="231">
        <f>1/$A$1*'[1]4407Exp'!BU$263</f>
        <v>1.0836116654646635E-2</v>
      </c>
      <c r="W6" s="231">
        <f>1/$A$1*'[1]4407Exp'!BV$263</f>
        <v>1.1008515799999999E-2</v>
      </c>
      <c r="X6" s="231">
        <f>1/$A$1*'[1]4407Exp'!BW$263</f>
        <v>1.4665520799999998E-2</v>
      </c>
      <c r="Y6" s="231">
        <f>1/$A$1*'[1]4407Exp'!BX$263</f>
        <v>9.4871784189999968E-3</v>
      </c>
      <c r="Z6" s="231">
        <f>1/$A$1*'[1]4407Exp'!BY$263</f>
        <v>0</v>
      </c>
      <c r="AA6" s="231">
        <f>1/$A$1*'[1]4407Exp'!BZ$263</f>
        <v>0</v>
      </c>
      <c r="AB6" s="232">
        <f>1/$A$1*'[1]4407Exp'!CA$263</f>
        <v>0</v>
      </c>
      <c r="AC6" s="233"/>
      <c r="AD6" s="95">
        <f>'[1]4407Exp'!CB$263</f>
        <v>1.942805692736</v>
      </c>
      <c r="AE6" s="100">
        <f>'[1]4407Exp'!CC$263</f>
        <v>2.2636346124000002</v>
      </c>
      <c r="AF6" s="100">
        <f>'[1]4407Exp'!CD$263</f>
        <v>1.0012698095999999</v>
      </c>
      <c r="AG6" s="100">
        <f>'[1]4407Exp'!CE$263</f>
        <v>1.3609808543999997</v>
      </c>
      <c r="AH6" s="100">
        <f>'[1]4407Exp'!CF$263</f>
        <v>3.5092925445999992</v>
      </c>
      <c r="AI6" s="100">
        <f>'[1]4407Exp'!CG$263</f>
        <v>2.0593501643000001</v>
      </c>
      <c r="AJ6" s="100">
        <f>'[1]4407Exp'!CH$263</f>
        <v>3.4878351201202187</v>
      </c>
      <c r="AK6" s="100">
        <f>'[1]4407Exp'!CI$263</f>
        <v>5.046706368833461</v>
      </c>
      <c r="AL6" s="100">
        <f>'[1]4407Exp'!CJ$263</f>
        <v>8.4056887373280524</v>
      </c>
      <c r="AM6" s="100">
        <f>'[1]4407Exp'!CK$263</f>
        <v>5.4507209992421339</v>
      </c>
      <c r="AN6" s="100">
        <f>'[1]4407Exp'!CL$263</f>
        <v>6.4300587733203614</v>
      </c>
      <c r="AO6" s="100">
        <f>'[1]4407Exp'!CM$263</f>
        <v>7.0512463782421744</v>
      </c>
      <c r="AP6" s="100">
        <f>'[1]4407Exp'!CN$263</f>
        <v>8.8476486888416215</v>
      </c>
      <c r="AQ6" s="100">
        <f>'[1]4407Exp'!CO$263</f>
        <v>9.6283699999999985</v>
      </c>
      <c r="AR6" s="100">
        <f>'[1]4407Exp'!CP$263</f>
        <v>9.5822469029999997</v>
      </c>
      <c r="AS6" s="100">
        <f>'[1]4407Exp'!CQ$263</f>
        <v>9.3138031774999988</v>
      </c>
      <c r="AT6" s="100">
        <f>'[1]4407Exp'!CR$263</f>
        <v>10.1204295139</v>
      </c>
      <c r="AU6" s="100">
        <f>'[1]4407Exp'!CS$263</f>
        <v>10.461273495499999</v>
      </c>
      <c r="AV6" s="100">
        <f>'[1]4407Exp'!CT$263</f>
        <v>10.122839773999999</v>
      </c>
      <c r="AW6" s="100">
        <f>'[1]4407Exp'!CU$263</f>
        <v>9.0232840000000003</v>
      </c>
      <c r="AX6" s="100">
        <f>'[1]4407Exp'!CV$263</f>
        <v>9.0594332283999996</v>
      </c>
      <c r="AY6" s="100">
        <f>'[1]4407Exp'!CW$263</f>
        <v>13.586877000000001</v>
      </c>
      <c r="AZ6" s="100">
        <f>'[1]4407Exp'!CX$263</f>
        <v>9.7559055080000014</v>
      </c>
      <c r="BA6" s="100">
        <f>'[1]4407Exp'!CY$263</f>
        <v>0</v>
      </c>
      <c r="BB6" s="100">
        <f>'[1]4407Exp'!CZ$263</f>
        <v>0</v>
      </c>
      <c r="BC6" s="100">
        <f>'[1]4407Exp'!DA$263</f>
        <v>0</v>
      </c>
      <c r="BD6" s="180"/>
    </row>
    <row r="7" spans="1:56" ht="17.149999999999999" customHeight="1" thickTop="1">
      <c r="B7" s="83" t="s">
        <v>43</v>
      </c>
      <c r="C7" s="84">
        <f>1/$A$1*'[1]4407Exp'!BB$266</f>
        <v>0</v>
      </c>
      <c r="D7" s="85">
        <f>1/$A$1*'[1]4407Exp'!BC$266</f>
        <v>0</v>
      </c>
      <c r="E7" s="85">
        <f>1/$A$1*'[1]4407Exp'!BD$266</f>
        <v>0</v>
      </c>
      <c r="F7" s="85">
        <f>1/$A$1*'[1]4407Exp'!BE$266</f>
        <v>0</v>
      </c>
      <c r="G7" s="85">
        <f>1/$A$1*'[1]4407Exp'!BF$266</f>
        <v>0</v>
      </c>
      <c r="H7" s="85">
        <f>1/$A$1*'[1]4407Exp'!BG$266</f>
        <v>0</v>
      </c>
      <c r="I7" s="85">
        <f>1/$A$1*'[1]4407Exp'!BH$266</f>
        <v>0</v>
      </c>
      <c r="J7" s="85">
        <f>1/$A$1*'[1]4407Exp'!BI$266</f>
        <v>0</v>
      </c>
      <c r="K7" s="85">
        <f>1/$A$1*'[1]4407Exp'!BJ$266</f>
        <v>0</v>
      </c>
      <c r="L7" s="85">
        <f>1/$A$1*'[1]4407Exp'!BK$266</f>
        <v>0</v>
      </c>
      <c r="M7" s="85">
        <f>1/$A$1*'[1]4407Exp'!BL$266</f>
        <v>0</v>
      </c>
      <c r="N7" s="85">
        <f>1/$A$1*'[1]4407Exp'!BM$266</f>
        <v>0</v>
      </c>
      <c r="O7" s="85">
        <f>1/$A$1*'[1]4407Exp'!BN$266</f>
        <v>0</v>
      </c>
      <c r="P7" s="85">
        <f>1/$A$1*'[1]4407Exp'!BO$266</f>
        <v>0</v>
      </c>
      <c r="Q7" s="85">
        <f>1/$A$1*'[1]4407Exp'!BP$266</f>
        <v>0</v>
      </c>
      <c r="R7" s="85">
        <f>1/$A$1*'[1]4407Exp'!BQ$266</f>
        <v>0</v>
      </c>
      <c r="S7" s="85">
        <f>1/$A$1*'[1]4407Exp'!BR$266</f>
        <v>0</v>
      </c>
      <c r="T7" s="85">
        <f>1/$A$1*'[1]4407Exp'!BS$266</f>
        <v>0</v>
      </c>
      <c r="U7" s="85">
        <f>1/$A$1*'[1]4407Exp'!BT$266</f>
        <v>0</v>
      </c>
      <c r="V7" s="85">
        <f>1/$A$1*'[1]4407Exp'!BU$266</f>
        <v>0</v>
      </c>
      <c r="W7" s="85">
        <f>1/$A$1*'[1]4407Exp'!BV$266</f>
        <v>0</v>
      </c>
      <c r="X7" s="85">
        <f>1/$A$1*'[1]4407Exp'!BW$266</f>
        <v>0</v>
      </c>
      <c r="Y7" s="85">
        <f>1/$A$1*'[1]4407Exp'!BX$266</f>
        <v>0</v>
      </c>
      <c r="Z7" s="85">
        <f>1/$A$1*'[1]4407Exp'!BY$266</f>
        <v>0</v>
      </c>
      <c r="AA7" s="85">
        <f>1/$A$1*'[1]4407Exp'!BZ$266</f>
        <v>0</v>
      </c>
      <c r="AB7" s="184">
        <f>1/$A$1*'[1]4407Exp'!CA$266</f>
        <v>0</v>
      </c>
      <c r="AC7" s="4"/>
      <c r="AD7" s="96">
        <f>'[1]4407Exp'!CB$266</f>
        <v>0</v>
      </c>
      <c r="AE7" s="102">
        <f>'[1]4407Exp'!CC$266</f>
        <v>0</v>
      </c>
      <c r="AF7" s="102">
        <f>'[1]4407Exp'!CD$266</f>
        <v>0</v>
      </c>
      <c r="AG7" s="102">
        <f>'[1]4407Exp'!CE$266</f>
        <v>0</v>
      </c>
      <c r="AH7" s="102">
        <f>'[1]4407Exp'!CF$266</f>
        <v>0</v>
      </c>
      <c r="AI7" s="102">
        <f>'[1]4407Exp'!CG$266</f>
        <v>0</v>
      </c>
      <c r="AJ7" s="102">
        <f>'[1]4407Exp'!CH$266</f>
        <v>0</v>
      </c>
      <c r="AK7" s="102">
        <f>'[1]4407Exp'!CI$266</f>
        <v>0</v>
      </c>
      <c r="AL7" s="102">
        <f>'[1]4407Exp'!CJ$266</f>
        <v>0</v>
      </c>
      <c r="AM7" s="102">
        <f>'[1]4407Exp'!CK$266</f>
        <v>0</v>
      </c>
      <c r="AN7" s="102">
        <f>'[1]4407Exp'!CL$266</f>
        <v>0</v>
      </c>
      <c r="AO7" s="102">
        <f>'[1]4407Exp'!CM$266</f>
        <v>0</v>
      </c>
      <c r="AP7" s="102">
        <f>'[1]4407Exp'!CN$266</f>
        <v>0</v>
      </c>
      <c r="AQ7" s="102">
        <f>'[1]4407Exp'!CO$266</f>
        <v>0</v>
      </c>
      <c r="AR7" s="102">
        <f>'[1]4407Exp'!CP$266</f>
        <v>0</v>
      </c>
      <c r="AS7" s="102">
        <f>'[1]4407Exp'!CQ$266</f>
        <v>0</v>
      </c>
      <c r="AT7" s="102">
        <f>'[1]4407Exp'!CR$266</f>
        <v>0</v>
      </c>
      <c r="AU7" s="102">
        <f>'[1]4407Exp'!CS$266</f>
        <v>0</v>
      </c>
      <c r="AV7" s="102">
        <f>'[1]4407Exp'!CT$266</f>
        <v>0</v>
      </c>
      <c r="AW7" s="102">
        <f>'[1]4407Exp'!CU$266</f>
        <v>0</v>
      </c>
      <c r="AX7" s="102">
        <f>'[1]4407Exp'!CV$266</f>
        <v>0</v>
      </c>
      <c r="AY7" s="102">
        <f>'[1]4407Exp'!CW$266</f>
        <v>0</v>
      </c>
      <c r="AZ7" s="102">
        <f>'[1]4407Exp'!CX$266</f>
        <v>0</v>
      </c>
      <c r="BA7" s="102">
        <f>'[1]4407Exp'!CY$266</f>
        <v>0</v>
      </c>
      <c r="BB7" s="102">
        <f>'[1]4407Exp'!CZ$266</f>
        <v>0</v>
      </c>
      <c r="BC7" s="102">
        <f>'[1]4407Exp'!DA$266</f>
        <v>0</v>
      </c>
      <c r="BD7" s="180"/>
    </row>
    <row r="8" spans="1:56" ht="17.149999999999999" customHeight="1">
      <c r="B8" s="86" t="s">
        <v>44</v>
      </c>
      <c r="C8" s="87">
        <f>1/$A$1*'[1]4407Exp'!BB$268</f>
        <v>0</v>
      </c>
      <c r="D8" s="68">
        <f>1/$A$1*'[1]4407Exp'!BC$268</f>
        <v>0</v>
      </c>
      <c r="E8" s="68">
        <f>1/$A$1*'[1]4407Exp'!BD$268</f>
        <v>0</v>
      </c>
      <c r="F8" s="68">
        <f>1/$A$1*'[1]4407Exp'!BE$268</f>
        <v>0</v>
      </c>
      <c r="G8" s="68">
        <f>1/$A$1*'[1]4407Exp'!BF$268</f>
        <v>4.8840000000000002E-6</v>
      </c>
      <c r="H8" s="68">
        <f>1/$A$1*'[1]4407Exp'!BG$268</f>
        <v>2.3999999999999997E-5</v>
      </c>
      <c r="I8" s="68">
        <f>1/$A$1*'[1]4407Exp'!BH$268</f>
        <v>1.5E-5</v>
      </c>
      <c r="J8" s="68">
        <f>1/$A$1*'[1]4407Exp'!BI$268</f>
        <v>2.9999999999999997E-6</v>
      </c>
      <c r="K8" s="68">
        <f>1/$A$1*'[1]4407Exp'!BJ$268</f>
        <v>0</v>
      </c>
      <c r="L8" s="68">
        <f>1/$A$1*'[1]4407Exp'!BK$268</f>
        <v>0</v>
      </c>
      <c r="M8" s="68">
        <f>1/$A$1*'[1]4407Exp'!BL$268</f>
        <v>1.1999999999999997E-5</v>
      </c>
      <c r="N8" s="68">
        <f>1/$A$1*'[1]4407Exp'!BM$268</f>
        <v>1.0999999999999998E-5</v>
      </c>
      <c r="O8" s="68">
        <f>1/$A$1*'[1]4407Exp'!BN$268</f>
        <v>0</v>
      </c>
      <c r="P8" s="68">
        <f>1/$A$1*'[1]4407Exp'!BO$268</f>
        <v>0</v>
      </c>
      <c r="Q8" s="68">
        <f>1/$A$1*'[1]4407Exp'!BP$268</f>
        <v>0</v>
      </c>
      <c r="R8" s="68">
        <f>1/$A$1*'[1]4407Exp'!BQ$268</f>
        <v>0</v>
      </c>
      <c r="S8" s="68">
        <f>1/$A$1*'[1]4407Exp'!BR$268</f>
        <v>0</v>
      </c>
      <c r="T8" s="68">
        <f>1/$A$1*'[1]4407Exp'!BS$268</f>
        <v>0</v>
      </c>
      <c r="U8" s="68">
        <f>1/$A$1*'[1]4407Exp'!BT$268</f>
        <v>0</v>
      </c>
      <c r="V8" s="68">
        <f>1/$A$1*'[1]4407Exp'!BU$268</f>
        <v>0</v>
      </c>
      <c r="W8" s="68">
        <f>1/$A$1*'[1]4407Exp'!BV$268</f>
        <v>0</v>
      </c>
      <c r="X8" s="68">
        <f>1/$A$1*'[1]4407Exp'!BW$268</f>
        <v>0</v>
      </c>
      <c r="Y8" s="68">
        <f>1/$A$1*'[1]4407Exp'!BX$268</f>
        <v>0</v>
      </c>
      <c r="Z8" s="68">
        <f>1/$A$1*'[1]4407Exp'!BY$268</f>
        <v>0</v>
      </c>
      <c r="AA8" s="68">
        <f>1/$A$1*'[1]4407Exp'!BZ$268</f>
        <v>0</v>
      </c>
      <c r="AB8" s="186">
        <f>1/$A$1*'[1]4407Exp'!CA$268</f>
        <v>0</v>
      </c>
      <c r="AC8" s="4"/>
      <c r="AD8" s="97">
        <f>'[1]4407Exp'!CB$268</f>
        <v>0</v>
      </c>
      <c r="AE8" s="103">
        <f>'[1]4407Exp'!CC$268</f>
        <v>0</v>
      </c>
      <c r="AF8" s="103">
        <f>'[1]4407Exp'!CD$268</f>
        <v>0</v>
      </c>
      <c r="AG8" s="103">
        <f>'[1]4407Exp'!CE$268</f>
        <v>0</v>
      </c>
      <c r="AH8" s="103">
        <f>'[1]4407Exp'!CF$268</f>
        <v>2.4419999999999997E-3</v>
      </c>
      <c r="AI8" s="103">
        <f>'[1]4407Exp'!CG$268</f>
        <v>7.1559999999999999E-2</v>
      </c>
      <c r="AJ8" s="103">
        <f>'[1]4407Exp'!CH$268</f>
        <v>3.6294E-2</v>
      </c>
      <c r="AK8" s="103">
        <f>'[1]4407Exp'!CI$268</f>
        <v>6.4979999999999994E-3</v>
      </c>
      <c r="AL8" s="103">
        <f>'[1]4407Exp'!CJ$268</f>
        <v>0</v>
      </c>
      <c r="AM8" s="103">
        <f>'[1]4407Exp'!CK$268</f>
        <v>0</v>
      </c>
      <c r="AN8" s="103">
        <f>'[1]4407Exp'!CL$268</f>
        <v>4.9480000000000001E-3</v>
      </c>
      <c r="AO8" s="103">
        <f>'[1]4407Exp'!CM$268</f>
        <v>5.2810000000000001E-3</v>
      </c>
      <c r="AP8" s="103">
        <f>'[1]4407Exp'!CN$268</f>
        <v>0</v>
      </c>
      <c r="AQ8" s="103">
        <f>'[1]4407Exp'!CO$268</f>
        <v>0</v>
      </c>
      <c r="AR8" s="103">
        <f>'[1]4407Exp'!CP$268</f>
        <v>0</v>
      </c>
      <c r="AS8" s="103">
        <f>'[1]4407Exp'!CQ$268</f>
        <v>0</v>
      </c>
      <c r="AT8" s="103">
        <f>'[1]4407Exp'!CR$268</f>
        <v>0</v>
      </c>
      <c r="AU8" s="103">
        <f>'[1]4407Exp'!CS$268</f>
        <v>0</v>
      </c>
      <c r="AV8" s="103">
        <f>'[1]4407Exp'!CT$268</f>
        <v>0</v>
      </c>
      <c r="AW8" s="103">
        <f>'[1]4407Exp'!CU$268</f>
        <v>0</v>
      </c>
      <c r="AX8" s="103">
        <f>'[1]4407Exp'!CV$268</f>
        <v>0</v>
      </c>
      <c r="AY8" s="103">
        <f>'[1]4407Exp'!CW$268</f>
        <v>0</v>
      </c>
      <c r="AZ8" s="103">
        <f>'[1]4407Exp'!CX$268</f>
        <v>0</v>
      </c>
      <c r="BA8" s="103">
        <f>'[1]4407Exp'!CY$268</f>
        <v>0</v>
      </c>
      <c r="BB8" s="103">
        <f>'[1]4407Exp'!CZ$268</f>
        <v>0</v>
      </c>
      <c r="BC8" s="103">
        <f>'[1]4407Exp'!DA$268</f>
        <v>0</v>
      </c>
      <c r="BD8" s="180"/>
    </row>
    <row r="9" spans="1:56" ht="17.149999999999999" customHeight="1">
      <c r="B9" s="86" t="s">
        <v>45</v>
      </c>
      <c r="C9" s="87">
        <f>1/$A$1*'[1]4407Exp'!BB$269</f>
        <v>0</v>
      </c>
      <c r="D9" s="68">
        <f>1/$A$1*'[1]4407Exp'!BC$269</f>
        <v>0</v>
      </c>
      <c r="E9" s="68">
        <f>1/$A$1*'[1]4407Exp'!BD$269</f>
        <v>0</v>
      </c>
      <c r="F9" s="68">
        <f>1/$A$1*'[1]4407Exp'!BE$269</f>
        <v>0</v>
      </c>
      <c r="G9" s="68">
        <f>1/$A$1*'[1]4407Exp'!BF$269</f>
        <v>0</v>
      </c>
      <c r="H9" s="68">
        <f>1/$A$1*'[1]4407Exp'!BG$269</f>
        <v>0</v>
      </c>
      <c r="I9" s="68">
        <f>1/$A$1*'[1]4407Exp'!BH$269</f>
        <v>0</v>
      </c>
      <c r="J9" s="68">
        <f>1/$A$1*'[1]4407Exp'!BI$269</f>
        <v>0</v>
      </c>
      <c r="K9" s="68">
        <f>1/$A$1*'[1]4407Exp'!BJ$269</f>
        <v>0</v>
      </c>
      <c r="L9" s="68">
        <f>1/$A$1*'[1]4407Exp'!BK$269</f>
        <v>0</v>
      </c>
      <c r="M9" s="68">
        <f>1/$A$1*'[1]4407Exp'!BL$269</f>
        <v>0</v>
      </c>
      <c r="N9" s="68">
        <f>1/$A$1*'[1]4407Exp'!BM$269</f>
        <v>0</v>
      </c>
      <c r="O9" s="68">
        <f>1/$A$1*'[1]4407Exp'!BN$269</f>
        <v>0</v>
      </c>
      <c r="P9" s="68">
        <f>1/$A$1*'[1]4407Exp'!BO$269</f>
        <v>0</v>
      </c>
      <c r="Q9" s="68">
        <f>1/$A$1*'[1]4407Exp'!BP$269</f>
        <v>0</v>
      </c>
      <c r="R9" s="68">
        <f>1/$A$1*'[1]4407Exp'!BQ$269</f>
        <v>0</v>
      </c>
      <c r="S9" s="68">
        <f>1/$A$1*'[1]4407Exp'!BR$269</f>
        <v>0</v>
      </c>
      <c r="T9" s="68">
        <f>1/$A$1*'[1]4407Exp'!BS$269</f>
        <v>0</v>
      </c>
      <c r="U9" s="68">
        <f>1/$A$1*'[1]4407Exp'!BT$269</f>
        <v>0</v>
      </c>
      <c r="V9" s="68">
        <f>1/$A$1*'[1]4407Exp'!BU$269</f>
        <v>0</v>
      </c>
      <c r="W9" s="68">
        <f>1/$A$1*'[1]4407Exp'!BV$269</f>
        <v>0</v>
      </c>
      <c r="X9" s="68">
        <f>1/$A$1*'[1]4407Exp'!BW$269</f>
        <v>0</v>
      </c>
      <c r="Y9" s="68">
        <f>1/$A$1*'[1]4407Exp'!BX$269</f>
        <v>0</v>
      </c>
      <c r="Z9" s="68">
        <f>1/$A$1*'[1]4407Exp'!BY$269</f>
        <v>0</v>
      </c>
      <c r="AA9" s="68">
        <f>1/$A$1*'[1]4407Exp'!BZ$269</f>
        <v>0</v>
      </c>
      <c r="AB9" s="186">
        <f>1/$A$1*'[1]4407Exp'!CA$269</f>
        <v>0</v>
      </c>
      <c r="AC9" s="4"/>
      <c r="AD9" s="97">
        <f>'[1]4407Exp'!CB$269</f>
        <v>0</v>
      </c>
      <c r="AE9" s="103">
        <f>'[1]4407Exp'!CC$269</f>
        <v>0</v>
      </c>
      <c r="AF9" s="103">
        <f>'[1]4407Exp'!CD$269</f>
        <v>0</v>
      </c>
      <c r="AG9" s="103">
        <f>'[1]4407Exp'!CE$269</f>
        <v>0</v>
      </c>
      <c r="AH9" s="103">
        <f>'[1]4407Exp'!CF$269</f>
        <v>0</v>
      </c>
      <c r="AI9" s="103">
        <f>'[1]4407Exp'!CG$269</f>
        <v>0</v>
      </c>
      <c r="AJ9" s="103">
        <f>'[1]4407Exp'!CH$269</f>
        <v>0</v>
      </c>
      <c r="AK9" s="103">
        <f>'[1]4407Exp'!CI$269</f>
        <v>0</v>
      </c>
      <c r="AL9" s="103">
        <f>'[1]4407Exp'!CJ$269</f>
        <v>0</v>
      </c>
      <c r="AM9" s="103">
        <f>'[1]4407Exp'!CK$269</f>
        <v>0</v>
      </c>
      <c r="AN9" s="103">
        <f>'[1]4407Exp'!CL$269</f>
        <v>0</v>
      </c>
      <c r="AO9" s="103">
        <f>'[1]4407Exp'!CM$269</f>
        <v>0</v>
      </c>
      <c r="AP9" s="103">
        <f>'[1]4407Exp'!CN$269</f>
        <v>0</v>
      </c>
      <c r="AQ9" s="103">
        <f>'[1]4407Exp'!CO$269</f>
        <v>0</v>
      </c>
      <c r="AR9" s="103">
        <f>'[1]4407Exp'!CP$269</f>
        <v>0</v>
      </c>
      <c r="AS9" s="103">
        <f>'[1]4407Exp'!CQ$269</f>
        <v>0</v>
      </c>
      <c r="AT9" s="103">
        <f>'[1]4407Exp'!CR$269</f>
        <v>0</v>
      </c>
      <c r="AU9" s="103">
        <f>'[1]4407Exp'!CS$269</f>
        <v>0</v>
      </c>
      <c r="AV9" s="103">
        <f>'[1]4407Exp'!CT$269</f>
        <v>0</v>
      </c>
      <c r="AW9" s="103">
        <f>'[1]4407Exp'!CU$269</f>
        <v>0</v>
      </c>
      <c r="AX9" s="103">
        <f>'[1]4407Exp'!CV$269</f>
        <v>0</v>
      </c>
      <c r="AY9" s="103">
        <f>'[1]4407Exp'!CW$269</f>
        <v>0</v>
      </c>
      <c r="AZ9" s="103">
        <f>'[1]4407Exp'!CX$269</f>
        <v>0</v>
      </c>
      <c r="BA9" s="103">
        <f>'[1]4407Exp'!CY$269</f>
        <v>0</v>
      </c>
      <c r="BB9" s="103">
        <f>'[1]4407Exp'!CZ$269</f>
        <v>0</v>
      </c>
      <c r="BC9" s="103">
        <f>'[1]4407Exp'!DA$269</f>
        <v>0</v>
      </c>
      <c r="BD9" s="180"/>
    </row>
    <row r="10" spans="1:56" ht="17.149999999999999" customHeight="1">
      <c r="B10" s="76" t="s">
        <v>38</v>
      </c>
      <c r="C10" s="226">
        <f>1/$A$1*'[1]4407Exp'!BB$267</f>
        <v>5.6306599999999998E-4</v>
      </c>
      <c r="D10" s="227">
        <f>1/$A$1*'[1]4407Exp'!BC$267</f>
        <v>1.1729398999999998E-2</v>
      </c>
      <c r="E10" s="227">
        <f>1/$A$1*'[1]4407Exp'!BD$267</f>
        <v>5.035740999999999E-3</v>
      </c>
      <c r="F10" s="227">
        <f>1/$A$1*'[1]4407Exp'!BE$267</f>
        <v>2.7479199999999999E-4</v>
      </c>
      <c r="G10" s="227">
        <f>1/$A$1*'[1]4407Exp'!BF$267</f>
        <v>8.9574999999999982E-5</v>
      </c>
      <c r="H10" s="227">
        <f>1/$A$1*'[1]4407Exp'!BG$267</f>
        <v>4.7852399999999992E-4</v>
      </c>
      <c r="I10" s="227">
        <f>1/$A$1*'[1]4407Exp'!BH$267</f>
        <v>1.2772669999999999E-3</v>
      </c>
      <c r="J10" s="227">
        <f>1/$A$1*'[1]4407Exp'!BI$267</f>
        <v>3.3825308219780216E-3</v>
      </c>
      <c r="K10" s="227">
        <f>1/$A$1*'[1]4407Exp'!BJ$267</f>
        <v>5.0839999999999991E-3</v>
      </c>
      <c r="L10" s="227">
        <f>1/$A$1*'[1]4407Exp'!BK$267</f>
        <v>3.8522999999999999E-3</v>
      </c>
      <c r="M10" s="227">
        <f>1/$A$1*'[1]4407Exp'!BL$267</f>
        <v>4.4686994000000006E-3</v>
      </c>
      <c r="N10" s="227">
        <f>1/$A$1*'[1]4407Exp'!BM$267</f>
        <v>6.4585574999999991E-3</v>
      </c>
      <c r="O10" s="227">
        <f>1/$A$1*'[1]4407Exp'!BN$267</f>
        <v>4.2429999999999994E-3</v>
      </c>
      <c r="P10" s="227">
        <f>1/$A$1*'[1]4407Exp'!BO$267</f>
        <v>6.3096035999999989E-3</v>
      </c>
      <c r="Q10" s="227">
        <f>1/$A$1*'[1]4407Exp'!BP$267</f>
        <v>4.4346136839161516E-3</v>
      </c>
      <c r="R10" s="227">
        <f>1/$A$1*'[1]4407Exp'!BQ$267</f>
        <v>5.3618156701411507E-3</v>
      </c>
      <c r="S10" s="227">
        <f>1/$A$1*'[1]4407Exp'!BR$267</f>
        <v>5.219489891083489E-3</v>
      </c>
      <c r="T10" s="227">
        <f>1/$A$1*'[1]4407Exp'!BS$267</f>
        <v>5.6319688955715841E-3</v>
      </c>
      <c r="U10" s="227">
        <f>1/$A$1*'[1]4407Exp'!BT$267</f>
        <v>3.6711502787168454E-3</v>
      </c>
      <c r="V10" s="227">
        <f>1/$A$1*'[1]4407Exp'!BU$267</f>
        <v>2.8341166546466366E-3</v>
      </c>
      <c r="W10" s="227">
        <f>1/$A$1*'[1]4407Exp'!BV$267</f>
        <v>2.0449081999999994E-3</v>
      </c>
      <c r="X10" s="227">
        <f>1/$A$1*'[1]4407Exp'!BW$267</f>
        <v>3.4895479999999999E-3</v>
      </c>
      <c r="Y10" s="227">
        <f>1/$A$1*'[1]4407Exp'!BX$267</f>
        <v>1.5299999999999998E-4</v>
      </c>
      <c r="Z10" s="227">
        <f>1/$A$1*'[1]4407Exp'!BY$267</f>
        <v>0</v>
      </c>
      <c r="AA10" s="227">
        <f>1/$A$1*'[1]4407Exp'!BZ$267</f>
        <v>0</v>
      </c>
      <c r="AB10" s="228">
        <f>1/$A$1*'[1]4407Exp'!CA$267</f>
        <v>0</v>
      </c>
      <c r="AC10" s="229"/>
      <c r="AD10" s="33">
        <f>'[1]4407Exp'!CB$267</f>
        <v>0.14574999999999999</v>
      </c>
      <c r="AE10" s="34">
        <f>'[1]4407Exp'!CC$267</f>
        <v>1.4043029999999999</v>
      </c>
      <c r="AF10" s="34">
        <f>'[1]4407Exp'!CD$267</f>
        <v>0.58900200000000003</v>
      </c>
      <c r="AG10" s="34">
        <f>'[1]4407Exp'!CE$267</f>
        <v>8.3722999999999992E-2</v>
      </c>
      <c r="AH10" s="34">
        <f>'[1]4407Exp'!CF$267</f>
        <v>0.58265499999999992</v>
      </c>
      <c r="AI10" s="34">
        <f>'[1]4407Exp'!CG$267</f>
        <v>0.15898400000000001</v>
      </c>
      <c r="AJ10" s="34">
        <f>'[1]4407Exp'!CH$267</f>
        <v>0.35939350932021907</v>
      </c>
      <c r="AK10" s="34">
        <f>'[1]4407Exp'!CI$267</f>
        <v>1.1177533688334609</v>
      </c>
      <c r="AL10" s="34">
        <f>'[1]4407Exp'!CJ$267</f>
        <v>3.9878050485280521</v>
      </c>
      <c r="AM10" s="34">
        <f>'[1]4407Exp'!CK$267</f>
        <v>1.1713958184421336</v>
      </c>
      <c r="AN10" s="34">
        <f>'[1]4407Exp'!CL$267</f>
        <v>1.6097197733203639</v>
      </c>
      <c r="AO10" s="34">
        <f>'[1]4407Exp'!CM$267</f>
        <v>2.2559603782421749</v>
      </c>
      <c r="AP10" s="34">
        <f>'[1]4407Exp'!CN$267</f>
        <v>1.4904746888416214</v>
      </c>
      <c r="AQ10" s="34">
        <f>'[1]4407Exp'!CO$267</f>
        <v>2.273647</v>
      </c>
      <c r="AR10" s="34">
        <f>'[1]4407Exp'!CP$267</f>
        <v>1.9269569999999998</v>
      </c>
      <c r="AS10" s="34">
        <f>'[1]4407Exp'!CQ$267</f>
        <v>2.298273</v>
      </c>
      <c r="AT10" s="34">
        <f>'[1]4407Exp'!CR$267</f>
        <v>2.3165269999999998</v>
      </c>
      <c r="AU10" s="34">
        <f>'[1]4407Exp'!CS$267</f>
        <v>2.4638910000000003</v>
      </c>
      <c r="AV10" s="34">
        <f>'[1]4407Exp'!CT$267</f>
        <v>1.9297759999999999</v>
      </c>
      <c r="AW10" s="34">
        <f>'[1]4407Exp'!CU$267</f>
        <v>1.3691429999999998</v>
      </c>
      <c r="AX10" s="34">
        <f>'[1]4407Exp'!CV$267</f>
        <v>1.3819339999999998</v>
      </c>
      <c r="AY10" s="34">
        <f>'[1]4407Exp'!CW$267</f>
        <v>2.292214</v>
      </c>
      <c r="AZ10" s="34">
        <f>'[1]4407Exp'!CX$267</f>
        <v>8.5624000000000006E-2</v>
      </c>
      <c r="BA10" s="34">
        <f>'[1]4407Exp'!CY$267</f>
        <v>0</v>
      </c>
      <c r="BB10" s="34">
        <f>'[1]4407Exp'!CZ$267</f>
        <v>0</v>
      </c>
      <c r="BC10" s="176">
        <f>'[1]4407Exp'!DA$267</f>
        <v>0</v>
      </c>
      <c r="BD10" s="181"/>
    </row>
    <row r="11" spans="1:56">
      <c r="B11" s="78" t="s">
        <v>33</v>
      </c>
      <c r="C11" s="12">
        <f>1/$A$1*'[1]4407Exp'!BB$187</f>
        <v>5.306599999999999E-5</v>
      </c>
      <c r="D11" s="13">
        <f>1/$A$1*'[1]4407Exp'!BC$187</f>
        <v>1.1710398999999998E-2</v>
      </c>
      <c r="E11" s="13">
        <f>1/$A$1*'[1]4407Exp'!BD$187</f>
        <v>4.5427409999999986E-3</v>
      </c>
      <c r="F11" s="13">
        <f>1/$A$1*'[1]4407Exp'!BE$187</f>
        <v>1.1791999999999998E-5</v>
      </c>
      <c r="G11" s="13">
        <f>1/$A$1*'[1]4407Exp'!BF$187</f>
        <v>6.9574999999999997E-5</v>
      </c>
      <c r="H11" s="13">
        <f>1/$A$1*'[1]4407Exp'!BG$187</f>
        <v>3.3152399999999998E-4</v>
      </c>
      <c r="I11" s="13">
        <f>1/$A$1*'[1]4407Exp'!BH$187</f>
        <v>7.9726699999999994E-4</v>
      </c>
      <c r="J11" s="13">
        <f>1/$A$1*'[1]4407Exp'!BI$187</f>
        <v>1.6145527999999996E-3</v>
      </c>
      <c r="K11" s="13">
        <f>1/$A$1*'[1]4407Exp'!BJ$187</f>
        <v>2.356E-3</v>
      </c>
      <c r="L11" s="13">
        <f>1/$A$1*'[1]4407Exp'!BK$187</f>
        <v>3.0053000000000002E-3</v>
      </c>
      <c r="M11" s="13">
        <f>1/$A$1*'[1]4407Exp'!BL$187</f>
        <v>3.1766993999999995E-3</v>
      </c>
      <c r="N11" s="13">
        <f>1/$A$1*'[1]4407Exp'!BM$187</f>
        <v>4.9629999999999995E-3</v>
      </c>
      <c r="O11" s="13">
        <f>1/$A$1*'[1]4407Exp'!BN$187</f>
        <v>2.6819999999999995E-3</v>
      </c>
      <c r="P11" s="13">
        <f>1/$A$1*'[1]4407Exp'!BO$187</f>
        <v>4.3699999999999989E-3</v>
      </c>
      <c r="Q11" s="13">
        <f>1/$A$1*'[1]4407Exp'!BP$187</f>
        <v>2.2949999999999993E-3</v>
      </c>
      <c r="R11" s="13">
        <f>1/$A$1*'[1]4407Exp'!BQ$187</f>
        <v>3.2605499999999996E-3</v>
      </c>
      <c r="S11" s="13">
        <f>1/$A$1*'[1]4407Exp'!BR$187</f>
        <v>3.0699999999999994E-3</v>
      </c>
      <c r="T11" s="131">
        <f>1/$A$1*'[1]4407Exp'!BS$187</f>
        <v>3.6794253999999993E-3</v>
      </c>
      <c r="U11" s="131">
        <f>1/$A$1*'[1]4407Exp'!BT$187</f>
        <v>2.2569999999999995E-3</v>
      </c>
      <c r="V11" s="13">
        <f>1/$A$1*'[1]4407Exp'!BU$187</f>
        <v>2.1649999999999998E-3</v>
      </c>
      <c r="W11" s="13">
        <f>1/$A$1*'[1]4407Exp'!BV$187</f>
        <v>3.1675419999999994E-4</v>
      </c>
      <c r="X11" s="13">
        <f>1/$A$1*'[1]4407Exp'!BW$187</f>
        <v>0</v>
      </c>
      <c r="Y11" s="13">
        <f>1/$A$1*'[1]4407Exp'!BX$187</f>
        <v>0</v>
      </c>
      <c r="Z11" s="13">
        <f>1/$A$1*'[1]4407Exp'!BY$187</f>
        <v>0</v>
      </c>
      <c r="AA11" s="13">
        <f>1/$A$1*'[1]4407Exp'!BZ$187</f>
        <v>0</v>
      </c>
      <c r="AB11" s="193">
        <f>1/$A$1*'[1]4407Exp'!CA$187</f>
        <v>0</v>
      </c>
      <c r="AC11" s="156"/>
      <c r="AD11" s="98">
        <f>'[1]4407Exp'!CB$187</f>
        <v>9.75E-3</v>
      </c>
      <c r="AE11" s="104">
        <f>'[1]4407Exp'!CC$187</f>
        <v>1.152955</v>
      </c>
      <c r="AF11" s="104">
        <f>'[1]4407Exp'!CD$187</f>
        <v>0.47051999999999999</v>
      </c>
      <c r="AG11" s="104">
        <f>'[1]4407Exp'!CE$187</f>
        <v>2.6999999999999997E-3</v>
      </c>
      <c r="AH11" s="104">
        <f>'[1]4407Exp'!CF$187</f>
        <v>1.2147999999999999E-2</v>
      </c>
      <c r="AI11" s="104">
        <f>'[1]4407Exp'!CG$187</f>
        <v>9.5984000000000014E-2</v>
      </c>
      <c r="AJ11" s="104">
        <f>'[1]4407Exp'!CH$187</f>
        <v>0.197017</v>
      </c>
      <c r="AK11" s="104">
        <f>'[1]4407Exp'!CI$187</f>
        <v>0.266928</v>
      </c>
      <c r="AL11" s="104">
        <f>'[1]4407Exp'!CJ$187</f>
        <v>0.61383799999999999</v>
      </c>
      <c r="AM11" s="104">
        <f>'[1]4407Exp'!CK$187</f>
        <v>0.645285</v>
      </c>
      <c r="AN11" s="104">
        <f>'[1]4407Exp'!CL$187</f>
        <v>0.85494899999999996</v>
      </c>
      <c r="AO11" s="104">
        <f>'[1]4407Exp'!CM$187</f>
        <v>1.528816</v>
      </c>
      <c r="AP11" s="104">
        <f>'[1]4407Exp'!CN$187</f>
        <v>0.70140899999999995</v>
      </c>
      <c r="AQ11" s="104">
        <f>'[1]4407Exp'!CO$187</f>
        <v>1.1689350000000001</v>
      </c>
      <c r="AR11" s="104">
        <f>'[1]4407Exp'!CP$187</f>
        <v>0.74051099999999992</v>
      </c>
      <c r="AS11" s="104">
        <f>'[1]4407Exp'!CQ$187</f>
        <v>1.207619</v>
      </c>
      <c r="AT11" s="104">
        <f>'[1]4407Exp'!CR$187</f>
        <v>1.1483399999999999</v>
      </c>
      <c r="AU11" s="104">
        <f>'[1]4407Exp'!CS$187</f>
        <v>1.353907</v>
      </c>
      <c r="AV11" s="104">
        <f>'[1]4407Exp'!CT$187</f>
        <v>1.0850489999999999</v>
      </c>
      <c r="AW11" s="104">
        <f>'[1]4407Exp'!CU$187</f>
        <v>0.90546799999999994</v>
      </c>
      <c r="AX11" s="104">
        <f>'[1]4407Exp'!CV$187</f>
        <v>0.30068699999999998</v>
      </c>
      <c r="AY11" s="104">
        <f>'[1]4407Exp'!CW$187</f>
        <v>0</v>
      </c>
      <c r="AZ11" s="104">
        <f>'[1]4407Exp'!CX$187</f>
        <v>0</v>
      </c>
      <c r="BA11" s="104">
        <f>'[1]4407Exp'!CY$187</f>
        <v>0</v>
      </c>
      <c r="BB11" s="104">
        <f>'[1]4407Exp'!CZ$187</f>
        <v>0</v>
      </c>
      <c r="BC11" s="153">
        <f>'[1]4407Exp'!DA$187</f>
        <v>0</v>
      </c>
      <c r="BD11" s="181"/>
    </row>
    <row r="12" spans="1:56">
      <c r="B12" s="79" t="s">
        <v>13</v>
      </c>
      <c r="C12" s="73">
        <f t="shared" ref="C12:AB12" si="2">SUM(C10:C10)-SUM(C11:C11)</f>
        <v>5.1000000000000004E-4</v>
      </c>
      <c r="D12" s="67">
        <f t="shared" si="2"/>
        <v>1.899999999999992E-5</v>
      </c>
      <c r="E12" s="67">
        <f t="shared" si="2"/>
        <v>4.9300000000000038E-4</v>
      </c>
      <c r="F12" s="67">
        <f t="shared" si="2"/>
        <v>2.63E-4</v>
      </c>
      <c r="G12" s="67">
        <f t="shared" si="2"/>
        <v>1.9999999999999985E-5</v>
      </c>
      <c r="H12" s="67">
        <f t="shared" si="2"/>
        <v>1.4699999999999994E-4</v>
      </c>
      <c r="I12" s="67">
        <f t="shared" si="2"/>
        <v>4.7999999999999996E-4</v>
      </c>
      <c r="J12" s="67">
        <f t="shared" si="2"/>
        <v>1.767978021978022E-3</v>
      </c>
      <c r="K12" s="67">
        <f t="shared" si="2"/>
        <v>2.7279999999999991E-3</v>
      </c>
      <c r="L12" s="67">
        <f t="shared" si="2"/>
        <v>8.4699999999999966E-4</v>
      </c>
      <c r="M12" s="67">
        <f t="shared" si="2"/>
        <v>1.292000000000001E-3</v>
      </c>
      <c r="N12" s="67">
        <f t="shared" si="2"/>
        <v>1.4955574999999995E-3</v>
      </c>
      <c r="O12" s="67">
        <f t="shared" si="2"/>
        <v>1.5609999999999999E-3</v>
      </c>
      <c r="P12" s="67">
        <f t="shared" si="2"/>
        <v>1.9396036E-3</v>
      </c>
      <c r="Q12" s="67">
        <f t="shared" si="2"/>
        <v>2.1396136839161523E-3</v>
      </c>
      <c r="R12" s="67">
        <f t="shared" si="2"/>
        <v>2.1012656701411511E-3</v>
      </c>
      <c r="S12" s="67">
        <f t="shared" si="2"/>
        <v>2.1494898910834896E-3</v>
      </c>
      <c r="T12" s="200">
        <f t="shared" si="2"/>
        <v>1.9525434955715848E-3</v>
      </c>
      <c r="U12" s="200">
        <f t="shared" si="2"/>
        <v>1.4141502787168459E-3</v>
      </c>
      <c r="V12" s="67">
        <f t="shared" si="2"/>
        <v>6.6911665464663679E-4</v>
      </c>
      <c r="W12" s="67">
        <f t="shared" si="2"/>
        <v>1.7281539999999995E-3</v>
      </c>
      <c r="X12" s="67">
        <f t="shared" si="2"/>
        <v>3.4895479999999999E-3</v>
      </c>
      <c r="Y12" s="67">
        <f t="shared" si="2"/>
        <v>1.5299999999999998E-4</v>
      </c>
      <c r="Z12" s="67">
        <f t="shared" si="2"/>
        <v>0</v>
      </c>
      <c r="AA12" s="67">
        <f t="shared" si="2"/>
        <v>0</v>
      </c>
      <c r="AB12" s="194">
        <f t="shared" si="2"/>
        <v>0</v>
      </c>
      <c r="AC12" s="156"/>
      <c r="AD12" s="14">
        <f t="shared" ref="AD12:BC12" si="3">SUM(AD10:AD10)-SUM(AD11:AD11)</f>
        <v>0.13599999999999998</v>
      </c>
      <c r="AE12" s="15">
        <f t="shared" si="3"/>
        <v>0.2513479999999999</v>
      </c>
      <c r="AF12" s="15">
        <f t="shared" si="3"/>
        <v>0.11848200000000003</v>
      </c>
      <c r="AG12" s="15">
        <f t="shared" si="3"/>
        <v>8.1022999999999998E-2</v>
      </c>
      <c r="AH12" s="15">
        <f t="shared" si="3"/>
        <v>0.57050699999999988</v>
      </c>
      <c r="AI12" s="15">
        <f t="shared" si="3"/>
        <v>6.3E-2</v>
      </c>
      <c r="AJ12" s="15">
        <f t="shared" si="3"/>
        <v>0.16237650932021908</v>
      </c>
      <c r="AK12" s="15">
        <f t="shared" si="3"/>
        <v>0.85082536883346083</v>
      </c>
      <c r="AL12" s="15">
        <f t="shared" si="3"/>
        <v>3.3739670485280522</v>
      </c>
      <c r="AM12" s="15">
        <f t="shared" si="3"/>
        <v>0.52611081844213359</v>
      </c>
      <c r="AN12" s="15">
        <f t="shared" si="3"/>
        <v>0.75477077332036391</v>
      </c>
      <c r="AO12" s="15">
        <f t="shared" si="3"/>
        <v>0.72714437824217493</v>
      </c>
      <c r="AP12" s="15">
        <f t="shared" si="3"/>
        <v>0.78906568884162143</v>
      </c>
      <c r="AQ12" s="15">
        <f t="shared" si="3"/>
        <v>1.1047119999999999</v>
      </c>
      <c r="AR12" s="15">
        <f t="shared" si="3"/>
        <v>1.1864459999999999</v>
      </c>
      <c r="AS12" s="15">
        <f t="shared" si="3"/>
        <v>1.090654</v>
      </c>
      <c r="AT12" s="15">
        <f t="shared" si="3"/>
        <v>1.1681869999999999</v>
      </c>
      <c r="AU12" s="15">
        <f t="shared" si="3"/>
        <v>1.1099840000000003</v>
      </c>
      <c r="AV12" s="15">
        <f t="shared" si="3"/>
        <v>0.84472700000000001</v>
      </c>
      <c r="AW12" s="15">
        <f t="shared" si="3"/>
        <v>0.46367499999999984</v>
      </c>
      <c r="AX12" s="15">
        <f t="shared" si="3"/>
        <v>1.0812469999999998</v>
      </c>
      <c r="AY12" s="15">
        <f t="shared" si="3"/>
        <v>2.292214</v>
      </c>
      <c r="AZ12" s="15">
        <f t="shared" si="3"/>
        <v>8.5624000000000006E-2</v>
      </c>
      <c r="BA12" s="15">
        <f t="shared" si="3"/>
        <v>0</v>
      </c>
      <c r="BB12" s="15">
        <f t="shared" si="3"/>
        <v>0</v>
      </c>
      <c r="BC12" s="155">
        <f t="shared" si="3"/>
        <v>0</v>
      </c>
      <c r="BD12" s="181"/>
    </row>
    <row r="13" spans="1:56" ht="17.149999999999999" customHeight="1">
      <c r="B13" s="88" t="s">
        <v>84</v>
      </c>
      <c r="C13" s="89">
        <f>1/$A$1*'[1]4407Exp'!BB$264</f>
        <v>3.2539999999999999E-4</v>
      </c>
      <c r="D13" s="90">
        <f>1/$A$1*'[1]4407Exp'!BC$264</f>
        <v>1.5200000000000001E-4</v>
      </c>
      <c r="E13" s="90">
        <f>1/$A$1*'[1]4407Exp'!BD$264</f>
        <v>5.0000000000000002E-5</v>
      </c>
      <c r="F13" s="90">
        <f>1/$A$1*'[1]4407Exp'!BE$264</f>
        <v>2.6599999999999995E-6</v>
      </c>
      <c r="G13" s="90">
        <f>1/$A$1*'[1]4407Exp'!BF$264</f>
        <v>3.4E-5</v>
      </c>
      <c r="H13" s="90">
        <f>1/$A$1*'[1]4407Exp'!BG$264</f>
        <v>1.9999999999999998E-5</v>
      </c>
      <c r="I13" s="90">
        <f>1/$A$1*'[1]4407Exp'!BH$264</f>
        <v>6.4000000000000011E-5</v>
      </c>
      <c r="J13" s="90">
        <f>1/$A$1*'[1]4407Exp'!BI$264</f>
        <v>0</v>
      </c>
      <c r="K13" s="90">
        <f>1/$A$1*'[1]4407Exp'!BJ$264</f>
        <v>1.7E-5</v>
      </c>
      <c r="L13" s="90">
        <f>1/$A$1*'[1]4407Exp'!BK$264</f>
        <v>4.6999999999999997E-5</v>
      </c>
      <c r="M13" s="90">
        <f>1/$A$1*'[1]4407Exp'!BL$264</f>
        <v>0</v>
      </c>
      <c r="N13" s="90">
        <f>1/$A$1*'[1]4407Exp'!BM$264</f>
        <v>0</v>
      </c>
      <c r="O13" s="90">
        <f>1/$A$1*'[1]4407Exp'!BN$264</f>
        <v>0</v>
      </c>
      <c r="P13" s="90">
        <f>1/$A$1*'[1]4407Exp'!BO$264</f>
        <v>0</v>
      </c>
      <c r="Q13" s="90">
        <f>1/$A$1*'[1]4407Exp'!BP$264</f>
        <v>1.5999999999999999E-5</v>
      </c>
      <c r="R13" s="90">
        <f>1/$A$1*'[1]4407Exp'!BQ$264</f>
        <v>1.7E-5</v>
      </c>
      <c r="S13" s="90">
        <f>1/$A$1*'[1]4407Exp'!BR$264</f>
        <v>3.6000000000000001E-5</v>
      </c>
      <c r="T13" s="90">
        <f>1/$A$1*'[1]4407Exp'!BS$264</f>
        <v>1.9999999999999998E-5</v>
      </c>
      <c r="U13" s="90">
        <f>1/$A$1*'[1]4407Exp'!BT$264</f>
        <v>6.3999999999999997E-5</v>
      </c>
      <c r="V13" s="90">
        <f>1/$A$1*'[1]4407Exp'!BU$264</f>
        <v>0</v>
      </c>
      <c r="W13" s="90">
        <f>1/$A$1*'[1]4407Exp'!BV$264</f>
        <v>7.279999999999999E-8</v>
      </c>
      <c r="X13" s="90">
        <f>1/$A$1*'[1]4407Exp'!BW$264</f>
        <v>0</v>
      </c>
      <c r="Y13" s="90">
        <f>1/$A$1*'[1]4407Exp'!BX$264</f>
        <v>0</v>
      </c>
      <c r="Z13" s="90">
        <f>1/$A$1*'[1]4407Exp'!BY$264</f>
        <v>0</v>
      </c>
      <c r="AA13" s="90">
        <f>1/$A$1*'[1]4407Exp'!BZ$264</f>
        <v>0</v>
      </c>
      <c r="AB13" s="178">
        <f>1/$A$1*'[1]4407Exp'!CA$264</f>
        <v>0</v>
      </c>
      <c r="AC13" s="4"/>
      <c r="AD13" s="19">
        <f>'[1]4407Exp'!CB$264</f>
        <v>0.17573769273600001</v>
      </c>
      <c r="AE13" s="20">
        <f>'[1]4407Exp'!CC$264</f>
        <v>0.1069606124</v>
      </c>
      <c r="AF13" s="20">
        <f>'[1]4407Exp'!CD$264</f>
        <v>3.8122809600000002E-2</v>
      </c>
      <c r="AG13" s="20">
        <f>'[1]4407Exp'!CE$264</f>
        <v>2.1628544000000002E-3</v>
      </c>
      <c r="AH13" s="20">
        <f>'[1]4407Exp'!CF$264</f>
        <v>2.0790544599999999E-2</v>
      </c>
      <c r="AI13" s="20">
        <f>'[1]4407Exp'!CG$264</f>
        <v>1.9312164300000004E-2</v>
      </c>
      <c r="AJ13" s="20">
        <f>'[1]4407Exp'!CH$264</f>
        <v>2.6986610800000001E-2</v>
      </c>
      <c r="AK13" s="20">
        <f>'[1]4407Exp'!CI$264</f>
        <v>0</v>
      </c>
      <c r="AL13" s="20">
        <f>'[1]4407Exp'!CJ$264</f>
        <v>1.7040688800000002E-2</v>
      </c>
      <c r="AM13" s="20">
        <f>'[1]4407Exp'!CK$264</f>
        <v>7.1408180799999998E-2</v>
      </c>
      <c r="AN13" s="20">
        <f>'[1]4407Exp'!CL$264</f>
        <v>0</v>
      </c>
      <c r="AO13" s="20">
        <f>'[1]4407Exp'!CM$264</f>
        <v>0</v>
      </c>
      <c r="AP13" s="20">
        <f>'[1]4407Exp'!CN$264</f>
        <v>0</v>
      </c>
      <c r="AQ13" s="20">
        <f>'[1]4407Exp'!CO$264</f>
        <v>0</v>
      </c>
      <c r="AR13" s="20">
        <f>'[1]4407Exp'!CP$264</f>
        <v>2.1465903000000001E-2</v>
      </c>
      <c r="AS13" s="20">
        <f>'[1]4407Exp'!CQ$264</f>
        <v>1.9466177499999997E-2</v>
      </c>
      <c r="AT13" s="20">
        <f>'[1]4407Exp'!CR$264</f>
        <v>4.20965139E-2</v>
      </c>
      <c r="AU13" s="20">
        <f>'[1]4407Exp'!CS$264</f>
        <v>2.43054955E-2</v>
      </c>
      <c r="AV13" s="20">
        <f>'[1]4407Exp'!CT$264</f>
        <v>8.0371774000000007E-2</v>
      </c>
      <c r="AW13" s="20">
        <f>'[1]4407Exp'!CU$264</f>
        <v>0</v>
      </c>
      <c r="AX13" s="20">
        <f>'[1]4407Exp'!CV$264</f>
        <v>5.962284E-4</v>
      </c>
      <c r="AY13" s="20">
        <f>'[1]4407Exp'!CW$264</f>
        <v>0</v>
      </c>
      <c r="AZ13" s="20">
        <f>'[1]4407Exp'!CX$264</f>
        <v>0</v>
      </c>
      <c r="BA13" s="20">
        <f>'[1]4407Exp'!CY$264</f>
        <v>0</v>
      </c>
      <c r="BB13" s="20">
        <f>'[1]4407Exp'!CZ$264</f>
        <v>0</v>
      </c>
      <c r="BC13" s="20">
        <f>'[1]4407Exp'!DA$264</f>
        <v>0</v>
      </c>
      <c r="BD13" s="180"/>
    </row>
    <row r="14" spans="1:56" ht="17.149999999999999" customHeight="1">
      <c r="B14" s="80" t="s">
        <v>40</v>
      </c>
      <c r="C14" s="69">
        <f t="shared" ref="C14:AB14" si="4">C6-SUM(C7,C8,C9,C10,C13)</f>
        <v>3.4170303999999999E-3</v>
      </c>
      <c r="D14" s="70">
        <f t="shared" si="4"/>
        <v>2.0866272000000016E-3</v>
      </c>
      <c r="E14" s="70">
        <f t="shared" si="4"/>
        <v>1.3563508000000004E-3</v>
      </c>
      <c r="F14" s="70">
        <f t="shared" si="4"/>
        <v>2.3262230499999999E-3</v>
      </c>
      <c r="G14" s="70">
        <f t="shared" si="4"/>
        <v>6.1557368000000005E-3</v>
      </c>
      <c r="H14" s="70">
        <f t="shared" si="4"/>
        <v>3.9181056000000009E-3</v>
      </c>
      <c r="I14" s="70">
        <f t="shared" si="4"/>
        <v>5.6239999999999988E-3</v>
      </c>
      <c r="J14" s="70">
        <f t="shared" si="4"/>
        <v>6.2419999999999976E-3</v>
      </c>
      <c r="K14" s="70">
        <f t="shared" si="4"/>
        <v>6.4400000000000004E-3</v>
      </c>
      <c r="L14" s="70">
        <f t="shared" si="4"/>
        <v>6.3239999999999998E-3</v>
      </c>
      <c r="M14" s="70">
        <f t="shared" si="4"/>
        <v>6.5169999999999976E-3</v>
      </c>
      <c r="N14" s="70">
        <f t="shared" si="4"/>
        <v>6.0409999999999978E-3</v>
      </c>
      <c r="O14" s="70">
        <f t="shared" si="4"/>
        <v>8.0669999999999978E-3</v>
      </c>
      <c r="P14" s="70">
        <f t="shared" si="4"/>
        <v>7.5949999999999985E-3</v>
      </c>
      <c r="Q14" s="70">
        <f t="shared" si="4"/>
        <v>7.4909999999999977E-3</v>
      </c>
      <c r="R14" s="70">
        <f t="shared" si="4"/>
        <v>7.4949999999999973E-3</v>
      </c>
      <c r="S14" s="70">
        <f t="shared" si="4"/>
        <v>8.4655559999999991E-3</v>
      </c>
      <c r="T14" s="70">
        <f t="shared" si="4"/>
        <v>8.7669170000000008E-3</v>
      </c>
      <c r="U14" s="70">
        <f t="shared" si="4"/>
        <v>9.1646912999999997E-3</v>
      </c>
      <c r="V14" s="70">
        <f t="shared" si="4"/>
        <v>8.0019999999999987E-3</v>
      </c>
      <c r="W14" s="70">
        <f t="shared" si="4"/>
        <v>8.963534799999999E-3</v>
      </c>
      <c r="X14" s="70">
        <f t="shared" si="4"/>
        <v>1.1175972799999998E-2</v>
      </c>
      <c r="Y14" s="70">
        <f t="shared" si="4"/>
        <v>9.3341784189999964E-3</v>
      </c>
      <c r="Z14" s="70">
        <f t="shared" si="4"/>
        <v>0</v>
      </c>
      <c r="AA14" s="70">
        <f t="shared" si="4"/>
        <v>0</v>
      </c>
      <c r="AB14" s="188">
        <f t="shared" si="4"/>
        <v>0</v>
      </c>
      <c r="AC14" s="4"/>
      <c r="AD14" s="99">
        <f t="shared" ref="AD14:BC14" si="5">AD6-SUM(AD7,AD8,AD9,AD10,AD13)</f>
        <v>1.621318</v>
      </c>
      <c r="AE14" s="105">
        <f t="shared" si="5"/>
        <v>0.75237100000000035</v>
      </c>
      <c r="AF14" s="105">
        <f t="shared" si="5"/>
        <v>0.37414499999999984</v>
      </c>
      <c r="AG14" s="105">
        <f t="shared" si="5"/>
        <v>1.2750949999999996</v>
      </c>
      <c r="AH14" s="105">
        <f t="shared" si="5"/>
        <v>2.9034049999999993</v>
      </c>
      <c r="AI14" s="105">
        <f t="shared" si="5"/>
        <v>1.8094939999999999</v>
      </c>
      <c r="AJ14" s="105">
        <f t="shared" si="5"/>
        <v>3.0651609999999998</v>
      </c>
      <c r="AK14" s="105">
        <f t="shared" si="5"/>
        <v>3.9224550000000002</v>
      </c>
      <c r="AL14" s="105">
        <f t="shared" si="5"/>
        <v>4.4008430000000001</v>
      </c>
      <c r="AM14" s="105">
        <f t="shared" si="5"/>
        <v>4.2079170000000001</v>
      </c>
      <c r="AN14" s="105">
        <f t="shared" si="5"/>
        <v>4.8153909999999973</v>
      </c>
      <c r="AO14" s="105">
        <f t="shared" si="5"/>
        <v>4.790004999999999</v>
      </c>
      <c r="AP14" s="105">
        <f t="shared" si="5"/>
        <v>7.3571740000000005</v>
      </c>
      <c r="AQ14" s="105">
        <f t="shared" si="5"/>
        <v>7.3547229999999981</v>
      </c>
      <c r="AR14" s="105">
        <f t="shared" si="5"/>
        <v>7.6338239999999997</v>
      </c>
      <c r="AS14" s="105">
        <f t="shared" si="5"/>
        <v>6.9960639999999987</v>
      </c>
      <c r="AT14" s="105">
        <f t="shared" si="5"/>
        <v>7.761806</v>
      </c>
      <c r="AU14" s="105">
        <f t="shared" si="5"/>
        <v>7.9730769999999982</v>
      </c>
      <c r="AV14" s="105">
        <f t="shared" si="5"/>
        <v>8.1126919999999991</v>
      </c>
      <c r="AW14" s="105">
        <f t="shared" si="5"/>
        <v>7.654141000000001</v>
      </c>
      <c r="AX14" s="105">
        <f t="shared" si="5"/>
        <v>7.6769029999999994</v>
      </c>
      <c r="AY14" s="105">
        <f t="shared" si="5"/>
        <v>11.294663000000002</v>
      </c>
      <c r="AZ14" s="105">
        <f t="shared" si="5"/>
        <v>9.6702815080000022</v>
      </c>
      <c r="BA14" s="105">
        <f t="shared" si="5"/>
        <v>0</v>
      </c>
      <c r="BB14" s="105">
        <f t="shared" si="5"/>
        <v>0</v>
      </c>
      <c r="BC14" s="105">
        <f t="shared" si="5"/>
        <v>0</v>
      </c>
      <c r="BD14" s="180"/>
    </row>
    <row r="15" spans="1:56">
      <c r="B15" s="77" t="s">
        <v>14</v>
      </c>
      <c r="C15" s="12">
        <f>1/$A$1*'[1]4407Exp'!BB$15</f>
        <v>3.3062553999999998E-3</v>
      </c>
      <c r="D15" s="13">
        <f>1/$A$1*'[1]4407Exp'!BC$15</f>
        <v>1.929725E-3</v>
      </c>
      <c r="E15" s="13">
        <f>1/$A$1*'[1]4407Exp'!BD$15</f>
        <v>1.2313307999999997E-3</v>
      </c>
      <c r="F15" s="13">
        <f>1/$A$1*'[1]4407Exp'!BE$15</f>
        <v>2.1635542499999997E-3</v>
      </c>
      <c r="G15" s="13">
        <f>1/$A$1*'[1]4407Exp'!BF$15</f>
        <v>5.4140000000000004E-3</v>
      </c>
      <c r="H15" s="13">
        <f>1/$A$1*'[1]4407Exp'!BG$15</f>
        <v>3.104E-3</v>
      </c>
      <c r="I15" s="13">
        <f>1/$A$1*'[1]4407Exp'!BH$15</f>
        <v>2.8370000000000001E-3</v>
      </c>
      <c r="J15" s="13">
        <f>1/$A$1*'[1]4407Exp'!BI$15</f>
        <v>4.9899999999999996E-3</v>
      </c>
      <c r="K15" s="13">
        <f>1/$A$1*'[1]4407Exp'!BJ$15</f>
        <v>4.4949999999999999E-3</v>
      </c>
      <c r="L15" s="13">
        <f>1/$A$1*'[1]4407Exp'!BK$15</f>
        <v>3.7030000000000001E-3</v>
      </c>
      <c r="M15" s="13">
        <f>1/$A$1*'[1]4407Exp'!BL$15</f>
        <v>3.8939999999999995E-3</v>
      </c>
      <c r="N15" s="13">
        <f>1/$A$1*'[1]4407Exp'!BM$15</f>
        <v>4.1239999999999992E-3</v>
      </c>
      <c r="O15" s="13">
        <f>1/$A$1*'[1]4407Exp'!BN$15</f>
        <v>4.4970000000000001E-3</v>
      </c>
      <c r="P15" s="13">
        <f>1/$A$1*'[1]4407Exp'!BO$15</f>
        <v>4.4859999999999995E-3</v>
      </c>
      <c r="Q15" s="13">
        <f>1/$A$1*'[1]4407Exp'!BP$15</f>
        <v>4.7119999999999992E-3</v>
      </c>
      <c r="R15" s="13">
        <f>1/$A$1*'[1]4407Exp'!BQ$15</f>
        <v>4.4329999999999994E-3</v>
      </c>
      <c r="S15" s="13">
        <f>1/$A$1*'[1]4407Exp'!BR$15</f>
        <v>3.8569999999999998E-3</v>
      </c>
      <c r="T15" s="131">
        <f>1/$A$1*'[1]4407Exp'!BS$15</f>
        <v>3.2819999999999993E-3</v>
      </c>
      <c r="U15" s="131">
        <f>1/$A$1*'[1]4407Exp'!BT$15</f>
        <v>3.7512327999999996E-3</v>
      </c>
      <c r="V15" s="13">
        <f>1/$A$1*'[1]4407Exp'!BU$15</f>
        <v>1.8529999999999996E-3</v>
      </c>
      <c r="W15" s="13">
        <f>1/$A$1*'[1]4407Exp'!BV$15</f>
        <v>2.4739999999999996E-3</v>
      </c>
      <c r="X15" s="13">
        <f>1/$A$1*'[1]4407Exp'!BW$15</f>
        <v>3.3189999999999995E-3</v>
      </c>
      <c r="Y15" s="13">
        <f>1/$A$1*'[1]4407Exp'!BX$15</f>
        <v>2.209529999999999E-3</v>
      </c>
      <c r="Z15" s="13">
        <f>1/$A$1*'[1]4407Exp'!BY$15</f>
        <v>0</v>
      </c>
      <c r="AA15" s="13">
        <f>1/$A$1*'[1]4407Exp'!BZ$15</f>
        <v>0</v>
      </c>
      <c r="AB15" s="193">
        <f>1/$A$1*'[1]4407Exp'!CA$15</f>
        <v>0</v>
      </c>
      <c r="AC15" s="4"/>
      <c r="AD15" s="10">
        <f>'[1]4407Exp'!CB$15</f>
        <v>1.5630309999999998</v>
      </c>
      <c r="AE15" s="11">
        <f>'[1]4407Exp'!CC$15</f>
        <v>0.68071900000000007</v>
      </c>
      <c r="AF15" s="11">
        <f>'[1]4407Exp'!CD$15</f>
        <v>0.32356999999999997</v>
      </c>
      <c r="AG15" s="11">
        <f>'[1]4407Exp'!CE$15</f>
        <v>1.2024699999999999</v>
      </c>
      <c r="AH15" s="11">
        <f>'[1]4407Exp'!CF$15</f>
        <v>2.6787239999999999</v>
      </c>
      <c r="AI15" s="11">
        <f>'[1]4407Exp'!CG$15</f>
        <v>1.554856</v>
      </c>
      <c r="AJ15" s="11">
        <f>'[1]4407Exp'!CH$15</f>
        <v>1.5839689999999997</v>
      </c>
      <c r="AK15" s="11">
        <f>'[1]4407Exp'!CI$15</f>
        <v>3.1891479999999999</v>
      </c>
      <c r="AL15" s="11">
        <f>'[1]4407Exp'!CJ$15</f>
        <v>3.0973479999999998</v>
      </c>
      <c r="AM15" s="11">
        <f>'[1]4407Exp'!CK$15</f>
        <v>2.5695449999999997</v>
      </c>
      <c r="AN15" s="11">
        <f>'[1]4407Exp'!CL$15</f>
        <v>3.1235839999999997</v>
      </c>
      <c r="AO15" s="11">
        <f>'[1]4407Exp'!CM$15</f>
        <v>3.520966</v>
      </c>
      <c r="AP15" s="11">
        <f>'[1]4407Exp'!CN$15</f>
        <v>4.3489009999999997</v>
      </c>
      <c r="AQ15" s="11">
        <f>'[1]4407Exp'!CO$15</f>
        <v>4.5176150000000002</v>
      </c>
      <c r="AR15" s="11">
        <f>'[1]4407Exp'!CP$15</f>
        <v>4.9011459999999998</v>
      </c>
      <c r="AS15" s="11">
        <f>'[1]4407Exp'!CQ$15</f>
        <v>4.2570600000000001</v>
      </c>
      <c r="AT15" s="11">
        <f>'[1]4407Exp'!CR$15</f>
        <v>3.755509</v>
      </c>
      <c r="AU15" s="104">
        <f>'[1]4407Exp'!CS$15</f>
        <v>3.531053</v>
      </c>
      <c r="AV15" s="104">
        <f>'[1]4407Exp'!CT$15</f>
        <v>3.1963119999999998</v>
      </c>
      <c r="AW15" s="11">
        <f>'[1]4407Exp'!CU$15</f>
        <v>1.9269379999999998</v>
      </c>
      <c r="AX15" s="11">
        <f>'[1]4407Exp'!CV$15</f>
        <v>2.5636859999999997</v>
      </c>
      <c r="AY15" s="11">
        <f>'[1]4407Exp'!CW$15</f>
        <v>3.9927409999999997</v>
      </c>
      <c r="AZ15" s="11">
        <f>'[1]4407Exp'!CX$15</f>
        <v>2.8585237220000002</v>
      </c>
      <c r="BA15" s="11">
        <f>'[1]4407Exp'!CY$15</f>
        <v>0</v>
      </c>
      <c r="BB15" s="11">
        <f>'[1]4407Exp'!CZ$15</f>
        <v>0</v>
      </c>
      <c r="BC15" s="11">
        <f>'[1]4407Exp'!DA$15</f>
        <v>0</v>
      </c>
      <c r="BD15" s="180"/>
    </row>
    <row r="16" spans="1:56">
      <c r="B16" s="77" t="s">
        <v>41</v>
      </c>
      <c r="C16" s="12">
        <f>1/$A$1*'[1]4407Exp'!BB$163</f>
        <v>1.1077499999999998E-4</v>
      </c>
      <c r="D16" s="13">
        <f>1/$A$1*'[1]4407Exp'!BC$163</f>
        <v>1.5690220000000001E-4</v>
      </c>
      <c r="E16" s="13">
        <f>1/$A$1*'[1]4407Exp'!BD$163</f>
        <v>1.2501999999999999E-4</v>
      </c>
      <c r="F16" s="13">
        <f>1/$A$1*'[1]4407Exp'!BE$163</f>
        <v>1.6266879999999998E-4</v>
      </c>
      <c r="G16" s="13">
        <f>1/$A$1*'[1]4407Exp'!BF$163</f>
        <v>7.4173679999999995E-4</v>
      </c>
      <c r="H16" s="13">
        <f>1/$A$1*'[1]4407Exp'!BG$163</f>
        <v>8.1410559999999996E-4</v>
      </c>
      <c r="I16" s="13">
        <f>1/$A$1*'[1]4407Exp'!BH$163</f>
        <v>2.787E-3</v>
      </c>
      <c r="J16" s="13">
        <f>1/$A$1*'[1]4407Exp'!BI$163</f>
        <v>1.2519999999999999E-3</v>
      </c>
      <c r="K16" s="13">
        <f>1/$A$1*'[1]4407Exp'!BJ$163</f>
        <v>1.8830000000000001E-3</v>
      </c>
      <c r="L16" s="13">
        <f>1/$A$1*'[1]4407Exp'!BK$163</f>
        <v>2.6210000000000001E-3</v>
      </c>
      <c r="M16" s="13">
        <f>1/$A$1*'[1]4407Exp'!BL$163</f>
        <v>2.6229999999999999E-3</v>
      </c>
      <c r="N16" s="13">
        <f>1/$A$1*'[1]4407Exp'!BM$163</f>
        <v>1.7949999999999999E-3</v>
      </c>
      <c r="O16" s="13">
        <f>1/$A$1*'[1]4407Exp'!BN$163</f>
        <v>3.5699999999999994E-3</v>
      </c>
      <c r="P16" s="13">
        <f>1/$A$1*'[1]4407Exp'!BO$163</f>
        <v>3.1089999999999998E-3</v>
      </c>
      <c r="Q16" s="13">
        <f>1/$A$1*'[1]4407Exp'!BP$163</f>
        <v>2.7789999999999994E-3</v>
      </c>
      <c r="R16" s="13">
        <f>1/$A$1*'[1]4407Exp'!BQ$163</f>
        <v>3.0229999999999996E-3</v>
      </c>
      <c r="S16" s="13">
        <f>1/$A$1*'[1]4407Exp'!BR$163</f>
        <v>4.5419999999999992E-3</v>
      </c>
      <c r="T16" s="131">
        <f>1/$A$1*'[1]4407Exp'!BS$163</f>
        <v>5.2019999999999992E-3</v>
      </c>
      <c r="U16" s="131">
        <f>1/$A$1*'[1]4407Exp'!BT$163</f>
        <v>5.2609999999999992E-3</v>
      </c>
      <c r="V16" s="13">
        <f>1/$A$1*'[1]4407Exp'!BU$163</f>
        <v>6.1489999999999991E-3</v>
      </c>
      <c r="W16" s="13">
        <f>1/$A$1*'[1]4407Exp'!BV$163</f>
        <v>5.8095995999999988E-3</v>
      </c>
      <c r="X16" s="13">
        <f>1/$A$1*'[1]4407Exp'!BW$163</f>
        <v>7.5229999999999993E-3</v>
      </c>
      <c r="Y16" s="13">
        <f>1/$A$1*'[1]4407Exp'!BX$163</f>
        <v>7.1246484189999987E-3</v>
      </c>
      <c r="Z16" s="13">
        <f>1/$A$1*'[1]4407Exp'!BY$163</f>
        <v>0</v>
      </c>
      <c r="AA16" s="13">
        <f>1/$A$1*'[1]4407Exp'!BZ$163</f>
        <v>0</v>
      </c>
      <c r="AB16" s="193">
        <f>1/$A$1*'[1]4407Exp'!CA$163</f>
        <v>0</v>
      </c>
      <c r="AC16" s="4"/>
      <c r="AD16" s="10">
        <f>'[1]4407Exp'!CB$163</f>
        <v>5.8286999999999999E-2</v>
      </c>
      <c r="AE16" s="11">
        <f>'[1]4407Exp'!CC$163</f>
        <v>7.1651999999999993E-2</v>
      </c>
      <c r="AF16" s="11">
        <f>'[1]4407Exp'!CD$163</f>
        <v>5.0574999999999995E-2</v>
      </c>
      <c r="AG16" s="11">
        <f>'[1]4407Exp'!CE$163</f>
        <v>7.2624999999999995E-2</v>
      </c>
      <c r="AH16" s="11">
        <f>'[1]4407Exp'!CF$163</f>
        <v>0.22468099999999999</v>
      </c>
      <c r="AI16" s="11">
        <f>'[1]4407Exp'!CG$163</f>
        <v>0.25463799999999998</v>
      </c>
      <c r="AJ16" s="11">
        <f>'[1]4407Exp'!CH$163</f>
        <v>1.4811919999999998</v>
      </c>
      <c r="AK16" s="11">
        <f>'[1]4407Exp'!CI$163</f>
        <v>0.73330699999999993</v>
      </c>
      <c r="AL16" s="11">
        <f>'[1]4407Exp'!CJ$163</f>
        <v>1.2552219999999998</v>
      </c>
      <c r="AM16" s="11">
        <f>'[1]4407Exp'!CK$163</f>
        <v>1.6383719999999999</v>
      </c>
      <c r="AN16" s="11">
        <f>'[1]4407Exp'!CL$163</f>
        <v>1.6918069999999998</v>
      </c>
      <c r="AO16" s="11">
        <f>'[1]4407Exp'!CM$163</f>
        <v>1.2202739999999999</v>
      </c>
      <c r="AP16" s="11">
        <f>'[1]4407Exp'!CN$163</f>
        <v>3.008273</v>
      </c>
      <c r="AQ16" s="11">
        <f>'[1]4407Exp'!CO$163</f>
        <v>2.8371079999999997</v>
      </c>
      <c r="AR16" s="11">
        <f>'[1]4407Exp'!CP$163</f>
        <v>2.7326779999999999</v>
      </c>
      <c r="AS16" s="11">
        <f>'[1]4407Exp'!CQ$163</f>
        <v>2.7101699999999997</v>
      </c>
      <c r="AT16" s="11">
        <f>'[1]4407Exp'!CR$163</f>
        <v>3.9701809999999997</v>
      </c>
      <c r="AU16" s="104">
        <f>'[1]4407Exp'!CS$163</f>
        <v>4.2889809999999997</v>
      </c>
      <c r="AV16" s="104">
        <f>'[1]4407Exp'!CT$163</f>
        <v>4.8293339999999993</v>
      </c>
      <c r="AW16" s="11">
        <f>'[1]4407Exp'!CU$163</f>
        <v>5.7272029999999994</v>
      </c>
      <c r="AX16" s="11">
        <f>'[1]4407Exp'!CV$163</f>
        <v>4.7302059999999999</v>
      </c>
      <c r="AY16" s="11">
        <f>'[1]4407Exp'!CW$163</f>
        <v>7.0854869999999996</v>
      </c>
      <c r="AZ16" s="11">
        <f>'[1]4407Exp'!CX$163</f>
        <v>6.8117577860000003</v>
      </c>
      <c r="BA16" s="11">
        <f>'[1]4407Exp'!CY$163</f>
        <v>0</v>
      </c>
      <c r="BB16" s="11">
        <f>'[1]4407Exp'!CZ$163</f>
        <v>0</v>
      </c>
      <c r="BC16" s="11">
        <f>'[1]4407Exp'!DA$163</f>
        <v>0</v>
      </c>
      <c r="BD16" s="180"/>
    </row>
    <row r="17" spans="2:56" ht="13" thickBot="1">
      <c r="B17" s="225" t="s">
        <v>13</v>
      </c>
      <c r="C17" s="71">
        <f t="shared" ref="C17:AB17" si="6">SUM(C14:C14)-SUM(C15:C16)</f>
        <v>0</v>
      </c>
      <c r="D17" s="72">
        <f t="shared" si="6"/>
        <v>0</v>
      </c>
      <c r="E17" s="72">
        <f t="shared" si="6"/>
        <v>0</v>
      </c>
      <c r="F17" s="72">
        <f t="shared" si="6"/>
        <v>0</v>
      </c>
      <c r="G17" s="72">
        <f t="shared" si="6"/>
        <v>0</v>
      </c>
      <c r="H17" s="72">
        <f t="shared" si="6"/>
        <v>0</v>
      </c>
      <c r="I17" s="72">
        <f t="shared" si="6"/>
        <v>0</v>
      </c>
      <c r="J17" s="72">
        <f t="shared" si="6"/>
        <v>0</v>
      </c>
      <c r="K17" s="72">
        <f t="shared" si="6"/>
        <v>6.2000000000000423E-5</v>
      </c>
      <c r="L17" s="72">
        <f t="shared" si="6"/>
        <v>0</v>
      </c>
      <c r="M17" s="72">
        <f t="shared" si="6"/>
        <v>0</v>
      </c>
      <c r="N17" s="72">
        <f t="shared" si="6"/>
        <v>1.2199999999999885E-4</v>
      </c>
      <c r="O17" s="72">
        <f t="shared" si="6"/>
        <v>0</v>
      </c>
      <c r="P17" s="72">
        <f t="shared" si="6"/>
        <v>0</v>
      </c>
      <c r="Q17" s="72">
        <f t="shared" si="6"/>
        <v>0</v>
      </c>
      <c r="R17" s="72">
        <f t="shared" si="6"/>
        <v>3.8999999999998237E-5</v>
      </c>
      <c r="S17" s="72">
        <f t="shared" si="6"/>
        <v>6.6556000000000601E-5</v>
      </c>
      <c r="T17" s="130">
        <f t="shared" si="6"/>
        <v>2.8291700000000232E-4</v>
      </c>
      <c r="U17" s="130">
        <f t="shared" si="6"/>
        <v>1.5245850000000088E-4</v>
      </c>
      <c r="V17" s="72">
        <f t="shared" si="6"/>
        <v>0</v>
      </c>
      <c r="W17" s="72">
        <f t="shared" si="6"/>
        <v>6.799352000000005E-4</v>
      </c>
      <c r="X17" s="72">
        <f t="shared" si="6"/>
        <v>3.3397279999999863E-4</v>
      </c>
      <c r="Y17" s="72">
        <f t="shared" si="6"/>
        <v>0</v>
      </c>
      <c r="Z17" s="72">
        <f t="shared" si="6"/>
        <v>0</v>
      </c>
      <c r="AA17" s="72">
        <f t="shared" si="6"/>
        <v>0</v>
      </c>
      <c r="AB17" s="195">
        <f t="shared" si="6"/>
        <v>0</v>
      </c>
      <c r="AC17" s="3"/>
      <c r="AD17" s="16">
        <f t="shared" ref="AD17:BC17" si="7">SUM(AD14:AD14)-SUM(AD15:AD16)</f>
        <v>0</v>
      </c>
      <c r="AE17" s="17">
        <f t="shared" si="7"/>
        <v>0</v>
      </c>
      <c r="AF17" s="17">
        <f t="shared" si="7"/>
        <v>0</v>
      </c>
      <c r="AG17" s="17">
        <f t="shared" si="7"/>
        <v>0</v>
      </c>
      <c r="AH17" s="17">
        <f t="shared" si="7"/>
        <v>0</v>
      </c>
      <c r="AI17" s="17">
        <f t="shared" si="7"/>
        <v>0</v>
      </c>
      <c r="AJ17" s="17">
        <f t="shared" si="7"/>
        <v>0</v>
      </c>
      <c r="AK17" s="17">
        <f t="shared" si="7"/>
        <v>0</v>
      </c>
      <c r="AL17" s="17">
        <f t="shared" si="7"/>
        <v>4.827300000000001E-2</v>
      </c>
      <c r="AM17" s="17">
        <f t="shared" si="7"/>
        <v>0</v>
      </c>
      <c r="AN17" s="17">
        <f t="shared" si="7"/>
        <v>0</v>
      </c>
      <c r="AO17" s="17">
        <f t="shared" si="7"/>
        <v>4.8764999999999503E-2</v>
      </c>
      <c r="AP17" s="17">
        <f t="shared" si="7"/>
        <v>0</v>
      </c>
      <c r="AQ17" s="17">
        <f t="shared" si="7"/>
        <v>0</v>
      </c>
      <c r="AR17" s="17">
        <f t="shared" si="7"/>
        <v>0</v>
      </c>
      <c r="AS17" s="17">
        <f t="shared" si="7"/>
        <v>2.8833999999998916E-2</v>
      </c>
      <c r="AT17" s="17">
        <f t="shared" si="7"/>
        <v>3.6115999999999815E-2</v>
      </c>
      <c r="AU17" s="127">
        <f t="shared" si="7"/>
        <v>0.15304299999999849</v>
      </c>
      <c r="AV17" s="127">
        <f t="shared" si="7"/>
        <v>8.7046000000000845E-2</v>
      </c>
      <c r="AW17" s="17">
        <f t="shared" si="7"/>
        <v>0</v>
      </c>
      <c r="AX17" s="17">
        <f t="shared" si="7"/>
        <v>0.38301099999999977</v>
      </c>
      <c r="AY17" s="17">
        <f t="shared" si="7"/>
        <v>0.21643500000000238</v>
      </c>
      <c r="AZ17" s="17">
        <f t="shared" si="7"/>
        <v>0</v>
      </c>
      <c r="BA17" s="17">
        <f t="shared" si="7"/>
        <v>0</v>
      </c>
      <c r="BB17" s="17">
        <f t="shared" si="7"/>
        <v>0</v>
      </c>
      <c r="BC17" s="17">
        <f t="shared" si="7"/>
        <v>0</v>
      </c>
      <c r="BD17" s="180"/>
    </row>
    <row r="18" spans="2:56" ht="13.5" thickTop="1" thickBot="1">
      <c r="U18" s="2"/>
      <c r="AD18" s="18"/>
      <c r="AE18" s="18"/>
      <c r="AF18" s="18"/>
      <c r="AG18" s="18"/>
      <c r="AH18" s="18"/>
      <c r="AI18" s="18"/>
      <c r="AJ18" s="18"/>
      <c r="AK18" s="18"/>
      <c r="AL18" s="18"/>
      <c r="AM18" s="18"/>
      <c r="AN18" s="18"/>
      <c r="AO18" s="142"/>
      <c r="AP18" s="18"/>
      <c r="AQ18" s="18"/>
      <c r="AR18" s="18"/>
      <c r="AS18" s="18"/>
      <c r="AT18" s="18"/>
      <c r="AU18" s="202"/>
      <c r="AV18" s="202"/>
      <c r="AW18" s="18"/>
      <c r="AX18" s="18"/>
      <c r="AY18" s="18"/>
      <c r="AZ18" s="18"/>
      <c r="BA18" s="18"/>
      <c r="BB18" s="18"/>
      <c r="BC18" s="18"/>
    </row>
    <row r="19" spans="2:56" ht="18" customHeight="1" thickTop="1" thickBot="1">
      <c r="B19" s="107"/>
      <c r="C19" s="268" t="s">
        <v>59</v>
      </c>
      <c r="D19" s="269"/>
      <c r="E19" s="269"/>
      <c r="F19" s="269"/>
      <c r="G19" s="269"/>
      <c r="H19" s="269"/>
      <c r="I19" s="269"/>
      <c r="J19" s="269"/>
      <c r="K19" s="269"/>
      <c r="L19" s="269"/>
      <c r="M19" s="269"/>
      <c r="N19" s="269"/>
      <c r="O19" s="269"/>
      <c r="P19" s="269"/>
      <c r="Q19" s="269"/>
      <c r="R19" s="269"/>
      <c r="S19" s="269"/>
      <c r="T19" s="269"/>
      <c r="U19" s="243"/>
      <c r="V19" s="269"/>
      <c r="W19" s="269"/>
      <c r="X19" s="269"/>
      <c r="Y19" s="269"/>
      <c r="Z19" s="269"/>
      <c r="AA19" s="269"/>
      <c r="AB19" s="269"/>
      <c r="AC19" s="269"/>
      <c r="AD19" s="269"/>
      <c r="AE19" s="269"/>
      <c r="AF19" s="269"/>
      <c r="AG19" s="269"/>
      <c r="AH19" s="269"/>
      <c r="AI19" s="269"/>
      <c r="AJ19" s="269"/>
      <c r="AK19" s="269"/>
      <c r="AL19" s="269"/>
      <c r="AM19" s="269"/>
      <c r="AN19" s="269"/>
      <c r="AO19" s="269"/>
      <c r="AP19" s="269"/>
      <c r="AQ19" s="269"/>
      <c r="AR19" s="269"/>
      <c r="AS19" s="269"/>
      <c r="AT19" s="269"/>
      <c r="AU19" s="269"/>
      <c r="AV19" s="269"/>
      <c r="AW19" s="269"/>
      <c r="AX19" s="269"/>
      <c r="AY19" s="269"/>
      <c r="AZ19" s="269"/>
      <c r="BA19" s="269"/>
      <c r="BB19" s="269"/>
      <c r="BC19" s="270"/>
      <c r="BD19" s="180"/>
    </row>
    <row r="20" spans="2:56" ht="16" thickTop="1">
      <c r="B20" s="274"/>
      <c r="C20" s="271" t="s">
        <v>78</v>
      </c>
      <c r="D20" s="272"/>
      <c r="E20" s="272"/>
      <c r="F20" s="272"/>
      <c r="G20" s="272"/>
      <c r="H20" s="272"/>
      <c r="I20" s="272"/>
      <c r="J20" s="272"/>
      <c r="K20" s="272"/>
      <c r="L20" s="272"/>
      <c r="M20" s="272"/>
      <c r="N20" s="272"/>
      <c r="O20" s="272"/>
      <c r="P20" s="272"/>
      <c r="Q20" s="272"/>
      <c r="R20" s="272"/>
      <c r="S20" s="272"/>
      <c r="T20" s="272"/>
      <c r="U20" s="277"/>
      <c r="V20" s="272"/>
      <c r="W20" s="272"/>
      <c r="X20" s="272"/>
      <c r="Y20" s="272"/>
      <c r="Z20" s="272"/>
      <c r="AA20" s="272"/>
      <c r="AB20" s="273"/>
      <c r="AC20" s="108"/>
      <c r="AD20" s="271" t="s">
        <v>60</v>
      </c>
      <c r="AE20" s="272"/>
      <c r="AF20" s="272"/>
      <c r="AG20" s="272"/>
      <c r="AH20" s="272"/>
      <c r="AI20" s="272"/>
      <c r="AJ20" s="272"/>
      <c r="AK20" s="272"/>
      <c r="AL20" s="272"/>
      <c r="AM20" s="272"/>
      <c r="AN20" s="272"/>
      <c r="AO20" s="272"/>
      <c r="AP20" s="272"/>
      <c r="AQ20" s="272"/>
      <c r="AR20" s="272"/>
      <c r="AS20" s="272"/>
      <c r="AT20" s="272"/>
      <c r="AU20" s="272"/>
      <c r="AV20" s="272"/>
      <c r="AW20" s="272"/>
      <c r="AX20" s="272"/>
      <c r="AY20" s="272"/>
      <c r="AZ20" s="272"/>
      <c r="BA20" s="272"/>
      <c r="BB20" s="272"/>
      <c r="BC20" s="273"/>
      <c r="BD20" s="180"/>
    </row>
    <row r="21" spans="2:56" ht="13" thickBot="1">
      <c r="B21" s="275"/>
      <c r="C21" s="265" t="s">
        <v>4</v>
      </c>
      <c r="D21" s="266"/>
      <c r="E21" s="266"/>
      <c r="F21" s="266"/>
      <c r="G21" s="266"/>
      <c r="H21" s="266"/>
      <c r="I21" s="266"/>
      <c r="J21" s="266"/>
      <c r="K21" s="266"/>
      <c r="L21" s="266"/>
      <c r="M21" s="266"/>
      <c r="N21" s="266"/>
      <c r="O21" s="266"/>
      <c r="P21" s="266"/>
      <c r="Q21" s="266"/>
      <c r="R21" s="266"/>
      <c r="S21" s="266"/>
      <c r="T21" s="266"/>
      <c r="U21" s="257"/>
      <c r="V21" s="266"/>
      <c r="W21" s="266"/>
      <c r="X21" s="266"/>
      <c r="Y21" s="266"/>
      <c r="Z21" s="266"/>
      <c r="AA21" s="266"/>
      <c r="AB21" s="267"/>
      <c r="AC21" s="108"/>
      <c r="AD21" s="265" t="s">
        <v>61</v>
      </c>
      <c r="AE21" s="266"/>
      <c r="AF21" s="266"/>
      <c r="AG21" s="266"/>
      <c r="AH21" s="266"/>
      <c r="AI21" s="266"/>
      <c r="AJ21" s="266"/>
      <c r="AK21" s="266"/>
      <c r="AL21" s="266"/>
      <c r="AM21" s="266"/>
      <c r="AN21" s="266"/>
      <c r="AO21" s="266"/>
      <c r="AP21" s="266"/>
      <c r="AQ21" s="266"/>
      <c r="AR21" s="266"/>
      <c r="AS21" s="266"/>
      <c r="AT21" s="266"/>
      <c r="AU21" s="266"/>
      <c r="AV21" s="266"/>
      <c r="AW21" s="266"/>
      <c r="AX21" s="266"/>
      <c r="AY21" s="266"/>
      <c r="AZ21" s="266"/>
      <c r="BA21" s="266"/>
      <c r="BB21" s="266"/>
      <c r="BC21" s="267"/>
      <c r="BD21" s="180"/>
    </row>
    <row r="22" spans="2:56" ht="20" customHeight="1" thickTop="1" thickBot="1">
      <c r="B22" s="276"/>
      <c r="C22" s="109">
        <v>2000</v>
      </c>
      <c r="D22" s="110">
        <v>2001</v>
      </c>
      <c r="E22" s="110">
        <v>2002</v>
      </c>
      <c r="F22" s="110">
        <v>2003</v>
      </c>
      <c r="G22" s="110">
        <v>2004</v>
      </c>
      <c r="H22" s="110">
        <v>2005</v>
      </c>
      <c r="I22" s="110">
        <v>2006</v>
      </c>
      <c r="J22" s="111">
        <v>2007</v>
      </c>
      <c r="K22" s="111">
        <f>1+J22</f>
        <v>2008</v>
      </c>
      <c r="L22" s="111">
        <f>1+K22</f>
        <v>2009</v>
      </c>
      <c r="M22" s="111">
        <f>1+L22</f>
        <v>2010</v>
      </c>
      <c r="N22" s="110">
        <f>1+M22</f>
        <v>2011</v>
      </c>
      <c r="O22" s="111">
        <f>1+N22</f>
        <v>2012</v>
      </c>
      <c r="P22" s="111">
        <f t="shared" ref="P22:AB22" si="8">1+O22</f>
        <v>2013</v>
      </c>
      <c r="Q22" s="111">
        <f t="shared" si="8"/>
        <v>2014</v>
      </c>
      <c r="R22" s="111">
        <f t="shared" si="8"/>
        <v>2015</v>
      </c>
      <c r="S22" s="111">
        <f t="shared" si="8"/>
        <v>2016</v>
      </c>
      <c r="T22" s="211">
        <f t="shared" si="8"/>
        <v>2017</v>
      </c>
      <c r="U22" s="211">
        <f t="shared" si="8"/>
        <v>2018</v>
      </c>
      <c r="V22" s="211">
        <f t="shared" si="8"/>
        <v>2019</v>
      </c>
      <c r="W22" s="211">
        <f t="shared" si="8"/>
        <v>2020</v>
      </c>
      <c r="X22" s="211">
        <f t="shared" si="8"/>
        <v>2021</v>
      </c>
      <c r="Y22" s="211">
        <f t="shared" si="8"/>
        <v>2022</v>
      </c>
      <c r="Z22" s="211">
        <f t="shared" si="8"/>
        <v>2023</v>
      </c>
      <c r="AA22" s="211">
        <f t="shared" si="8"/>
        <v>2024</v>
      </c>
      <c r="AB22" s="211">
        <f t="shared" si="8"/>
        <v>2025</v>
      </c>
      <c r="AC22" s="212"/>
      <c r="AD22" s="213">
        <v>2000</v>
      </c>
      <c r="AE22" s="214">
        <v>2001</v>
      </c>
      <c r="AF22" s="214">
        <v>2002</v>
      </c>
      <c r="AG22" s="214">
        <v>2003</v>
      </c>
      <c r="AH22" s="214">
        <v>2004</v>
      </c>
      <c r="AI22" s="214">
        <v>2005</v>
      </c>
      <c r="AJ22" s="214">
        <v>2006</v>
      </c>
      <c r="AK22" s="211">
        <v>2007</v>
      </c>
      <c r="AL22" s="211">
        <f>1+AK22</f>
        <v>2008</v>
      </c>
      <c r="AM22" s="215">
        <f>1+AL22</f>
        <v>2009</v>
      </c>
      <c r="AN22" s="215">
        <f>1+AM22</f>
        <v>2010</v>
      </c>
      <c r="AO22" s="216">
        <f>1+AN22</f>
        <v>2011</v>
      </c>
      <c r="AP22" s="216">
        <f>1+AO22</f>
        <v>2012</v>
      </c>
      <c r="AQ22" s="216">
        <f t="shared" ref="AQ22:BC22" si="9">1+AP22</f>
        <v>2013</v>
      </c>
      <c r="AR22" s="216">
        <f t="shared" si="9"/>
        <v>2014</v>
      </c>
      <c r="AS22" s="216">
        <f t="shared" si="9"/>
        <v>2015</v>
      </c>
      <c r="AT22" s="216">
        <f t="shared" si="9"/>
        <v>2016</v>
      </c>
      <c r="AU22" s="216">
        <f t="shared" si="9"/>
        <v>2017</v>
      </c>
      <c r="AV22" s="216">
        <f t="shared" si="9"/>
        <v>2018</v>
      </c>
      <c r="AW22" s="216">
        <f t="shared" si="9"/>
        <v>2019</v>
      </c>
      <c r="AX22" s="216">
        <f t="shared" si="9"/>
        <v>2020</v>
      </c>
      <c r="AY22" s="216">
        <f t="shared" si="9"/>
        <v>2021</v>
      </c>
      <c r="AZ22" s="216">
        <f t="shared" si="9"/>
        <v>2022</v>
      </c>
      <c r="BA22" s="216">
        <f t="shared" si="9"/>
        <v>2023</v>
      </c>
      <c r="BB22" s="216">
        <f t="shared" si="9"/>
        <v>2024</v>
      </c>
      <c r="BC22" s="217">
        <f t="shared" si="9"/>
        <v>2025</v>
      </c>
      <c r="BD22" s="218"/>
    </row>
    <row r="23" spans="2:56" ht="20" customHeight="1" thickTop="1" thickBot="1">
      <c r="B23" s="112" t="s">
        <v>12</v>
      </c>
      <c r="C23" s="113"/>
      <c r="D23" s="114"/>
      <c r="E23" s="114"/>
      <c r="F23" s="114"/>
      <c r="G23" s="114"/>
      <c r="H23" s="114"/>
      <c r="I23" s="114"/>
      <c r="J23" s="114"/>
      <c r="K23" s="122"/>
      <c r="L23" s="122"/>
      <c r="M23" s="122"/>
      <c r="N23" s="114"/>
      <c r="O23" s="122"/>
      <c r="P23" s="122"/>
      <c r="Q23" s="122"/>
      <c r="R23" s="122"/>
      <c r="S23" s="122"/>
      <c r="T23" s="219"/>
      <c r="U23" s="230"/>
      <c r="V23" s="219"/>
      <c r="W23" s="219"/>
      <c r="X23" s="219"/>
      <c r="Y23" s="219"/>
      <c r="Z23" s="219"/>
      <c r="AA23" s="219"/>
      <c r="AB23" s="219"/>
      <c r="AC23" s="220"/>
      <c r="AD23" s="221"/>
      <c r="AE23" s="222"/>
      <c r="AF23" s="222"/>
      <c r="AG23" s="222"/>
      <c r="AH23" s="222"/>
      <c r="AI23" s="222"/>
      <c r="AJ23" s="222"/>
      <c r="AK23" s="222"/>
      <c r="AL23" s="223"/>
      <c r="AM23" s="223"/>
      <c r="AN23" s="223"/>
      <c r="AO23" s="222"/>
      <c r="AP23" s="222"/>
      <c r="AQ23" s="222"/>
      <c r="AR23" s="222"/>
      <c r="AS23" s="222"/>
      <c r="AT23" s="222"/>
      <c r="AU23" s="222">
        <f>[3]Annual!S21</f>
        <v>7.5224511357633386</v>
      </c>
      <c r="AV23" s="222">
        <f>[3]Annual!T21</f>
        <v>11.283676703645007</v>
      </c>
      <c r="AW23" s="222"/>
      <c r="AX23" s="222"/>
      <c r="AY23" s="222"/>
      <c r="AZ23" s="222"/>
      <c r="BA23" s="222"/>
      <c r="BB23" s="222"/>
      <c r="BC23" s="224"/>
      <c r="BD23" s="218"/>
    </row>
    <row r="24" spans="2:56" ht="13" thickTop="1">
      <c r="B24" s="115" t="s">
        <v>77</v>
      </c>
      <c r="N24"/>
      <c r="U24" s="2"/>
      <c r="AD24" s="18"/>
      <c r="AE24" s="18"/>
      <c r="AF24" s="18"/>
      <c r="AG24" s="18"/>
      <c r="AH24" s="18"/>
      <c r="AI24" s="18"/>
      <c r="AJ24" s="18"/>
      <c r="AK24" s="18"/>
      <c r="AL24" s="18"/>
      <c r="AM24" s="18"/>
      <c r="AN24" s="18"/>
      <c r="AO24" s="18"/>
      <c r="AP24" s="18"/>
      <c r="AQ24" s="18"/>
      <c r="AR24" s="18"/>
      <c r="AS24" s="18"/>
      <c r="AT24" s="18"/>
      <c r="AU24" s="202"/>
      <c r="AV24" s="202"/>
      <c r="AW24" s="18"/>
      <c r="AX24" s="18"/>
      <c r="AY24" s="18"/>
      <c r="AZ24" s="18"/>
      <c r="BA24" s="18"/>
      <c r="BB24" s="18"/>
      <c r="BC24" s="18"/>
    </row>
    <row r="25" spans="2:56">
      <c r="AD25" s="18"/>
      <c r="AE25" s="18"/>
      <c r="AF25" s="18"/>
      <c r="AG25" s="18"/>
      <c r="AH25" s="18"/>
      <c r="AI25" s="18"/>
      <c r="AJ25" s="18"/>
      <c r="AK25" s="18"/>
      <c r="AL25" s="18"/>
      <c r="AM25" s="18"/>
      <c r="AN25" s="18"/>
      <c r="AO25" s="142"/>
      <c r="AP25" s="18"/>
      <c r="AQ25" s="18"/>
      <c r="AR25" s="18"/>
      <c r="AS25" s="18"/>
      <c r="AT25" s="18"/>
      <c r="AU25" s="202"/>
      <c r="AV25" s="202"/>
      <c r="AW25" s="18"/>
      <c r="AX25" s="18"/>
      <c r="AY25" s="18"/>
      <c r="AZ25" s="18"/>
      <c r="BA25" s="18"/>
      <c r="BB25" s="18"/>
      <c r="BC25" s="18"/>
    </row>
    <row r="26" spans="2:56">
      <c r="AD26" s="18"/>
      <c r="AE26" s="18"/>
      <c r="AF26" s="18"/>
      <c r="AG26" s="18"/>
      <c r="AH26" s="18"/>
      <c r="AI26" s="18"/>
      <c r="AJ26" s="18"/>
      <c r="AK26" s="18"/>
      <c r="AL26" s="18"/>
      <c r="AM26" s="18"/>
      <c r="AN26" s="18"/>
      <c r="AO26" s="142"/>
      <c r="AP26" s="18"/>
      <c r="AQ26" s="18"/>
      <c r="AR26" s="18"/>
      <c r="AS26" s="18"/>
      <c r="AT26" s="18"/>
      <c r="AU26" s="202"/>
      <c r="AV26" s="202"/>
      <c r="AW26" s="18"/>
      <c r="AX26" s="18"/>
      <c r="AY26" s="18"/>
      <c r="AZ26" s="18"/>
      <c r="BA26" s="18"/>
      <c r="BB26" s="18"/>
      <c r="BC26" s="18"/>
    </row>
    <row r="27" spans="2:56">
      <c r="AD27" s="18"/>
      <c r="AE27" s="18"/>
      <c r="AF27" s="18"/>
      <c r="AG27" s="18"/>
      <c r="AH27" s="18"/>
      <c r="AI27" s="18"/>
      <c r="AJ27" s="18"/>
      <c r="AK27" s="18"/>
      <c r="AL27" s="18"/>
      <c r="AM27" s="18"/>
      <c r="AN27" s="18"/>
      <c r="AO27" s="142"/>
      <c r="AP27" s="18"/>
      <c r="AQ27" s="18"/>
      <c r="AR27" s="18"/>
      <c r="AS27" s="18"/>
      <c r="AT27" s="18"/>
      <c r="AU27" s="202"/>
      <c r="AV27" s="202"/>
      <c r="AW27" s="18"/>
      <c r="AX27" s="18"/>
      <c r="AY27" s="18"/>
      <c r="AZ27" s="18"/>
      <c r="BA27" s="18"/>
      <c r="BB27" s="18"/>
      <c r="BC27" s="18"/>
    </row>
    <row r="28" spans="2:56">
      <c r="AD28" s="18"/>
      <c r="AE28" s="18"/>
      <c r="AF28" s="18"/>
      <c r="AG28" s="18"/>
      <c r="AH28" s="18"/>
      <c r="AI28" s="18"/>
      <c r="AJ28" s="18"/>
      <c r="AK28" s="18"/>
      <c r="AL28" s="18"/>
      <c r="AM28" s="18"/>
      <c r="AN28" s="18"/>
      <c r="AO28" s="142"/>
      <c r="AP28" s="18"/>
      <c r="AQ28" s="18"/>
      <c r="AR28" s="18"/>
      <c r="AS28" s="18"/>
      <c r="AT28" s="18"/>
      <c r="AU28" s="202"/>
      <c r="AV28" s="202"/>
      <c r="AW28" s="18"/>
      <c r="AX28" s="18"/>
      <c r="AY28" s="18"/>
      <c r="AZ28" s="18"/>
      <c r="BA28" s="18"/>
      <c r="BB28" s="18"/>
      <c r="BC28" s="18"/>
    </row>
    <row r="29" spans="2:56">
      <c r="AD29" s="18"/>
      <c r="AE29" s="18"/>
      <c r="AF29" s="18"/>
      <c r="AG29" s="18"/>
      <c r="AH29" s="18"/>
      <c r="AI29" s="18"/>
      <c r="AJ29" s="18"/>
      <c r="AK29" s="18"/>
      <c r="AL29" s="18"/>
      <c r="AM29" s="18"/>
      <c r="AN29" s="18"/>
      <c r="AO29" s="142"/>
      <c r="AP29" s="18"/>
      <c r="AQ29" s="18"/>
      <c r="AR29" s="18"/>
      <c r="AS29" s="18"/>
      <c r="AT29" s="18"/>
      <c r="AU29" s="202"/>
      <c r="AV29" s="202"/>
      <c r="AW29" s="18"/>
      <c r="AX29" s="18"/>
      <c r="AY29" s="18"/>
      <c r="AZ29" s="18"/>
      <c r="BA29" s="18"/>
      <c r="BB29" s="18"/>
      <c r="BC29" s="18"/>
    </row>
    <row r="30" spans="2:56">
      <c r="AD30" s="18"/>
      <c r="AE30" s="18"/>
      <c r="AF30" s="18"/>
      <c r="AG30" s="18"/>
      <c r="AH30" s="18"/>
      <c r="AI30" s="18"/>
      <c r="AJ30" s="18"/>
      <c r="AK30" s="18"/>
      <c r="AL30" s="18"/>
      <c r="AM30" s="18"/>
      <c r="AN30" s="18"/>
      <c r="AO30" s="142"/>
      <c r="AP30" s="18"/>
      <c r="AQ30" s="18"/>
      <c r="AR30" s="18"/>
      <c r="AS30" s="18"/>
      <c r="AT30" s="18"/>
      <c r="AU30" s="202"/>
      <c r="AV30" s="202"/>
      <c r="AW30" s="18"/>
      <c r="AX30" s="18"/>
      <c r="AY30" s="18"/>
      <c r="AZ30" s="18"/>
      <c r="BA30" s="18"/>
      <c r="BB30" s="18"/>
      <c r="BC30" s="18"/>
    </row>
    <row r="31" spans="2:56">
      <c r="AD31" s="18"/>
      <c r="AE31" s="18"/>
      <c r="AF31" s="18"/>
      <c r="AG31" s="18"/>
      <c r="AH31" s="18"/>
      <c r="AI31" s="18"/>
      <c r="AJ31" s="18"/>
      <c r="AK31" s="18"/>
      <c r="AL31" s="18"/>
      <c r="AM31" s="18"/>
      <c r="AN31" s="18"/>
      <c r="AO31" s="142"/>
      <c r="AP31" s="18"/>
      <c r="AQ31" s="18"/>
      <c r="AR31" s="18"/>
      <c r="AS31" s="18"/>
      <c r="AT31" s="18"/>
      <c r="AU31" s="202"/>
      <c r="AV31" s="202"/>
      <c r="AW31" s="18"/>
      <c r="AX31" s="18"/>
      <c r="AY31" s="18"/>
      <c r="AZ31" s="18"/>
      <c r="BA31" s="18"/>
      <c r="BB31" s="18"/>
      <c r="BC31" s="18"/>
    </row>
    <row r="32" spans="2:56">
      <c r="AD32" s="18"/>
      <c r="AE32" s="18"/>
      <c r="AF32" s="18"/>
      <c r="AG32" s="18"/>
      <c r="AH32" s="18"/>
      <c r="AI32" s="18"/>
      <c r="AJ32" s="18"/>
      <c r="AK32" s="18"/>
      <c r="AL32" s="18"/>
      <c r="AM32" s="18"/>
      <c r="AN32" s="18"/>
      <c r="AO32" s="142"/>
      <c r="AP32" s="18"/>
      <c r="AQ32" s="18"/>
      <c r="AR32" s="18"/>
      <c r="AS32" s="18"/>
      <c r="AT32" s="18"/>
      <c r="AU32" s="202"/>
      <c r="AV32" s="202"/>
      <c r="AW32" s="18"/>
      <c r="AX32" s="18"/>
      <c r="AY32" s="18"/>
      <c r="AZ32" s="18"/>
      <c r="BA32" s="18"/>
      <c r="BB32" s="18"/>
      <c r="BC32" s="18"/>
    </row>
    <row r="33" spans="30:55">
      <c r="AD33" s="18"/>
      <c r="AE33" s="18"/>
      <c r="AF33" s="18"/>
      <c r="AG33" s="18"/>
      <c r="AH33" s="18"/>
      <c r="AI33" s="18"/>
      <c r="AJ33" s="18"/>
      <c r="AK33" s="18"/>
      <c r="AL33" s="18"/>
      <c r="AM33" s="18"/>
      <c r="AN33" s="18"/>
      <c r="AO33" s="142"/>
      <c r="AP33" s="18"/>
      <c r="AQ33" s="18"/>
      <c r="AR33" s="18"/>
      <c r="AS33" s="18"/>
      <c r="AT33" s="18"/>
      <c r="AU33" s="202"/>
      <c r="AV33" s="202"/>
      <c r="AW33" s="18"/>
      <c r="AX33" s="18"/>
      <c r="AY33" s="18"/>
      <c r="AZ33" s="18"/>
      <c r="BA33" s="18"/>
      <c r="BB33" s="18"/>
      <c r="BC33" s="18"/>
    </row>
    <row r="34" spans="30:55">
      <c r="AD34" s="18"/>
      <c r="AE34" s="18"/>
      <c r="AF34" s="18"/>
      <c r="AG34" s="18"/>
      <c r="AH34" s="18"/>
      <c r="AI34" s="18"/>
      <c r="AJ34" s="18"/>
      <c r="AK34" s="18"/>
      <c r="AL34" s="18"/>
      <c r="AM34" s="18"/>
      <c r="AN34" s="18"/>
      <c r="AO34" s="142"/>
      <c r="AP34" s="18"/>
      <c r="AQ34" s="18"/>
      <c r="AR34" s="18"/>
      <c r="AS34" s="18"/>
      <c r="AT34" s="18"/>
      <c r="AU34" s="202"/>
      <c r="AV34" s="202"/>
      <c r="AW34" s="18"/>
      <c r="AX34" s="18"/>
      <c r="AY34" s="18"/>
      <c r="AZ34" s="18"/>
      <c r="BA34" s="18"/>
      <c r="BB34" s="18"/>
      <c r="BC34" s="18"/>
    </row>
    <row r="35" spans="30:55">
      <c r="AD35" s="18"/>
      <c r="AE35" s="18"/>
      <c r="AF35" s="18"/>
      <c r="AG35" s="18"/>
      <c r="AH35" s="18"/>
      <c r="AI35" s="18"/>
      <c r="AJ35" s="18"/>
      <c r="AK35" s="18"/>
      <c r="AL35" s="18"/>
      <c r="AM35" s="18"/>
      <c r="AN35" s="18"/>
      <c r="AO35" s="142"/>
      <c r="AP35" s="18"/>
      <c r="AQ35" s="18"/>
      <c r="AR35" s="18"/>
      <c r="AS35" s="18"/>
      <c r="AT35" s="18"/>
      <c r="AU35" s="202"/>
      <c r="AV35" s="202"/>
      <c r="AW35" s="18"/>
      <c r="AX35" s="18"/>
      <c r="AY35" s="18"/>
      <c r="AZ35" s="18"/>
      <c r="BA35" s="18"/>
      <c r="BB35" s="18"/>
      <c r="BC35" s="18"/>
    </row>
    <row r="36" spans="30:55">
      <c r="AD36" s="18"/>
      <c r="AE36" s="18"/>
      <c r="AF36" s="18"/>
      <c r="AG36" s="18"/>
      <c r="AH36" s="18"/>
      <c r="AI36" s="18"/>
      <c r="AJ36" s="18"/>
      <c r="AK36" s="18"/>
      <c r="AL36" s="18"/>
      <c r="AM36" s="18"/>
      <c r="AN36" s="18"/>
      <c r="AO36" s="142"/>
      <c r="AP36" s="18"/>
      <c r="AQ36" s="18"/>
      <c r="AR36" s="18"/>
      <c r="AS36" s="18"/>
      <c r="AT36" s="18"/>
      <c r="AU36" s="202"/>
      <c r="AV36" s="202"/>
      <c r="AW36" s="18"/>
      <c r="AX36" s="18"/>
      <c r="AY36" s="18"/>
      <c r="AZ36" s="18"/>
      <c r="BA36" s="18"/>
      <c r="BB36" s="18"/>
      <c r="BC36" s="18"/>
    </row>
    <row r="37" spans="30:55">
      <c r="AD37" s="18"/>
      <c r="AE37" s="18"/>
      <c r="AF37" s="18"/>
      <c r="AG37" s="18"/>
      <c r="AH37" s="18"/>
      <c r="AI37" s="18"/>
      <c r="AJ37" s="18"/>
      <c r="AK37" s="18"/>
      <c r="AL37" s="18"/>
      <c r="AM37" s="18"/>
      <c r="AN37" s="18"/>
      <c r="AO37" s="142"/>
      <c r="AP37" s="18"/>
      <c r="AQ37" s="18"/>
      <c r="AR37" s="18"/>
      <c r="AS37" s="18"/>
      <c r="AT37" s="18"/>
      <c r="AU37" s="202"/>
      <c r="AV37" s="202"/>
      <c r="AW37" s="18"/>
      <c r="AX37" s="18"/>
      <c r="AY37" s="18"/>
      <c r="AZ37" s="18"/>
      <c r="BA37" s="18"/>
      <c r="BB37" s="18"/>
      <c r="BC37" s="18"/>
    </row>
    <row r="38" spans="30:55">
      <c r="AD38" s="18"/>
      <c r="AE38" s="18"/>
      <c r="AF38" s="18"/>
      <c r="AG38" s="18"/>
      <c r="AH38" s="18"/>
      <c r="AI38" s="18"/>
      <c r="AJ38" s="18"/>
      <c r="AK38" s="18"/>
      <c r="AL38" s="18"/>
      <c r="AM38" s="18"/>
      <c r="AN38" s="18"/>
      <c r="AO38" s="142"/>
      <c r="AP38" s="18"/>
      <c r="AQ38" s="18"/>
      <c r="AR38" s="18"/>
      <c r="AS38" s="18"/>
      <c r="AT38" s="18"/>
      <c r="AU38" s="202"/>
      <c r="AV38" s="202"/>
      <c r="AW38" s="18"/>
      <c r="AX38" s="18"/>
      <c r="AY38" s="18"/>
      <c r="AZ38" s="18"/>
      <c r="BA38" s="18"/>
      <c r="BB38" s="18"/>
      <c r="BC38" s="18"/>
    </row>
    <row r="39" spans="30:55">
      <c r="AD39" s="18"/>
      <c r="AE39" s="18"/>
      <c r="AF39" s="18"/>
      <c r="AG39" s="18"/>
      <c r="AH39" s="18"/>
      <c r="AI39" s="18"/>
      <c r="AJ39" s="18"/>
      <c r="AK39" s="18"/>
      <c r="AL39" s="18"/>
      <c r="AM39" s="18"/>
      <c r="AN39" s="18"/>
      <c r="AO39" s="142"/>
      <c r="AP39" s="18"/>
      <c r="AQ39" s="18"/>
      <c r="AR39" s="18"/>
      <c r="AS39" s="18"/>
      <c r="AT39" s="18"/>
      <c r="AU39" s="202"/>
      <c r="AV39" s="202"/>
      <c r="AW39" s="18"/>
      <c r="AX39" s="18"/>
      <c r="AY39" s="18"/>
      <c r="AZ39" s="18"/>
      <c r="BA39" s="18"/>
      <c r="BB39" s="18"/>
      <c r="BC39" s="18"/>
    </row>
    <row r="40" spans="30:55">
      <c r="AD40" s="18"/>
      <c r="AE40" s="18"/>
      <c r="AF40" s="18"/>
      <c r="AG40" s="18"/>
      <c r="AH40" s="18"/>
      <c r="AI40" s="18"/>
      <c r="AJ40" s="18"/>
      <c r="AK40" s="18"/>
      <c r="AL40" s="18"/>
      <c r="AM40" s="18"/>
      <c r="AN40" s="18"/>
      <c r="AO40" s="142"/>
      <c r="AP40" s="18"/>
      <c r="AQ40" s="18"/>
      <c r="AR40" s="18"/>
      <c r="AS40" s="18"/>
      <c r="AT40" s="18"/>
      <c r="AU40" s="202"/>
      <c r="AV40" s="202"/>
      <c r="AW40" s="18"/>
      <c r="AX40" s="18"/>
      <c r="AY40" s="18"/>
      <c r="AZ40" s="18"/>
      <c r="BA40" s="18"/>
      <c r="BB40" s="18"/>
      <c r="BC40" s="18"/>
    </row>
    <row r="41" spans="30:55">
      <c r="AD41" s="18"/>
      <c r="AE41" s="18"/>
      <c r="AF41" s="18"/>
      <c r="AG41" s="18"/>
      <c r="AH41" s="18"/>
      <c r="AI41" s="18"/>
      <c r="AJ41" s="18"/>
      <c r="AK41" s="18"/>
      <c r="AL41" s="18"/>
      <c r="AM41" s="18"/>
      <c r="AN41" s="18"/>
      <c r="AO41" s="142"/>
      <c r="AP41" s="18"/>
      <c r="AQ41" s="18"/>
      <c r="AR41" s="18"/>
      <c r="AS41" s="18"/>
      <c r="AT41" s="18"/>
      <c r="AU41" s="202"/>
      <c r="AV41" s="202"/>
      <c r="AW41" s="18"/>
      <c r="AX41" s="18"/>
      <c r="AY41" s="18"/>
      <c r="AZ41" s="18"/>
      <c r="BA41" s="18"/>
      <c r="BB41" s="18"/>
      <c r="BC41" s="18"/>
    </row>
    <row r="42" spans="30:55">
      <c r="AD42" s="18"/>
      <c r="AE42" s="18"/>
      <c r="AF42" s="18"/>
      <c r="AG42" s="18"/>
      <c r="AH42" s="18"/>
      <c r="AI42" s="18"/>
      <c r="AJ42" s="18"/>
      <c r="AK42" s="18"/>
      <c r="AL42" s="18"/>
      <c r="AM42" s="18"/>
      <c r="AN42" s="18"/>
      <c r="AO42" s="142"/>
      <c r="AP42" s="18"/>
      <c r="AQ42" s="18"/>
      <c r="AR42" s="18"/>
      <c r="AS42" s="18"/>
      <c r="AT42" s="18"/>
      <c r="AU42" s="202"/>
      <c r="AV42" s="202"/>
      <c r="AW42" s="18"/>
      <c r="AX42" s="18"/>
      <c r="AY42" s="18"/>
      <c r="AZ42" s="18"/>
      <c r="BA42" s="18"/>
      <c r="BB42" s="18"/>
      <c r="BC42" s="18"/>
    </row>
    <row r="43" spans="30:55">
      <c r="AD43" s="18"/>
      <c r="AE43" s="18"/>
      <c r="AF43" s="18"/>
      <c r="AG43" s="18"/>
      <c r="AH43" s="18"/>
      <c r="AI43" s="18"/>
      <c r="AJ43" s="18"/>
      <c r="AK43" s="18"/>
      <c r="AL43" s="18"/>
      <c r="AM43" s="18"/>
      <c r="AN43" s="18"/>
      <c r="AO43" s="142"/>
      <c r="AP43" s="18"/>
      <c r="AQ43" s="18"/>
      <c r="AR43" s="18"/>
      <c r="AS43" s="18"/>
      <c r="AT43" s="18"/>
      <c r="AU43" s="202"/>
      <c r="AV43" s="202"/>
      <c r="AW43" s="18"/>
      <c r="AX43" s="18"/>
      <c r="AY43" s="18"/>
      <c r="AZ43" s="18"/>
      <c r="BA43" s="18"/>
      <c r="BB43" s="18"/>
      <c r="BC43" s="18"/>
    </row>
    <row r="44" spans="30:55">
      <c r="AD44" s="18"/>
      <c r="AE44" s="18"/>
      <c r="AF44" s="18"/>
      <c r="AG44" s="18"/>
      <c r="AH44" s="18"/>
      <c r="AI44" s="18"/>
      <c r="AJ44" s="18"/>
      <c r="AK44" s="18"/>
      <c r="AL44" s="18"/>
      <c r="AM44" s="18"/>
      <c r="AN44" s="18"/>
      <c r="AO44" s="142"/>
      <c r="AP44" s="18"/>
      <c r="AQ44" s="18"/>
      <c r="AR44" s="18"/>
      <c r="AS44" s="18"/>
      <c r="AT44" s="18"/>
      <c r="AU44" s="202"/>
      <c r="AV44" s="202"/>
      <c r="AW44" s="18"/>
      <c r="AX44" s="18"/>
      <c r="AY44" s="18"/>
      <c r="AZ44" s="18"/>
      <c r="BA44" s="18"/>
      <c r="BB44" s="18"/>
      <c r="BC44" s="18"/>
    </row>
    <row r="45" spans="30:55">
      <c r="AD45" s="18"/>
      <c r="AE45" s="18"/>
      <c r="AF45" s="18"/>
      <c r="AG45" s="18"/>
      <c r="AH45" s="18"/>
      <c r="AI45" s="18"/>
      <c r="AJ45" s="18"/>
      <c r="AK45" s="18"/>
      <c r="AL45" s="18"/>
      <c r="AM45" s="18"/>
      <c r="AN45" s="18"/>
      <c r="AO45" s="142"/>
      <c r="AP45" s="18"/>
      <c r="AQ45" s="18"/>
      <c r="AR45" s="18"/>
      <c r="AS45" s="18"/>
      <c r="AT45" s="18"/>
      <c r="AU45" s="202"/>
      <c r="AV45" s="202"/>
      <c r="AW45" s="18"/>
      <c r="AX45" s="18"/>
      <c r="AY45" s="18"/>
      <c r="AZ45" s="18"/>
      <c r="BA45" s="18"/>
      <c r="BB45" s="18"/>
      <c r="BC45" s="18"/>
    </row>
    <row r="46" spans="30:55">
      <c r="AD46" s="18"/>
      <c r="AE46" s="18"/>
      <c r="AF46" s="18"/>
      <c r="AG46" s="18"/>
      <c r="AH46" s="18"/>
      <c r="AI46" s="18"/>
      <c r="AJ46" s="18"/>
      <c r="AK46" s="18"/>
      <c r="AL46" s="18"/>
      <c r="AM46" s="18"/>
      <c r="AN46" s="18"/>
      <c r="AO46" s="142"/>
      <c r="AP46" s="18"/>
      <c r="AQ46" s="18"/>
      <c r="AR46" s="18"/>
      <c r="AS46" s="18"/>
      <c r="AT46" s="18"/>
      <c r="AU46" s="202"/>
      <c r="AV46" s="202"/>
      <c r="AW46" s="18"/>
      <c r="AX46" s="18"/>
      <c r="AY46" s="18"/>
      <c r="AZ46" s="18"/>
      <c r="BA46" s="18"/>
      <c r="BB46" s="18"/>
      <c r="BC46" s="18"/>
    </row>
    <row r="47" spans="30:55">
      <c r="AD47" s="18"/>
      <c r="AE47" s="18"/>
      <c r="AF47" s="18"/>
      <c r="AG47" s="18"/>
      <c r="AH47" s="18"/>
      <c r="AI47" s="18"/>
      <c r="AJ47" s="18"/>
      <c r="AK47" s="18"/>
      <c r="AL47" s="18"/>
      <c r="AM47" s="18"/>
      <c r="AN47" s="18"/>
      <c r="AO47" s="142"/>
      <c r="AP47" s="18"/>
      <c r="AQ47" s="18"/>
      <c r="AR47" s="18"/>
      <c r="AS47" s="18"/>
      <c r="AT47" s="18"/>
      <c r="AU47" s="202"/>
      <c r="AV47" s="202"/>
      <c r="AW47" s="18"/>
      <c r="AX47" s="18"/>
      <c r="AY47" s="18"/>
      <c r="AZ47" s="18"/>
      <c r="BA47" s="18"/>
      <c r="BB47" s="18"/>
      <c r="BC47" s="18"/>
    </row>
    <row r="48" spans="30:55">
      <c r="AD48" s="18"/>
      <c r="AE48" s="18"/>
      <c r="AF48" s="18"/>
      <c r="AG48" s="18"/>
      <c r="AH48" s="18"/>
      <c r="AI48" s="18"/>
      <c r="AJ48" s="18"/>
      <c r="AK48" s="18"/>
      <c r="AL48" s="18"/>
      <c r="AM48" s="18"/>
      <c r="AN48" s="18"/>
      <c r="AO48" s="142"/>
      <c r="AP48" s="18"/>
      <c r="AQ48" s="18"/>
      <c r="AR48" s="18"/>
      <c r="AS48" s="18"/>
      <c r="AT48" s="18"/>
      <c r="AU48" s="202"/>
      <c r="AV48" s="202"/>
      <c r="AW48" s="18"/>
      <c r="AX48" s="18"/>
      <c r="AY48" s="18"/>
      <c r="AZ48" s="18"/>
      <c r="BA48" s="18"/>
      <c r="BB48" s="18"/>
      <c r="BC48" s="18"/>
    </row>
    <row r="49" spans="30:55">
      <c r="AD49" s="18"/>
      <c r="AE49" s="18"/>
      <c r="AF49" s="18"/>
      <c r="AG49" s="18"/>
      <c r="AH49" s="18"/>
      <c r="AI49" s="18"/>
      <c r="AJ49" s="18"/>
      <c r="AK49" s="18"/>
      <c r="AL49" s="18"/>
      <c r="AM49" s="18"/>
      <c r="AN49" s="18"/>
      <c r="AO49" s="142"/>
      <c r="AP49" s="18"/>
      <c r="AQ49" s="18"/>
      <c r="AR49" s="18"/>
      <c r="AS49" s="18"/>
      <c r="AT49" s="18"/>
      <c r="AU49" s="202"/>
      <c r="AV49" s="202"/>
      <c r="AW49" s="18"/>
      <c r="AX49" s="18"/>
      <c r="AY49" s="18"/>
      <c r="AZ49" s="18"/>
      <c r="BA49" s="18"/>
      <c r="BB49" s="18"/>
      <c r="BC49" s="18"/>
    </row>
    <row r="50" spans="30:55">
      <c r="AD50" s="18"/>
      <c r="AE50" s="18"/>
      <c r="AF50" s="18"/>
      <c r="AG50" s="18"/>
      <c r="AH50" s="18"/>
      <c r="AI50" s="18"/>
      <c r="AJ50" s="18"/>
      <c r="AK50" s="18"/>
      <c r="AL50" s="18"/>
      <c r="AM50" s="18"/>
      <c r="AN50" s="18"/>
      <c r="AO50" s="142"/>
      <c r="AP50" s="18"/>
      <c r="AQ50" s="18"/>
      <c r="AR50" s="18"/>
      <c r="AS50" s="18"/>
      <c r="AT50" s="18"/>
      <c r="AU50" s="202"/>
      <c r="AV50" s="202"/>
      <c r="AW50" s="18"/>
      <c r="AX50" s="18"/>
      <c r="AY50" s="18"/>
      <c r="AZ50" s="18"/>
      <c r="BA50" s="18"/>
      <c r="BB50" s="18"/>
      <c r="BC50" s="18"/>
    </row>
    <row r="51" spans="30:55">
      <c r="AD51" s="18"/>
      <c r="AE51" s="18"/>
      <c r="AF51" s="18"/>
      <c r="AG51" s="18"/>
      <c r="AH51" s="18"/>
      <c r="AI51" s="18"/>
      <c r="AJ51" s="18"/>
      <c r="AK51" s="18"/>
      <c r="AL51" s="18"/>
      <c r="AM51" s="18"/>
      <c r="AN51" s="18"/>
      <c r="AO51" s="142"/>
      <c r="AP51" s="18"/>
      <c r="AQ51" s="18"/>
      <c r="AR51" s="18"/>
      <c r="AS51" s="18"/>
      <c r="AT51" s="18"/>
      <c r="AU51" s="202"/>
      <c r="AV51" s="202"/>
      <c r="AW51" s="18"/>
      <c r="AX51" s="18"/>
      <c r="AY51" s="18"/>
      <c r="AZ51" s="18"/>
      <c r="BA51" s="18"/>
      <c r="BB51" s="18"/>
      <c r="BC51" s="18"/>
    </row>
    <row r="52" spans="30:55">
      <c r="AD52" s="18"/>
      <c r="AE52" s="18"/>
      <c r="AF52" s="18"/>
      <c r="AG52" s="18"/>
      <c r="AH52" s="18"/>
      <c r="AI52" s="18"/>
      <c r="AJ52" s="18"/>
      <c r="AK52" s="18"/>
      <c r="AL52" s="18"/>
      <c r="AM52" s="18"/>
      <c r="AN52" s="18"/>
      <c r="AO52" s="142"/>
      <c r="AP52" s="18"/>
      <c r="AQ52" s="18"/>
      <c r="AR52" s="18"/>
      <c r="AS52" s="18"/>
      <c r="AT52" s="18"/>
      <c r="AU52" s="202"/>
      <c r="AV52" s="202"/>
      <c r="AW52" s="18"/>
      <c r="AX52" s="18"/>
      <c r="AY52" s="18"/>
      <c r="AZ52" s="18"/>
      <c r="BA52" s="18"/>
      <c r="BB52" s="18"/>
      <c r="BC52" s="18"/>
    </row>
    <row r="53" spans="30:55">
      <c r="AD53" s="18"/>
      <c r="AE53" s="18"/>
      <c r="AF53" s="18"/>
      <c r="AG53" s="18"/>
      <c r="AH53" s="18"/>
      <c r="AI53" s="18"/>
      <c r="AJ53" s="18"/>
      <c r="AK53" s="18"/>
      <c r="AL53" s="18"/>
      <c r="AM53" s="18"/>
      <c r="AN53" s="18"/>
      <c r="AO53" s="142"/>
      <c r="AP53" s="18"/>
      <c r="AQ53" s="18"/>
      <c r="AR53" s="18"/>
      <c r="AS53" s="18"/>
      <c r="AT53" s="18"/>
      <c r="AU53" s="202"/>
      <c r="AV53" s="202"/>
      <c r="AW53" s="18"/>
      <c r="AX53" s="18"/>
      <c r="AY53" s="18"/>
      <c r="AZ53" s="18"/>
      <c r="BA53" s="18"/>
      <c r="BB53" s="18"/>
      <c r="BC53" s="18"/>
    </row>
    <row r="54" spans="30:55">
      <c r="AD54" s="18"/>
      <c r="AE54" s="18"/>
      <c r="AF54" s="18"/>
      <c r="AG54" s="18"/>
      <c r="AH54" s="18"/>
      <c r="AI54" s="18"/>
      <c r="AJ54" s="18"/>
      <c r="AK54" s="18"/>
      <c r="AL54" s="18"/>
      <c r="AM54" s="18"/>
      <c r="AN54" s="18"/>
      <c r="AO54" s="142"/>
      <c r="AP54" s="18"/>
      <c r="AQ54" s="18"/>
      <c r="AR54" s="18"/>
      <c r="AS54" s="18"/>
      <c r="AT54" s="18"/>
      <c r="AU54" s="202"/>
      <c r="AV54" s="202"/>
      <c r="AW54" s="18"/>
      <c r="AX54" s="18"/>
      <c r="AY54" s="18"/>
      <c r="AZ54" s="18"/>
      <c r="BA54" s="18"/>
      <c r="BB54" s="18"/>
      <c r="BC54" s="18"/>
    </row>
    <row r="55" spans="30:55">
      <c r="AD55" s="18"/>
      <c r="AE55" s="18"/>
      <c r="AF55" s="18"/>
      <c r="AG55" s="18"/>
      <c r="AH55" s="18"/>
      <c r="AI55" s="18"/>
      <c r="AJ55" s="18"/>
      <c r="AK55" s="18"/>
      <c r="AL55" s="18"/>
      <c r="AM55" s="18"/>
      <c r="AN55" s="18"/>
      <c r="AO55" s="142"/>
      <c r="AP55" s="18"/>
      <c r="AQ55" s="18"/>
      <c r="AR55" s="18"/>
      <c r="AS55" s="18"/>
      <c r="AT55" s="18"/>
      <c r="AU55" s="202"/>
      <c r="AV55" s="202"/>
      <c r="AW55" s="18"/>
      <c r="AX55" s="18"/>
      <c r="AY55" s="18"/>
      <c r="AZ55" s="18"/>
      <c r="BA55" s="18"/>
      <c r="BB55" s="18"/>
      <c r="BC55" s="18"/>
    </row>
    <row r="56" spans="30:55">
      <c r="AD56" s="18"/>
      <c r="AE56" s="18"/>
      <c r="AF56" s="18"/>
      <c r="AG56" s="18"/>
      <c r="AH56" s="18"/>
      <c r="AI56" s="18"/>
      <c r="AJ56" s="18"/>
      <c r="AK56" s="18"/>
      <c r="AL56" s="18"/>
      <c r="AM56" s="18"/>
      <c r="AN56" s="18"/>
      <c r="AO56" s="142"/>
      <c r="AP56" s="18"/>
      <c r="AQ56" s="18"/>
      <c r="AR56" s="18"/>
      <c r="AS56" s="18"/>
      <c r="AT56" s="18"/>
      <c r="AU56" s="202"/>
      <c r="AV56" s="202"/>
      <c r="AW56" s="18"/>
      <c r="AX56" s="18"/>
      <c r="AY56" s="18"/>
      <c r="AZ56" s="18"/>
      <c r="BA56" s="18"/>
      <c r="BB56" s="18"/>
      <c r="BC56" s="18"/>
    </row>
    <row r="57" spans="30:55">
      <c r="AD57" s="18"/>
      <c r="AE57" s="18"/>
      <c r="AF57" s="18"/>
      <c r="AG57" s="18"/>
      <c r="AH57" s="18"/>
      <c r="AI57" s="18"/>
      <c r="AJ57" s="18"/>
      <c r="AK57" s="18"/>
      <c r="AL57" s="18"/>
      <c r="AM57" s="18"/>
      <c r="AN57" s="18"/>
      <c r="AO57" s="142"/>
      <c r="AP57" s="18"/>
      <c r="AQ57" s="18"/>
      <c r="AR57" s="18"/>
      <c r="AS57" s="18"/>
      <c r="AT57" s="18"/>
      <c r="AU57" s="202"/>
      <c r="AV57" s="202"/>
      <c r="AW57" s="18"/>
      <c r="AX57" s="18"/>
      <c r="AY57" s="18"/>
      <c r="AZ57" s="18"/>
      <c r="BA57" s="18"/>
      <c r="BB57" s="18"/>
      <c r="BC57" s="18"/>
    </row>
    <row r="58" spans="30:55" ht="17.149999999999999" customHeight="1">
      <c r="AD58" s="18"/>
      <c r="AE58" s="18"/>
      <c r="AF58" s="18"/>
      <c r="AG58" s="18"/>
      <c r="AH58" s="18"/>
      <c r="AI58" s="18"/>
      <c r="AJ58" s="18"/>
      <c r="AK58" s="18"/>
      <c r="AL58" s="18"/>
      <c r="AM58" s="18"/>
      <c r="AN58" s="18"/>
      <c r="AO58" s="142"/>
      <c r="AP58" s="18"/>
      <c r="AQ58" s="18"/>
      <c r="AR58" s="18"/>
      <c r="AS58" s="18"/>
      <c r="AT58" s="18"/>
      <c r="AU58" s="202"/>
      <c r="AV58" s="202"/>
      <c r="AW58" s="18"/>
      <c r="AX58" s="18"/>
      <c r="AY58" s="18"/>
      <c r="AZ58" s="18"/>
      <c r="BA58" s="18"/>
      <c r="BB58" s="18"/>
      <c r="BC58" s="18"/>
    </row>
    <row r="59" spans="30:55">
      <c r="AD59" s="18"/>
      <c r="AE59" s="18"/>
      <c r="AF59" s="18"/>
      <c r="AG59" s="18"/>
      <c r="AH59" s="18"/>
      <c r="AI59" s="18"/>
      <c r="AJ59" s="18"/>
      <c r="AK59" s="18"/>
      <c r="AL59" s="18"/>
      <c r="AM59" s="18"/>
      <c r="AN59" s="18"/>
      <c r="AO59" s="142"/>
      <c r="AP59" s="18"/>
      <c r="AQ59" s="18"/>
      <c r="AR59" s="18"/>
      <c r="AS59" s="18"/>
      <c r="AT59" s="18"/>
      <c r="AU59" s="202"/>
      <c r="AV59" s="202"/>
      <c r="AW59" s="18"/>
      <c r="AX59" s="18"/>
      <c r="AY59" s="18"/>
      <c r="AZ59" s="18"/>
      <c r="BA59" s="18"/>
      <c r="BB59" s="18"/>
      <c r="BC59" s="18"/>
    </row>
    <row r="60" spans="30:55">
      <c r="AD60" s="18"/>
      <c r="AE60" s="18"/>
      <c r="AF60" s="18"/>
      <c r="AG60" s="18"/>
      <c r="AH60" s="18"/>
      <c r="AI60" s="18"/>
      <c r="AJ60" s="18"/>
      <c r="AK60" s="18"/>
      <c r="AL60" s="18"/>
      <c r="AM60" s="18"/>
      <c r="AN60" s="18"/>
      <c r="AO60" s="142"/>
      <c r="AP60" s="18"/>
      <c r="AQ60" s="18"/>
      <c r="AR60" s="18"/>
      <c r="AS60" s="18"/>
      <c r="AT60" s="18"/>
      <c r="AU60" s="202"/>
      <c r="AV60" s="202"/>
      <c r="AW60" s="18"/>
      <c r="AX60" s="18"/>
      <c r="AY60" s="18"/>
      <c r="AZ60" s="18"/>
      <c r="BA60" s="18"/>
      <c r="BB60" s="18"/>
      <c r="BC60" s="18"/>
    </row>
    <row r="61" spans="30:55">
      <c r="AD61" s="18"/>
      <c r="AE61" s="18"/>
      <c r="AF61" s="18"/>
      <c r="AG61" s="18"/>
      <c r="AH61" s="18"/>
      <c r="AI61" s="18"/>
      <c r="AJ61" s="18"/>
      <c r="AK61" s="18"/>
      <c r="AL61" s="18"/>
      <c r="AM61" s="18"/>
      <c r="AN61" s="18"/>
      <c r="AO61" s="142"/>
      <c r="AP61" s="18"/>
      <c r="AQ61" s="18"/>
      <c r="AR61" s="18"/>
      <c r="AS61" s="18"/>
      <c r="AT61" s="18"/>
      <c r="AU61" s="202"/>
      <c r="AV61" s="202"/>
      <c r="AW61" s="18"/>
      <c r="AX61" s="18"/>
      <c r="AY61" s="18"/>
      <c r="AZ61" s="18"/>
      <c r="BA61" s="18"/>
      <c r="BB61" s="18"/>
      <c r="BC61" s="18"/>
    </row>
    <row r="63" spans="30:55" ht="17.149999999999999" customHeight="1"/>
    <row r="85" ht="17.149999999999999" customHeight="1"/>
    <row r="106" ht="17.149999999999999" customHeight="1"/>
    <row r="136" ht="17.149999999999999" customHeight="1"/>
    <row r="137" ht="17.149999999999999" customHeight="1"/>
    <row r="151" ht="17.149999999999999" customHeight="1"/>
  </sheetData>
  <mergeCells count="12">
    <mergeCell ref="C19:BC19"/>
    <mergeCell ref="B20:B22"/>
    <mergeCell ref="C20:AB20"/>
    <mergeCell ref="AD20:BC20"/>
    <mergeCell ref="C21:AB21"/>
    <mergeCell ref="AD21:BC21"/>
    <mergeCell ref="C2:BC2"/>
    <mergeCell ref="AD3:BC3"/>
    <mergeCell ref="AD4:BC4"/>
    <mergeCell ref="B3:B5"/>
    <mergeCell ref="C3:AB3"/>
    <mergeCell ref="C4:AB4"/>
  </mergeCells>
  <phoneticPr fontId="2"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77:BS185"/>
  <sheetViews>
    <sheetView workbookViewId="0"/>
  </sheetViews>
  <sheetFormatPr defaultColWidth="9.08984375" defaultRowHeight="12.5"/>
  <cols>
    <col min="1" max="1" width="9.08984375" style="201" customWidth="1"/>
    <col min="2" max="24" width="5.7265625" style="201" customWidth="1"/>
    <col min="25" max="27" width="5.7265625" style="201" hidden="1" customWidth="1"/>
    <col min="28" max="28" width="1.7265625" style="201" customWidth="1"/>
    <col min="29" max="51" width="5.7265625" style="201" customWidth="1"/>
    <col min="52" max="54" width="5.7265625" style="201" hidden="1" customWidth="1"/>
    <col min="55" max="55" width="1.7265625" style="201" customWidth="1"/>
    <col min="56" max="72" width="4.7265625" style="201" customWidth="1"/>
    <col min="73" max="73" width="1.7265625" style="201" customWidth="1"/>
    <col min="74" max="79" width="4.7265625" style="201" customWidth="1"/>
    <col min="80" max="16384" width="9.08984375" style="201"/>
  </cols>
  <sheetData>
    <row r="77" spans="1:54" ht="13">
      <c r="A77" s="203" t="s">
        <v>62</v>
      </c>
    </row>
    <row r="78" spans="1:54" ht="13">
      <c r="A78" s="203"/>
      <c r="B78" s="278" t="s">
        <v>54</v>
      </c>
      <c r="C78" s="278"/>
      <c r="D78" s="278"/>
      <c r="E78" s="278"/>
      <c r="F78" s="278"/>
      <c r="G78" s="278"/>
      <c r="H78" s="278"/>
      <c r="I78" s="278"/>
      <c r="J78" s="278"/>
      <c r="K78" s="278"/>
      <c r="L78" s="278"/>
      <c r="M78" s="278"/>
      <c r="N78" s="278"/>
      <c r="O78" s="278"/>
      <c r="P78" s="278"/>
      <c r="Q78" s="278"/>
      <c r="R78" s="278"/>
      <c r="S78" s="278"/>
      <c r="T78" s="278"/>
      <c r="U78" s="278"/>
      <c r="V78" s="278"/>
      <c r="W78" s="278"/>
      <c r="X78" s="278"/>
      <c r="Y78" s="278"/>
      <c r="Z78" s="278"/>
      <c r="AA78" s="278"/>
      <c r="AC78" s="278" t="s">
        <v>55</v>
      </c>
      <c r="AD78" s="278"/>
      <c r="AE78" s="278"/>
      <c r="AF78" s="278"/>
      <c r="AG78" s="278"/>
      <c r="AH78" s="278"/>
      <c r="AI78" s="278"/>
      <c r="AJ78" s="278"/>
      <c r="AK78" s="278"/>
      <c r="AL78" s="278"/>
      <c r="AM78" s="278"/>
      <c r="AN78" s="278"/>
      <c r="AO78" s="278"/>
      <c r="AP78" s="278"/>
      <c r="AQ78" s="278"/>
      <c r="AR78" s="278"/>
      <c r="AS78" s="278"/>
      <c r="AT78" s="278"/>
      <c r="AU78" s="278"/>
      <c r="AV78" s="278"/>
      <c r="AW78" s="278"/>
      <c r="AX78" s="278"/>
      <c r="AY78" s="278"/>
      <c r="AZ78" s="278"/>
      <c r="BA78" s="278"/>
      <c r="BB78" s="278"/>
    </row>
    <row r="79" spans="1:54">
      <c r="B79" s="201">
        <v>2000</v>
      </c>
      <c r="C79" s="201">
        <f>B79+1</f>
        <v>2001</v>
      </c>
      <c r="D79" s="201">
        <f t="shared" ref="D79:AA79" si="0">C79+1</f>
        <v>2002</v>
      </c>
      <c r="E79" s="201">
        <f t="shared" si="0"/>
        <v>2003</v>
      </c>
      <c r="F79" s="201">
        <f t="shared" si="0"/>
        <v>2004</v>
      </c>
      <c r="G79" s="201">
        <f t="shared" si="0"/>
        <v>2005</v>
      </c>
      <c r="H79" s="201">
        <f t="shared" si="0"/>
        <v>2006</v>
      </c>
      <c r="I79" s="201">
        <f t="shared" si="0"/>
        <v>2007</v>
      </c>
      <c r="J79" s="201">
        <f t="shared" si="0"/>
        <v>2008</v>
      </c>
      <c r="K79" s="201">
        <f t="shared" si="0"/>
        <v>2009</v>
      </c>
      <c r="L79" s="201">
        <f t="shared" si="0"/>
        <v>2010</v>
      </c>
      <c r="M79" s="201">
        <f t="shared" si="0"/>
        <v>2011</v>
      </c>
      <c r="N79" s="201">
        <f t="shared" si="0"/>
        <v>2012</v>
      </c>
      <c r="O79" s="201">
        <f t="shared" si="0"/>
        <v>2013</v>
      </c>
      <c r="P79" s="201">
        <f t="shared" si="0"/>
        <v>2014</v>
      </c>
      <c r="Q79" s="201">
        <f t="shared" si="0"/>
        <v>2015</v>
      </c>
      <c r="R79" s="201">
        <f t="shared" si="0"/>
        <v>2016</v>
      </c>
      <c r="S79" s="201">
        <f t="shared" si="0"/>
        <v>2017</v>
      </c>
      <c r="T79" s="201">
        <f t="shared" si="0"/>
        <v>2018</v>
      </c>
      <c r="U79" s="201">
        <f t="shared" si="0"/>
        <v>2019</v>
      </c>
      <c r="V79" s="201">
        <f t="shared" si="0"/>
        <v>2020</v>
      </c>
      <c r="W79" s="201">
        <f t="shared" si="0"/>
        <v>2021</v>
      </c>
      <c r="X79" s="201">
        <f t="shared" si="0"/>
        <v>2022</v>
      </c>
      <c r="Y79" s="201">
        <f t="shared" si="0"/>
        <v>2023</v>
      </c>
      <c r="Z79" s="201">
        <f t="shared" si="0"/>
        <v>2024</v>
      </c>
      <c r="AA79" s="201">
        <f t="shared" si="0"/>
        <v>2025</v>
      </c>
      <c r="AC79" s="201">
        <v>2000</v>
      </c>
      <c r="AD79" s="201">
        <f t="shared" ref="AD79:BB79" si="1">AC79+1</f>
        <v>2001</v>
      </c>
      <c r="AE79" s="201">
        <f t="shared" si="1"/>
        <v>2002</v>
      </c>
      <c r="AF79" s="201">
        <f t="shared" si="1"/>
        <v>2003</v>
      </c>
      <c r="AG79" s="201">
        <f t="shared" si="1"/>
        <v>2004</v>
      </c>
      <c r="AH79" s="201">
        <f t="shared" si="1"/>
        <v>2005</v>
      </c>
      <c r="AI79" s="201">
        <f t="shared" si="1"/>
        <v>2006</v>
      </c>
      <c r="AJ79" s="201">
        <f t="shared" si="1"/>
        <v>2007</v>
      </c>
      <c r="AK79" s="201">
        <f t="shared" si="1"/>
        <v>2008</v>
      </c>
      <c r="AL79" s="201">
        <f t="shared" si="1"/>
        <v>2009</v>
      </c>
      <c r="AM79" s="201">
        <f t="shared" si="1"/>
        <v>2010</v>
      </c>
      <c r="AN79" s="201">
        <f t="shared" si="1"/>
        <v>2011</v>
      </c>
      <c r="AO79" s="201">
        <f t="shared" si="1"/>
        <v>2012</v>
      </c>
      <c r="AP79" s="201">
        <f t="shared" si="1"/>
        <v>2013</v>
      </c>
      <c r="AQ79" s="201">
        <f t="shared" si="1"/>
        <v>2014</v>
      </c>
      <c r="AR79" s="201">
        <f t="shared" si="1"/>
        <v>2015</v>
      </c>
      <c r="AS79" s="201">
        <f t="shared" si="1"/>
        <v>2016</v>
      </c>
      <c r="AT79" s="201">
        <f t="shared" si="1"/>
        <v>2017</v>
      </c>
      <c r="AU79" s="201">
        <f t="shared" si="1"/>
        <v>2018</v>
      </c>
      <c r="AV79" s="201">
        <f t="shared" si="1"/>
        <v>2019</v>
      </c>
      <c r="AW79" s="201">
        <f t="shared" si="1"/>
        <v>2020</v>
      </c>
      <c r="AX79" s="201">
        <f t="shared" si="1"/>
        <v>2021</v>
      </c>
      <c r="AY79" s="201">
        <f t="shared" si="1"/>
        <v>2022</v>
      </c>
      <c r="AZ79" s="201">
        <f t="shared" si="1"/>
        <v>2023</v>
      </c>
      <c r="BA79" s="201">
        <f t="shared" si="1"/>
        <v>2024</v>
      </c>
      <c r="BB79" s="201">
        <f t="shared" si="1"/>
        <v>2025</v>
      </c>
    </row>
    <row r="80" spans="1:54">
      <c r="A80" s="201" t="s">
        <v>32</v>
      </c>
      <c r="B80" s="204">
        <f>ExportsCoreVPA!C6</f>
        <v>0.51119503677741174</v>
      </c>
      <c r="C80" s="204">
        <f>ExportsCoreVPA!D6</f>
        <v>0.47518612218399997</v>
      </c>
      <c r="D80" s="204">
        <f>ExportsCoreVPA!E6</f>
        <v>0.58831262637011772</v>
      </c>
      <c r="E80" s="204">
        <f>ExportsCoreVPA!F6</f>
        <v>0.73298563292433327</v>
      </c>
      <c r="F80" s="204">
        <f>ExportsCoreVPA!G6</f>
        <v>0.9292290437528421</v>
      </c>
      <c r="G80" s="204">
        <f>ExportsCoreVPA!H6</f>
        <v>1.0669906467920001</v>
      </c>
      <c r="H80" s="204">
        <f>ExportsCoreVPA!I6</f>
        <v>1.1298860582257142</v>
      </c>
      <c r="I80" s="204">
        <f>ExportsCoreVPA!J6</f>
        <v>1.3670924674959997</v>
      </c>
      <c r="J80" s="204">
        <f>ExportsCoreVPA!K6</f>
        <v>1.4240872465565217</v>
      </c>
      <c r="K80" s="204">
        <f>ExportsCoreVPA!L6</f>
        <v>1.3160898974666666</v>
      </c>
      <c r="L80" s="204">
        <f>ExportsCoreVPA!M6</f>
        <v>1.6226868591946668</v>
      </c>
      <c r="M80" s="204">
        <f>ExportsCoreVPA!N6</f>
        <v>1.9921026146500003</v>
      </c>
      <c r="N80" s="204">
        <f>ExportsCoreVPA!O6</f>
        <v>2.1192261562599999</v>
      </c>
      <c r="O80" s="204">
        <f>ExportsCoreVPA!P6</f>
        <v>2.1925133863320005</v>
      </c>
      <c r="P80" s="204">
        <f>ExportsCoreVPA!Q6</f>
        <v>2.2569789542609038</v>
      </c>
      <c r="Q80" s="204">
        <f>ExportsCoreVPA!R6</f>
        <v>2.6241282526783332</v>
      </c>
      <c r="R80" s="204">
        <f>ExportsCoreVPA!S6</f>
        <v>2.7602294418306355</v>
      </c>
      <c r="S80" s="204">
        <f>ExportsCoreVPA!T6</f>
        <v>2.6673237159819334</v>
      </c>
      <c r="T80" s="204">
        <f>ExportsCoreVPA!U6</f>
        <v>3.0223625146261806</v>
      </c>
      <c r="U80" s="204">
        <f>ExportsCoreVPA!V6</f>
        <v>2.7335812771556465</v>
      </c>
      <c r="V80" s="204">
        <f>ExportsCoreVPA!W6</f>
        <v>2.5703013622559996</v>
      </c>
      <c r="W80" s="204">
        <f>ExportsCoreVPA!X6</f>
        <v>1.9872833325559998</v>
      </c>
      <c r="X80" s="204">
        <f>ExportsCoreVPA!Y6</f>
        <v>1.7084215655225796</v>
      </c>
      <c r="Y80" s="204">
        <f>ExportsCoreVPA!Z6</f>
        <v>0</v>
      </c>
      <c r="Z80" s="204">
        <f>ExportsCoreVPA!AA6</f>
        <v>0</v>
      </c>
      <c r="AA80" s="204">
        <f>ExportsCoreVPA!AB6</f>
        <v>0</v>
      </c>
      <c r="AB80" s="205"/>
    </row>
    <row r="81" spans="1:71">
      <c r="A81" s="201" t="s">
        <v>21</v>
      </c>
      <c r="B81" s="204"/>
      <c r="C81" s="204"/>
      <c r="D81" s="204"/>
      <c r="E81" s="204"/>
      <c r="F81" s="204"/>
      <c r="G81" s="204"/>
      <c r="H81" s="204"/>
      <c r="I81" s="204"/>
      <c r="J81" s="204"/>
      <c r="K81" s="204"/>
      <c r="L81" s="204"/>
      <c r="M81" s="204"/>
      <c r="N81" s="204"/>
      <c r="O81" s="205"/>
      <c r="P81" s="205"/>
      <c r="Q81" s="205"/>
      <c r="R81" s="205"/>
      <c r="S81" s="205"/>
      <c r="T81" s="205"/>
      <c r="U81" s="205"/>
      <c r="V81" s="205"/>
      <c r="W81" s="205"/>
      <c r="X81" s="205"/>
      <c r="Y81" s="205"/>
      <c r="Z81" s="205"/>
      <c r="AA81" s="205"/>
      <c r="AB81" s="205"/>
    </row>
    <row r="84" spans="1:71">
      <c r="A84" s="201" t="str">
        <f>A80</f>
        <v>VPA core</v>
      </c>
      <c r="AC84" s="205">
        <f>Exports!AD8</f>
        <v>63.479161520366723</v>
      </c>
      <c r="AD84" s="205">
        <f>Exports!AE8</f>
        <v>49.09583263485122</v>
      </c>
      <c r="AE84" s="205">
        <f>Exports!AF8</f>
        <v>61.47498330206146</v>
      </c>
      <c r="AF84" s="205">
        <f>Exports!AG8</f>
        <v>82.940003001914704</v>
      </c>
      <c r="AG84" s="205">
        <f>Exports!AH8</f>
        <v>118.96004791115756</v>
      </c>
      <c r="AH84" s="205">
        <f>Exports!AI8</f>
        <v>158.78730038179989</v>
      </c>
      <c r="AI84" s="205">
        <f>Exports!AJ8</f>
        <v>189.54748712977889</v>
      </c>
      <c r="AJ84" s="205">
        <f>Exports!AK8</f>
        <v>247.54144769940672</v>
      </c>
      <c r="AK84" s="205">
        <f>Exports!AL8</f>
        <v>266.31924050855849</v>
      </c>
      <c r="AL84" s="205">
        <f>Exports!AM8</f>
        <v>209.63998659526703</v>
      </c>
      <c r="AM84" s="205">
        <f>Exports!AN8</f>
        <v>318.56885174312896</v>
      </c>
      <c r="AN84" s="205">
        <f>Exports!AO8</f>
        <v>396.49939690904137</v>
      </c>
      <c r="AO84" s="205">
        <f>Exports!AP8</f>
        <v>432.52489572240813</v>
      </c>
      <c r="AP84" s="205">
        <f>Exports!AQ8</f>
        <v>449.21745504267591</v>
      </c>
      <c r="AQ84" s="205">
        <f>Exports!AR8</f>
        <v>515.3524389048506</v>
      </c>
      <c r="AR84" s="205">
        <f>Exports!AS8</f>
        <v>556.20252418011296</v>
      </c>
      <c r="AS84" s="205">
        <f>Exports!AT8</f>
        <v>480.54371712571407</v>
      </c>
      <c r="AT84" s="205">
        <f>Exports!AU8</f>
        <v>578.53303332393489</v>
      </c>
      <c r="AU84" s="205">
        <f>Exports!AV8</f>
        <v>663.95739077400003</v>
      </c>
      <c r="AV84" s="205">
        <f>Exports!AW8</f>
        <v>480.89510499999994</v>
      </c>
      <c r="AW84" s="205">
        <f>Exports!AX8</f>
        <v>410.87363222839991</v>
      </c>
      <c r="AX84" s="205">
        <f>Exports!AY8</f>
        <v>376.18073900000002</v>
      </c>
      <c r="AY84" s="205">
        <f>Exports!AZ8</f>
        <v>371.03565846600003</v>
      </c>
      <c r="AZ84" s="205">
        <f>Exports!BA8</f>
        <v>0</v>
      </c>
      <c r="BA84" s="205">
        <f>Exports!BB8</f>
        <v>0</v>
      </c>
      <c r="BB84" s="205">
        <f>Exports!BC8</f>
        <v>0</v>
      </c>
    </row>
    <row r="85" spans="1:71">
      <c r="A85" s="201" t="s">
        <v>21</v>
      </c>
      <c r="AC85" s="205"/>
      <c r="AD85" s="205"/>
      <c r="AE85" s="205"/>
      <c r="AF85" s="205"/>
      <c r="AG85" s="205"/>
      <c r="AH85" s="205"/>
      <c r="AI85" s="205"/>
      <c r="AJ85" s="205"/>
      <c r="AK85" s="205"/>
      <c r="AL85" s="205"/>
      <c r="AM85" s="205"/>
      <c r="AN85" s="205"/>
      <c r="AO85" s="205"/>
      <c r="AP85" s="205"/>
      <c r="AQ85" s="205"/>
      <c r="AR85" s="205"/>
      <c r="AS85" s="205"/>
      <c r="AT85" s="205"/>
      <c r="AU85" s="205"/>
      <c r="AV85" s="205"/>
      <c r="AW85" s="205"/>
      <c r="AX85" s="205"/>
      <c r="AY85" s="205"/>
      <c r="AZ85" s="205"/>
      <c r="BA85" s="205"/>
      <c r="BB85" s="205"/>
    </row>
    <row r="86" spans="1:71">
      <c r="AC86" s="205"/>
      <c r="AD86" s="205"/>
      <c r="AE86" s="205"/>
      <c r="AF86" s="205"/>
      <c r="AG86" s="205"/>
      <c r="AH86" s="205"/>
      <c r="AI86" s="205"/>
      <c r="AJ86" s="205"/>
      <c r="AK86" s="205"/>
      <c r="AL86" s="205"/>
      <c r="AM86" s="205"/>
      <c r="AN86" s="205"/>
      <c r="AO86" s="205"/>
      <c r="AP86" s="205"/>
      <c r="AQ86" s="205"/>
      <c r="AR86" s="205"/>
      <c r="AS86" s="205"/>
      <c r="AT86" s="205"/>
      <c r="AU86" s="205"/>
      <c r="AV86" s="205"/>
      <c r="AW86" s="205"/>
      <c r="AX86" s="205"/>
      <c r="AY86" s="205"/>
      <c r="AZ86" s="205"/>
      <c r="BA86" s="205"/>
      <c r="BB86" s="205"/>
    </row>
    <row r="87" spans="1:71" ht="13">
      <c r="A87" s="203" t="s">
        <v>63</v>
      </c>
      <c r="B87" s="205"/>
      <c r="C87" s="205"/>
      <c r="D87" s="205"/>
      <c r="E87" s="205"/>
      <c r="F87" s="205"/>
      <c r="G87" s="205"/>
      <c r="H87" s="205"/>
      <c r="I87" s="205"/>
      <c r="J87" s="205"/>
      <c r="K87" s="205"/>
      <c r="L87" s="205"/>
      <c r="M87" s="205"/>
      <c r="N87" s="205"/>
      <c r="O87" s="205"/>
      <c r="P87" s="205"/>
      <c r="Q87" s="205"/>
      <c r="R87" s="205"/>
      <c r="S87" s="205"/>
      <c r="T87" s="205"/>
      <c r="U87" s="205"/>
      <c r="V87" s="205"/>
      <c r="W87" s="205"/>
      <c r="X87" s="205"/>
      <c r="Y87" s="205"/>
      <c r="Z87" s="205"/>
      <c r="AA87" s="205"/>
      <c r="AB87" s="205"/>
      <c r="AC87" s="205"/>
      <c r="AD87" s="205"/>
      <c r="AE87" s="205"/>
      <c r="AF87" s="205"/>
      <c r="AG87" s="205"/>
      <c r="AH87" s="205"/>
      <c r="AI87" s="205"/>
      <c r="AJ87" s="205"/>
      <c r="AK87" s="205"/>
      <c r="AL87" s="205"/>
      <c r="AM87" s="205"/>
      <c r="AN87" s="205"/>
      <c r="AO87" s="205"/>
      <c r="AP87" s="205"/>
      <c r="AQ87" s="205"/>
      <c r="AR87" s="205"/>
      <c r="AS87" s="205"/>
      <c r="AT87" s="205"/>
      <c r="AU87" s="205"/>
      <c r="AV87" s="205"/>
      <c r="AW87" s="205"/>
      <c r="AX87" s="205"/>
      <c r="AY87" s="205"/>
      <c r="AZ87" s="205"/>
      <c r="BA87" s="205"/>
      <c r="BB87" s="205"/>
    </row>
    <row r="88" spans="1:71" ht="13">
      <c r="A88" s="203"/>
      <c r="B88" s="278" t="s">
        <v>54</v>
      </c>
      <c r="C88" s="278"/>
      <c r="D88" s="278"/>
      <c r="E88" s="278"/>
      <c r="F88" s="278"/>
      <c r="G88" s="278"/>
      <c r="H88" s="278"/>
      <c r="I88" s="278"/>
      <c r="J88" s="278"/>
      <c r="K88" s="278"/>
      <c r="L88" s="278"/>
      <c r="M88" s="278"/>
      <c r="N88" s="278"/>
      <c r="O88" s="278"/>
      <c r="P88" s="278"/>
      <c r="Q88" s="278"/>
      <c r="R88" s="278"/>
      <c r="S88" s="278"/>
      <c r="T88" s="278"/>
      <c r="U88" s="278"/>
      <c r="V88" s="278"/>
      <c r="W88" s="278"/>
      <c r="X88" s="278"/>
      <c r="Y88" s="278"/>
      <c r="Z88" s="278"/>
      <c r="AA88" s="278"/>
      <c r="AC88" s="278" t="s">
        <v>55</v>
      </c>
      <c r="AD88" s="278"/>
      <c r="AE88" s="278"/>
      <c r="AF88" s="278"/>
      <c r="AG88" s="278"/>
      <c r="AH88" s="278"/>
      <c r="AI88" s="278"/>
      <c r="AJ88" s="278"/>
      <c r="AK88" s="278"/>
      <c r="AL88" s="278"/>
      <c r="AM88" s="278"/>
      <c r="AN88" s="278"/>
      <c r="AO88" s="278"/>
      <c r="AP88" s="278"/>
      <c r="AQ88" s="278"/>
      <c r="AR88" s="278"/>
      <c r="AS88" s="278"/>
      <c r="AT88" s="278"/>
      <c r="AU88" s="278"/>
      <c r="AV88" s="278"/>
      <c r="AW88" s="278"/>
      <c r="AX88" s="278"/>
      <c r="AY88" s="278"/>
      <c r="AZ88" s="278"/>
      <c r="BA88" s="278"/>
      <c r="BB88" s="278"/>
    </row>
    <row r="89" spans="1:71" ht="13">
      <c r="A89" s="203"/>
      <c r="B89" s="206">
        <f>Exports!C$7</f>
        <v>0.51130573499755438</v>
      </c>
      <c r="C89" s="206">
        <f>Exports!D$7</f>
        <v>0.47529299460399993</v>
      </c>
      <c r="D89" s="206">
        <f>Exports!E$7</f>
        <v>0.58831398970345106</v>
      </c>
      <c r="E89" s="206">
        <f>Exports!F$7</f>
        <v>0.73300737235290447</v>
      </c>
      <c r="F89" s="206">
        <f>Exports!G$7</f>
        <v>0.92929990211284208</v>
      </c>
      <c r="G89" s="206">
        <f>Exports!H$7</f>
        <v>1.067285300792</v>
      </c>
      <c r="H89" s="206">
        <f>Exports!I$7</f>
        <v>1.1300557522304868</v>
      </c>
      <c r="I89" s="206">
        <f>Exports!J$7</f>
        <v>1.3671775647876665</v>
      </c>
      <c r="J89" s="206">
        <f>Exports!K$7</f>
        <v>1.4240900392231888</v>
      </c>
      <c r="K89" s="206">
        <f>Exports!L$7</f>
        <v>1.3163429256641772</v>
      </c>
      <c r="L89" s="206">
        <f>Exports!M$7</f>
        <v>1.6227598918803814</v>
      </c>
      <c r="M89" s="206">
        <f>Exports!N$7</f>
        <v>1.9925413643841878</v>
      </c>
      <c r="N89" s="206">
        <f>Exports!O$7</f>
        <v>2.1192633290644181</v>
      </c>
      <c r="O89" s="206">
        <f>Exports!P$7</f>
        <v>2.1925521845041662</v>
      </c>
      <c r="P89" s="206">
        <f>Exports!Q$7</f>
        <v>2.2571082424661983</v>
      </c>
      <c r="Q89" s="206">
        <f>Exports!R$7</f>
        <v>2.6241439201469046</v>
      </c>
      <c r="R89" s="206">
        <f>Exports!S$7</f>
        <v>2.7604089979741953</v>
      </c>
      <c r="S89" s="206">
        <f>Exports!T$7</f>
        <v>2.6678613305069341</v>
      </c>
      <c r="T89" s="206">
        <f>Exports!U$7</f>
        <v>3.0229402589591436</v>
      </c>
      <c r="U89" s="206">
        <f>Exports!V$7</f>
        <v>2.733828648195646</v>
      </c>
      <c r="V89" s="206">
        <f>Exports!W$7</f>
        <v>2.5705281902850912</v>
      </c>
      <c r="W89" s="206">
        <f>Exports!X$7</f>
        <v>1.9881712797560003</v>
      </c>
      <c r="X89" s="206">
        <f>Exports!Y$7</f>
        <v>1.7091123629664973</v>
      </c>
      <c r="Y89" s="206">
        <f>Exports!Z$7</f>
        <v>1.4747717257777777</v>
      </c>
      <c r="Z89" s="206">
        <f>Exports!AA$7</f>
        <v>1.0577777777777777E-7</v>
      </c>
      <c r="AA89" s="206">
        <f>Exports!AB$7</f>
        <v>1.0577777777777777E-7</v>
      </c>
      <c r="AC89" s="205">
        <f>Exports!AD$7</f>
        <v>63.512138035631715</v>
      </c>
      <c r="AD89" s="205">
        <f>Exports!AE$7</f>
        <v>49.208597236851226</v>
      </c>
      <c r="AE89" s="205">
        <f>Exports!AF$7</f>
        <v>61.476323468461459</v>
      </c>
      <c r="AF89" s="205">
        <f>Exports!AG$7</f>
        <v>82.948635144314679</v>
      </c>
      <c r="AG89" s="205">
        <f>Exports!AH$7</f>
        <v>118.97121473815757</v>
      </c>
      <c r="AH89" s="205">
        <f>Exports!AI$7</f>
        <v>158.90737581315028</v>
      </c>
      <c r="AI89" s="205">
        <f>Exports!AJ$7</f>
        <v>189.62035548569861</v>
      </c>
      <c r="AJ89" s="205">
        <f>Exports!AK$7</f>
        <v>247.59326197163935</v>
      </c>
      <c r="AK89" s="205">
        <f>Exports!AL$7</f>
        <v>266.32376577095852</v>
      </c>
      <c r="AL89" s="205">
        <f>Exports!AM$7</f>
        <v>209.71908464296072</v>
      </c>
      <c r="AM89" s="205">
        <f>Exports!AN$7</f>
        <v>318.68582805499489</v>
      </c>
      <c r="AN89" s="205">
        <f>Exports!AO$7</f>
        <v>396.55918892504127</v>
      </c>
      <c r="AO89" s="205">
        <f>Exports!AP$7</f>
        <v>432.5564383704081</v>
      </c>
      <c r="AP89" s="205">
        <f>Exports!AQ$7</f>
        <v>449.23895381857579</v>
      </c>
      <c r="AQ89" s="205">
        <f>Exports!AR$7</f>
        <v>515.44621571435061</v>
      </c>
      <c r="AR89" s="205">
        <f>Exports!AS$7</f>
        <v>556.22496736611311</v>
      </c>
      <c r="AS89" s="205">
        <f>Exports!AT$7</f>
        <v>480.59368818021414</v>
      </c>
      <c r="AT89" s="205">
        <f>Exports!AU$7</f>
        <v>578.96780432393507</v>
      </c>
      <c r="AU89" s="205">
        <f>Exports!AV$7</f>
        <v>664.39869614400027</v>
      </c>
      <c r="AV89" s="205">
        <f>Exports!AW$7</f>
        <v>481.11170900000008</v>
      </c>
      <c r="AW89" s="205">
        <f>Exports!AX$7</f>
        <v>411.03168990720013</v>
      </c>
      <c r="AX89" s="205">
        <f>Exports!AY$7</f>
        <v>376.79853194629999</v>
      </c>
      <c r="AY89" s="205">
        <f>Exports!AZ$7</f>
        <v>371.63012561899995</v>
      </c>
      <c r="AZ89" s="205">
        <f>Exports!BA$7</f>
        <v>265.12185699999998</v>
      </c>
      <c r="BA89" s="205">
        <f>Exports!BB$7</f>
        <v>0</v>
      </c>
      <c r="BB89" s="205">
        <f>Exports!BC$7</f>
        <v>0</v>
      </c>
      <c r="BC89" s="205"/>
    </row>
    <row r="90" spans="1:71">
      <c r="B90" s="201">
        <v>2000</v>
      </c>
      <c r="C90" s="201">
        <f>B90+1</f>
        <v>2001</v>
      </c>
      <c r="D90" s="201">
        <f t="shared" ref="D90:AA90" si="2">C90+1</f>
        <v>2002</v>
      </c>
      <c r="E90" s="201">
        <f t="shared" si="2"/>
        <v>2003</v>
      </c>
      <c r="F90" s="201">
        <f t="shared" si="2"/>
        <v>2004</v>
      </c>
      <c r="G90" s="201">
        <f t="shared" si="2"/>
        <v>2005</v>
      </c>
      <c r="H90" s="201">
        <f t="shared" si="2"/>
        <v>2006</v>
      </c>
      <c r="I90" s="201">
        <f t="shared" si="2"/>
        <v>2007</v>
      </c>
      <c r="J90" s="201">
        <f t="shared" si="2"/>
        <v>2008</v>
      </c>
      <c r="K90" s="201">
        <f t="shared" si="2"/>
        <v>2009</v>
      </c>
      <c r="L90" s="201">
        <f t="shared" si="2"/>
        <v>2010</v>
      </c>
      <c r="M90" s="201">
        <f t="shared" si="2"/>
        <v>2011</v>
      </c>
      <c r="N90" s="201">
        <f t="shared" si="2"/>
        <v>2012</v>
      </c>
      <c r="O90" s="201">
        <f t="shared" si="2"/>
        <v>2013</v>
      </c>
      <c r="P90" s="201">
        <f t="shared" si="2"/>
        <v>2014</v>
      </c>
      <c r="Q90" s="201">
        <f t="shared" si="2"/>
        <v>2015</v>
      </c>
      <c r="R90" s="201">
        <f t="shared" si="2"/>
        <v>2016</v>
      </c>
      <c r="S90" s="201">
        <f t="shared" si="2"/>
        <v>2017</v>
      </c>
      <c r="T90" s="201">
        <f t="shared" si="2"/>
        <v>2018</v>
      </c>
      <c r="U90" s="201">
        <f t="shared" si="2"/>
        <v>2019</v>
      </c>
      <c r="V90" s="201">
        <f t="shared" si="2"/>
        <v>2020</v>
      </c>
      <c r="W90" s="201">
        <f t="shared" si="2"/>
        <v>2021</v>
      </c>
      <c r="X90" s="201">
        <f t="shared" si="2"/>
        <v>2022</v>
      </c>
      <c r="Y90" s="201">
        <f t="shared" si="2"/>
        <v>2023</v>
      </c>
      <c r="Z90" s="201">
        <f t="shared" si="2"/>
        <v>2024</v>
      </c>
      <c r="AA90" s="201">
        <f t="shared" si="2"/>
        <v>2025</v>
      </c>
      <c r="AC90" s="201">
        <v>2000</v>
      </c>
      <c r="AD90" s="201">
        <f t="shared" ref="AD90:BB90" si="3">AC90+1</f>
        <v>2001</v>
      </c>
      <c r="AE90" s="201">
        <f t="shared" si="3"/>
        <v>2002</v>
      </c>
      <c r="AF90" s="201">
        <f t="shared" si="3"/>
        <v>2003</v>
      </c>
      <c r="AG90" s="201">
        <f t="shared" si="3"/>
        <v>2004</v>
      </c>
      <c r="AH90" s="201">
        <f t="shared" si="3"/>
        <v>2005</v>
      </c>
      <c r="AI90" s="201">
        <f t="shared" si="3"/>
        <v>2006</v>
      </c>
      <c r="AJ90" s="201">
        <f t="shared" si="3"/>
        <v>2007</v>
      </c>
      <c r="AK90" s="201">
        <f t="shared" si="3"/>
        <v>2008</v>
      </c>
      <c r="AL90" s="201">
        <f t="shared" si="3"/>
        <v>2009</v>
      </c>
      <c r="AM90" s="201">
        <f t="shared" si="3"/>
        <v>2010</v>
      </c>
      <c r="AN90" s="201">
        <f t="shared" si="3"/>
        <v>2011</v>
      </c>
      <c r="AO90" s="201">
        <f t="shared" si="3"/>
        <v>2012</v>
      </c>
      <c r="AP90" s="201">
        <f t="shared" si="3"/>
        <v>2013</v>
      </c>
      <c r="AQ90" s="201">
        <f t="shared" si="3"/>
        <v>2014</v>
      </c>
      <c r="AR90" s="201">
        <f t="shared" si="3"/>
        <v>2015</v>
      </c>
      <c r="AS90" s="201">
        <f t="shared" si="3"/>
        <v>2016</v>
      </c>
      <c r="AT90" s="201">
        <f t="shared" si="3"/>
        <v>2017</v>
      </c>
      <c r="AU90" s="201">
        <f t="shared" si="3"/>
        <v>2018</v>
      </c>
      <c r="AV90" s="201">
        <f t="shared" si="3"/>
        <v>2019</v>
      </c>
      <c r="AW90" s="201">
        <f t="shared" si="3"/>
        <v>2020</v>
      </c>
      <c r="AX90" s="201">
        <f t="shared" si="3"/>
        <v>2021</v>
      </c>
      <c r="AY90" s="201">
        <f t="shared" si="3"/>
        <v>2022</v>
      </c>
      <c r="AZ90" s="201">
        <f t="shared" si="3"/>
        <v>2023</v>
      </c>
      <c r="BA90" s="201">
        <f t="shared" si="3"/>
        <v>2024</v>
      </c>
      <c r="BB90" s="201">
        <f t="shared" si="3"/>
        <v>2025</v>
      </c>
    </row>
    <row r="91" spans="1:71">
      <c r="A91" s="206" t="str">
        <f>Exports!B$9</f>
        <v xml:space="preserve">Logs </v>
      </c>
      <c r="B91" s="206">
        <f>Exports!C$9</f>
        <v>0.50108156032941176</v>
      </c>
      <c r="C91" s="206">
        <f>Exports!D$9</f>
        <v>0.44976431450000004</v>
      </c>
      <c r="D91" s="206">
        <f>Exports!E$9</f>
        <v>0.57658801929411774</v>
      </c>
      <c r="E91" s="206">
        <f>Exports!F$9</f>
        <v>0.72824694433333326</v>
      </c>
      <c r="F91" s="206">
        <f>Exports!G$9</f>
        <v>0.917790847136842</v>
      </c>
      <c r="G91" s="206">
        <f>Exports!H$9</f>
        <v>1.0588182290000001</v>
      </c>
      <c r="H91" s="206">
        <f>Exports!I$9</f>
        <v>1.1168714722857143</v>
      </c>
      <c r="I91" s="206">
        <f>Exports!J$9</f>
        <v>1.3495703613999996</v>
      </c>
      <c r="J91" s="206">
        <f>Exports!K$9</f>
        <v>1.4030826265565217</v>
      </c>
      <c r="K91" s="206">
        <f>Exports!L$9</f>
        <v>1.2970943866666669</v>
      </c>
      <c r="L91" s="206">
        <f>Exports!M$9</f>
        <v>1.6026218518666668</v>
      </c>
      <c r="M91" s="206">
        <f>Exports!N$9</f>
        <v>1.968961</v>
      </c>
      <c r="N91" s="206">
        <f>Exports!O$9</f>
        <v>2.0916357135999997</v>
      </c>
      <c r="O91" s="206">
        <f>Exports!P$9</f>
        <v>2.1569734744</v>
      </c>
      <c r="P91" s="206">
        <f>Exports!Q$9</f>
        <v>2.2292229724161761</v>
      </c>
      <c r="Q91" s="206">
        <f>Exports!R$9</f>
        <v>2.5795203603986754</v>
      </c>
      <c r="R91" s="206">
        <f>Exports!S$9</f>
        <v>2.7218722518088634</v>
      </c>
      <c r="S91" s="206">
        <f>Exports!T$9</f>
        <v>2.6267280184719932</v>
      </c>
      <c r="T91" s="206">
        <f>Exports!U$9</f>
        <v>2.9651853013329164</v>
      </c>
      <c r="U91" s="206">
        <f>Exports!V$9</f>
        <v>2.677986361904189</v>
      </c>
      <c r="V91" s="206">
        <f>Exports!W$9</f>
        <v>2.5095981406000001</v>
      </c>
      <c r="W91" s="206">
        <f>Exports!X$9</f>
        <v>1.8948568943999997</v>
      </c>
      <c r="X91" s="206">
        <f>Exports!Y$9</f>
        <v>1.6233255239999993</v>
      </c>
      <c r="Y91" s="206">
        <f>Exports!Z$9</f>
        <v>0</v>
      </c>
      <c r="Z91" s="206">
        <f>Exports!AA$9</f>
        <v>0</v>
      </c>
      <c r="AA91" s="206">
        <f>Exports!AB$9</f>
        <v>0</v>
      </c>
      <c r="AB91" s="205"/>
      <c r="BD91" s="207">
        <f t="shared" ref="BD91:BJ91" si="4">I91/SUM(I$104:I$107)</f>
        <v>0.98718294006250074</v>
      </c>
      <c r="BE91" s="207">
        <f t="shared" si="4"/>
        <v>0.98525046829062635</v>
      </c>
      <c r="BF91" s="207">
        <f t="shared" si="4"/>
        <v>0.9855667072313492</v>
      </c>
      <c r="BG91" s="207">
        <f t="shared" si="4"/>
        <v>0.98763470153572441</v>
      </c>
      <c r="BH91" s="207">
        <f t="shared" si="4"/>
        <v>0.98838332198360879</v>
      </c>
      <c r="BI91" s="207">
        <f t="shared" si="4"/>
        <v>0.98698088801022954</v>
      </c>
      <c r="BJ91" s="207">
        <f t="shared" si="4"/>
        <v>0.98379033297878415</v>
      </c>
      <c r="BK91" s="207">
        <f t="shared" ref="BK91" si="5">P91/SUM(P$104:P$107)</f>
        <v>0.98770215300752928</v>
      </c>
      <c r="BL91" s="207">
        <f t="shared" ref="BL91" si="6">Q91/SUM(Q$104:Q$107)</f>
        <v>0.9830008719146528</v>
      </c>
      <c r="BM91" s="207">
        <f t="shared" ref="BM91" si="7">R91/SUM(R$104:R$107)</f>
        <v>0.98610362260452777</v>
      </c>
      <c r="BN91" s="207">
        <f t="shared" ref="BN91" si="8">S91/SUM(S$104:S$107)</f>
        <v>0.98478036345318687</v>
      </c>
      <c r="BO91" s="207">
        <f t="shared" ref="BO91" si="9">T91/SUM(T$104:T$107)</f>
        <v>0.98108194731222154</v>
      </c>
      <c r="BP91" s="207">
        <f t="shared" ref="BP91" si="10">U91/SUM(U$104:U$107)</f>
        <v>0.97966224172075655</v>
      </c>
      <c r="BQ91" s="207">
        <f t="shared" ref="BQ91" si="11">V91/SUM(V$104:V$107)</f>
        <v>0.97638283878014986</v>
      </c>
      <c r="BR91" s="207">
        <f t="shared" ref="BR91" si="12">W91/SUM(W$104:W$107)</f>
        <v>0.95349106157040864</v>
      </c>
      <c r="BS91" s="207">
        <f t="shared" ref="BS91" si="13">X91/SUM(X$104:X$107)</f>
        <v>0.95019025559036974</v>
      </c>
    </row>
    <row r="92" spans="1:71">
      <c r="A92" s="206" t="str">
        <f>Exports!B$10</f>
        <v xml:space="preserve">Sawn wood </v>
      </c>
      <c r="B92" s="206">
        <f>Exports!C$10</f>
        <v>7.8360034480000011E-3</v>
      </c>
      <c r="C92" s="206">
        <f>Exports!D$10</f>
        <v>2.5421807684E-2</v>
      </c>
      <c r="D92" s="206">
        <f>Exports!E$10</f>
        <v>1.1724607075999999E-2</v>
      </c>
      <c r="E92" s="206">
        <f>Exports!F$10</f>
        <v>4.7386885910000003E-3</v>
      </c>
      <c r="F92" s="206">
        <f>Exports!G$10</f>
        <v>1.1437236356000002E-2</v>
      </c>
      <c r="G92" s="206">
        <f>Exports!H$10</f>
        <v>8.0819458720000018E-3</v>
      </c>
      <c r="H92" s="206">
        <f>Exports!I$10</f>
        <v>1.270408594E-2</v>
      </c>
      <c r="I92" s="206">
        <f>Exports!J$10</f>
        <v>1.7522106095999995E-2</v>
      </c>
      <c r="J92" s="206">
        <f>Exports!K$10</f>
        <v>2.1004620000000002E-2</v>
      </c>
      <c r="K92" s="206">
        <f>Exports!L$10</f>
        <v>1.8606406000000002E-2</v>
      </c>
      <c r="L92" s="206">
        <f>Exports!M$10</f>
        <v>2.0015812907999999E-2</v>
      </c>
      <c r="M92" s="206">
        <f>Exports!N$10</f>
        <v>2.2769214649999998E-2</v>
      </c>
      <c r="N92" s="206">
        <f>Exports!O$10</f>
        <v>2.2404199999999996E-2</v>
      </c>
      <c r="O92" s="206">
        <f>Exports!P$10</f>
        <v>2.5306378551999999E-2</v>
      </c>
      <c r="P92" s="206">
        <f>Exports!Q$10</f>
        <v>2.1733736904727394E-2</v>
      </c>
      <c r="Q92" s="206">
        <f>Exports!R$10</f>
        <v>2.3430344519656893E-2</v>
      </c>
      <c r="R92" s="206">
        <f>Exports!S$10</f>
        <v>2.497230352177195E-2</v>
      </c>
      <c r="S92" s="206">
        <f>Exports!T$10</f>
        <v>2.6242372329940287E-2</v>
      </c>
      <c r="T92" s="206">
        <f>Exports!U$10</f>
        <v>2.3477711673264658E-2</v>
      </c>
      <c r="U92" s="206">
        <f>Exports!V$10</f>
        <v>1.972173231145688E-2</v>
      </c>
      <c r="V92" s="206">
        <f>Exports!W$10</f>
        <v>2.0035498756000001E-2</v>
      </c>
      <c r="W92" s="206">
        <f>Exports!X$10</f>
        <v>2.6691247856000001E-2</v>
      </c>
      <c r="X92" s="206">
        <f>Exports!Y$10</f>
        <v>1.7266664722579997E-2</v>
      </c>
      <c r="Y92" s="206">
        <f>Exports!Z$10</f>
        <v>0</v>
      </c>
      <c r="Z92" s="206">
        <f>Exports!AA$10</f>
        <v>0</v>
      </c>
      <c r="AA92" s="206">
        <f>Exports!AB$10</f>
        <v>0</v>
      </c>
      <c r="AB92" s="205"/>
      <c r="BD92" s="207">
        <f t="shared" ref="BD92:BJ92" si="14">I102/SUM(I$104:I$107)</f>
        <v>0</v>
      </c>
      <c r="BE92" s="207">
        <f t="shared" si="14"/>
        <v>0</v>
      </c>
      <c r="BF92" s="207">
        <f t="shared" si="14"/>
        <v>0</v>
      </c>
      <c r="BG92" s="207">
        <f t="shared" si="14"/>
        <v>0</v>
      </c>
      <c r="BH92" s="207">
        <f t="shared" si="14"/>
        <v>0</v>
      </c>
      <c r="BI92" s="207">
        <f t="shared" si="14"/>
        <v>0</v>
      </c>
      <c r="BJ92" s="207">
        <f t="shared" si="14"/>
        <v>0</v>
      </c>
      <c r="BK92" s="207">
        <f t="shared" ref="BK92" si="15">P102/SUM(P$104:P$107)</f>
        <v>0</v>
      </c>
      <c r="BL92" s="207">
        <f t="shared" ref="BL92" si="16">Q102/SUM(Q$104:Q$107)</f>
        <v>0</v>
      </c>
      <c r="BM92" s="207">
        <f t="shared" ref="BM92" si="17">R102/SUM(R$104:R$107)</f>
        <v>0</v>
      </c>
      <c r="BN92" s="207">
        <f t="shared" ref="BN92" si="18">S102/SUM(S$104:S$107)</f>
        <v>0</v>
      </c>
      <c r="BO92" s="207">
        <f t="shared" ref="BO92" si="19">T102/SUM(T$104:T$107)</f>
        <v>0</v>
      </c>
      <c r="BP92" s="207">
        <f t="shared" ref="BP92" si="20">U102/SUM(U$104:U$107)</f>
        <v>0</v>
      </c>
      <c r="BQ92" s="207">
        <f t="shared" ref="BQ92" si="21">V102/SUM(V$104:V$107)</f>
        <v>0</v>
      </c>
      <c r="BR92" s="207">
        <f t="shared" ref="BR92" si="22">W102/SUM(W$104:W$107)</f>
        <v>0</v>
      </c>
      <c r="BS92" s="207">
        <f t="shared" ref="BS92" si="23">X102/SUM(X$104:X$107)</f>
        <v>0</v>
      </c>
    </row>
    <row r="93" spans="1:71">
      <c r="A93" s="201" t="s">
        <v>16</v>
      </c>
      <c r="B93" s="206">
        <f t="shared" ref="B93:L93" si="24">B89-SUM(B91:B92)</f>
        <v>2.3881712201426764E-3</v>
      </c>
      <c r="C93" s="206">
        <f t="shared" si="24"/>
        <v>1.0687241999990382E-4</v>
      </c>
      <c r="D93" s="206">
        <f t="shared" si="24"/>
        <v>1.3633333333373798E-6</v>
      </c>
      <c r="E93" s="206">
        <f t="shared" si="24"/>
        <v>2.1739428571199149E-5</v>
      </c>
      <c r="F93" s="206">
        <f t="shared" si="24"/>
        <v>7.1818620000052569E-5</v>
      </c>
      <c r="G93" s="206">
        <f t="shared" si="24"/>
        <v>3.8512591999984025E-4</v>
      </c>
      <c r="H93" s="206">
        <f t="shared" si="24"/>
        <v>4.8019400477250507E-4</v>
      </c>
      <c r="I93" s="206">
        <f t="shared" si="24"/>
        <v>8.5097291666835773E-5</v>
      </c>
      <c r="J93" s="206">
        <f t="shared" si="24"/>
        <v>2.7926666670285982E-6</v>
      </c>
      <c r="K93" s="206">
        <f t="shared" si="24"/>
        <v>6.4213299751036956E-4</v>
      </c>
      <c r="L93" s="206">
        <f t="shared" si="24"/>
        <v>1.2222710571463402E-4</v>
      </c>
      <c r="M93" s="206">
        <f t="shared" ref="M93:AA93" si="25">M89-SUM(M91:M92)</f>
        <v>8.1114973418783265E-4</v>
      </c>
      <c r="N93" s="206">
        <f t="shared" si="25"/>
        <v>5.2234154644184017E-3</v>
      </c>
      <c r="O93" s="206">
        <f t="shared" si="25"/>
        <v>1.0272331552166225E-2</v>
      </c>
      <c r="P93" s="206">
        <f t="shared" si="25"/>
        <v>6.1515331452950406E-3</v>
      </c>
      <c r="Q93" s="206">
        <f t="shared" si="25"/>
        <v>2.1193215228572093E-2</v>
      </c>
      <c r="R93" s="206">
        <f t="shared" si="25"/>
        <v>1.3564442643559715E-2</v>
      </c>
      <c r="S93" s="206">
        <f t="shared" si="25"/>
        <v>1.4890939705000772E-2</v>
      </c>
      <c r="T93" s="206">
        <f t="shared" si="25"/>
        <v>3.4277245952962776E-2</v>
      </c>
      <c r="U93" s="206">
        <f t="shared" si="25"/>
        <v>3.6120553980000025E-2</v>
      </c>
      <c r="V93" s="206">
        <f t="shared" si="25"/>
        <v>4.0894550929091E-2</v>
      </c>
      <c r="W93" s="206">
        <f t="shared" si="25"/>
        <v>6.6623137500000595E-2</v>
      </c>
      <c r="X93" s="206">
        <f t="shared" si="25"/>
        <v>6.8520174243917875E-2</v>
      </c>
      <c r="Y93" s="206">
        <f t="shared" si="25"/>
        <v>1.4747717257777777</v>
      </c>
      <c r="Z93" s="206">
        <f t="shared" si="25"/>
        <v>1.0577777777777777E-7</v>
      </c>
      <c r="AA93" s="206">
        <f t="shared" si="25"/>
        <v>1.0577777777777777E-7</v>
      </c>
      <c r="AB93" s="205"/>
      <c r="BD93" s="207">
        <f t="shared" ref="BD93:BJ93" si="26">I93/SUM(I$104:I$107)</f>
        <v>6.2246917227700097E-5</v>
      </c>
      <c r="BE93" s="207">
        <f t="shared" si="26"/>
        <v>1.9610221731718581E-6</v>
      </c>
      <c r="BF93" s="207">
        <f t="shared" si="26"/>
        <v>4.8790967755805081E-4</v>
      </c>
      <c r="BG93" s="207">
        <f t="shared" si="26"/>
        <v>7.5323901849611859E-5</v>
      </c>
      <c r="BH93" s="207">
        <f t="shared" si="26"/>
        <v>4.0718270646431865E-4</v>
      </c>
      <c r="BI93" s="207">
        <f t="shared" si="26"/>
        <v>2.4647749127618647E-3</v>
      </c>
      <c r="BJ93" s="207">
        <f t="shared" si="26"/>
        <v>4.685185329404754E-3</v>
      </c>
      <c r="BK93" s="207">
        <f t="shared" ref="BK93" si="27">P93/SUM(P$104:P$107)</f>
        <v>2.7255607030281298E-3</v>
      </c>
      <c r="BL93" s="207">
        <f t="shared" ref="BL93" si="28">Q93/SUM(Q$104:Q$107)</f>
        <v>8.0762878898701339E-3</v>
      </c>
      <c r="BM93" s="207">
        <f t="shared" ref="BM93" si="29">R93/SUM(R$104:R$107)</f>
        <v>4.9142446051743888E-3</v>
      </c>
      <c r="BN93" s="207">
        <f t="shared" ref="BN93" si="30">S93/SUM(S$104:S$107)</f>
        <v>5.5827268418070152E-3</v>
      </c>
      <c r="BO93" s="207">
        <f t="shared" ref="BO93" si="31">T93/SUM(T$104:T$107)</f>
        <v>1.1341209331138868E-2</v>
      </c>
      <c r="BP93" s="207">
        <f t="shared" ref="BP93" si="32">U93/SUM(U$104:U$107)</f>
        <v>1.3213638197575119E-2</v>
      </c>
      <c r="BQ93" s="207">
        <f t="shared" ref="BQ93" si="33">V93/SUM(V$104:V$107)</f>
        <v>1.5910410946207921E-2</v>
      </c>
      <c r="BR93" s="207">
        <f t="shared" ref="BR93" si="34">W93/SUM(W$104:W$107)</f>
        <v>3.3524730172376276E-2</v>
      </c>
      <c r="BS93" s="207">
        <f t="shared" ref="BS93" si="35">X93/SUM(X$104:X$107)</f>
        <v>4.0107298822910038E-2</v>
      </c>
    </row>
    <row r="94" spans="1:71">
      <c r="B94" s="205"/>
      <c r="C94" s="205"/>
      <c r="D94" s="205"/>
      <c r="E94" s="205"/>
      <c r="F94" s="205"/>
      <c r="G94" s="205"/>
      <c r="H94" s="205"/>
      <c r="I94" s="205"/>
      <c r="J94" s="205"/>
      <c r="K94" s="205"/>
      <c r="L94" s="205"/>
      <c r="M94" s="205"/>
      <c r="N94" s="205"/>
      <c r="O94" s="205"/>
      <c r="P94" s="205"/>
      <c r="Q94" s="205"/>
      <c r="R94" s="205"/>
      <c r="S94" s="205"/>
      <c r="T94" s="205"/>
      <c r="U94" s="205"/>
      <c r="V94" s="205"/>
      <c r="W94" s="205"/>
      <c r="X94" s="205"/>
      <c r="Y94" s="205"/>
      <c r="Z94" s="205"/>
      <c r="AA94" s="205"/>
    </row>
    <row r="95" spans="1:71">
      <c r="B95" s="205"/>
      <c r="C95" s="205"/>
      <c r="D95" s="205"/>
      <c r="E95" s="205"/>
      <c r="F95" s="205"/>
      <c r="G95" s="205"/>
      <c r="H95" s="205"/>
      <c r="I95" s="205"/>
      <c r="J95" s="205"/>
      <c r="K95" s="205"/>
      <c r="L95" s="205"/>
      <c r="M95" s="205"/>
      <c r="N95" s="205"/>
    </row>
    <row r="96" spans="1:71">
      <c r="B96" s="205"/>
      <c r="C96" s="205"/>
      <c r="D96" s="205"/>
      <c r="E96" s="205"/>
      <c r="F96" s="205"/>
      <c r="G96" s="205"/>
      <c r="H96" s="205"/>
      <c r="I96" s="205"/>
      <c r="J96" s="205"/>
      <c r="K96" s="205"/>
      <c r="L96" s="205"/>
      <c r="M96" s="205"/>
      <c r="N96" s="205"/>
    </row>
    <row r="97" spans="1:71">
      <c r="A97" s="201" t="str">
        <f>A91</f>
        <v xml:space="preserve">Logs </v>
      </c>
      <c r="AC97" s="205">
        <f>Exports!AD$9</f>
        <v>60.99677882763072</v>
      </c>
      <c r="AD97" s="205">
        <f>Exports!AE$9</f>
        <v>46.832198022451223</v>
      </c>
      <c r="AE97" s="205">
        <f>Exports!AF$9</f>
        <v>60.473713492461464</v>
      </c>
      <c r="AF97" s="205">
        <f>Exports!AG$9</f>
        <v>81.579022147514706</v>
      </c>
      <c r="AG97" s="205">
        <f>Exports!AH$9</f>
        <v>115.44971236655756</v>
      </c>
      <c r="AH97" s="205">
        <f>Exports!AI$9</f>
        <v>156.70583021749988</v>
      </c>
      <c r="AI97" s="205">
        <f>Exports!AJ$9</f>
        <v>185.93485792565866</v>
      </c>
      <c r="AJ97" s="205">
        <f>Exports!AK$9</f>
        <v>242.49474133057325</v>
      </c>
      <c r="AK97" s="205">
        <f>Exports!AL$9</f>
        <v>257.91355177123046</v>
      </c>
      <c r="AL97" s="205">
        <f>Exports!AM$9</f>
        <v>204.15154959602492</v>
      </c>
      <c r="AM97" s="205">
        <f>Exports!AN$9</f>
        <v>312.0430199698086</v>
      </c>
      <c r="AN97" s="205">
        <f>Exports!AO$9</f>
        <v>389.42015053079916</v>
      </c>
      <c r="AO97" s="205">
        <f>Exports!AP$9</f>
        <v>422.79490165436653</v>
      </c>
      <c r="AP97" s="205">
        <f>Exports!AQ$9</f>
        <v>437.92073104267587</v>
      </c>
      <c r="AQ97" s="205">
        <f>Exports!AR$9</f>
        <v>504.57846100185054</v>
      </c>
      <c r="AR97" s="205">
        <f>Exports!AS$9</f>
        <v>542.81349479211303</v>
      </c>
      <c r="AS97" s="205">
        <f>Exports!AT$9</f>
        <v>467.78365256451411</v>
      </c>
      <c r="AT97" s="205">
        <f>Exports!AU$9</f>
        <v>565.77308882843488</v>
      </c>
      <c r="AU97" s="205">
        <f>Exports!AV$9</f>
        <v>647.70353599999999</v>
      </c>
      <c r="AV97" s="205">
        <f>Exports!AW$9</f>
        <v>465.66397499999994</v>
      </c>
      <c r="AW97" s="205">
        <f>Exports!AX$9</f>
        <v>394.7206579999999</v>
      </c>
      <c r="AX97" s="205">
        <f>Exports!AY$9</f>
        <v>351.14699100000001</v>
      </c>
      <c r="AY97" s="205">
        <f>Exports!AZ$9</f>
        <v>349.40165850800003</v>
      </c>
      <c r="AZ97" s="205">
        <f>Exports!BA$9</f>
        <v>0</v>
      </c>
      <c r="BA97" s="205">
        <f>Exports!BB$9</f>
        <v>0</v>
      </c>
      <c r="BB97" s="205">
        <f>Exports!BC$9</f>
        <v>0</v>
      </c>
      <c r="BD97" s="207">
        <f t="shared" ref="BD97:BG99" si="36">AJ97/SUM(AJ$112:AJ$115)</f>
        <v>0.97961268136816526</v>
      </c>
      <c r="BE97" s="207">
        <f t="shared" si="36"/>
        <v>0.96843754615221689</v>
      </c>
      <c r="BF97" s="207">
        <f t="shared" si="36"/>
        <v>0.97381970353853275</v>
      </c>
      <c r="BG97" s="207">
        <f t="shared" si="36"/>
        <v>0.97951516057639454</v>
      </c>
      <c r="BH97" s="207">
        <f t="shared" ref="BH97:BJ99" si="37">AN97/SUM(AN$112:AN$115)</f>
        <v>0.98214563140970879</v>
      </c>
      <c r="BI97" s="207">
        <f t="shared" si="37"/>
        <v>0.97750419880041717</v>
      </c>
      <c r="BJ97" s="207">
        <f t="shared" si="37"/>
        <v>0.97485243755960715</v>
      </c>
      <c r="BK97" s="207">
        <f t="shared" ref="BK97:BK99" si="38">AQ97/SUM(AQ$112:AQ$115)</f>
        <v>0.97909396155008932</v>
      </c>
      <c r="BL97" s="207">
        <f t="shared" ref="BL97:BL99" si="39">AR97/SUM(AR$112:AR$115)</f>
        <v>0.97592778024922411</v>
      </c>
      <c r="BM97" s="207">
        <f t="shared" ref="BM97:BM99" si="40">AS97/SUM(AS$112:AS$115)</f>
        <v>0.97344661035728031</v>
      </c>
      <c r="BN97" s="207">
        <f t="shared" ref="BN97:BN99" si="41">AT97/SUM(AT$112:AT$115)</f>
        <v>0.97794431128299042</v>
      </c>
      <c r="BO97" s="207">
        <f t="shared" ref="BO97:BO99" si="42">AU97/SUM(AU$112:AU$115)</f>
        <v>0.97551973213965992</v>
      </c>
      <c r="BP97" s="207">
        <f t="shared" ref="BP97:BP99" si="43">AV97/SUM(AV$112:AV$115)</f>
        <v>0.96832754203226912</v>
      </c>
      <c r="BQ97" s="207">
        <f t="shared" ref="BQ97:BQ99" si="44">AW97/SUM(AW$112:AW$115)</f>
        <v>0.96068627197906742</v>
      </c>
      <c r="BR97" s="207">
        <f t="shared" ref="BR97:BR99" si="45">AX97/SUM(AX$112:AX$115)</f>
        <v>0.9334528714400766</v>
      </c>
      <c r="BS97" s="207">
        <f t="shared" ref="BS97:BS99" si="46">AY97/SUM(AY$112:AY$115)</f>
        <v>0.94169293580179592</v>
      </c>
    </row>
    <row r="98" spans="1:71">
      <c r="A98" s="201" t="str">
        <f>A92</f>
        <v xml:space="preserve">Sawn wood </v>
      </c>
      <c r="AC98" s="205">
        <f>Exports!AD$10</f>
        <v>1.942805692736</v>
      </c>
      <c r="AD98" s="205">
        <f>Exports!AE$10</f>
        <v>2.2636346124000002</v>
      </c>
      <c r="AE98" s="205">
        <f>Exports!AF$10</f>
        <v>1.0012698095999999</v>
      </c>
      <c r="AF98" s="205">
        <f>Exports!AG$10</f>
        <v>1.3609808543999997</v>
      </c>
      <c r="AG98" s="205">
        <f>Exports!AH$10</f>
        <v>3.5092925445999992</v>
      </c>
      <c r="AH98" s="205">
        <f>Exports!AI$10</f>
        <v>2.0593501643000001</v>
      </c>
      <c r="AI98" s="205">
        <f>Exports!AJ$10</f>
        <v>3.4878351201202187</v>
      </c>
      <c r="AJ98" s="205">
        <f>Exports!AK$10</f>
        <v>5.046706368833461</v>
      </c>
      <c r="AK98" s="205">
        <f>Exports!AL$10</f>
        <v>8.4056887373280524</v>
      </c>
      <c r="AL98" s="205">
        <f>Exports!AM$10</f>
        <v>5.4507209992421339</v>
      </c>
      <c r="AM98" s="205">
        <f>Exports!AN$10</f>
        <v>6.4300587733203614</v>
      </c>
      <c r="AN98" s="205">
        <f>Exports!AO$10</f>
        <v>7.0512463782421744</v>
      </c>
      <c r="AO98" s="205">
        <f>Exports!AP$10</f>
        <v>8.8476486888416215</v>
      </c>
      <c r="AP98" s="205">
        <f>Exports!AQ$10</f>
        <v>9.6283699999999985</v>
      </c>
      <c r="AQ98" s="205">
        <f>Exports!AR$10</f>
        <v>9.5822469029999997</v>
      </c>
      <c r="AR98" s="205">
        <f>Exports!AS$10</f>
        <v>9.3138031774999988</v>
      </c>
      <c r="AS98" s="205">
        <f>Exports!AT$10</f>
        <v>10.1204295139</v>
      </c>
      <c r="AT98" s="205">
        <f>Exports!AU$10</f>
        <v>10.461273495499999</v>
      </c>
      <c r="AU98" s="205">
        <f>Exports!AV$10</f>
        <v>10.122839773999999</v>
      </c>
      <c r="AV98" s="205">
        <f>Exports!AW$10</f>
        <v>9.0232840000000003</v>
      </c>
      <c r="AW98" s="205">
        <f>Exports!AX$10</f>
        <v>9.0594332283999996</v>
      </c>
      <c r="AX98" s="205">
        <f>Exports!AY$10</f>
        <v>13.586877000000001</v>
      </c>
      <c r="AY98" s="205">
        <f>Exports!AZ$10</f>
        <v>9.7559055080000014</v>
      </c>
      <c r="AZ98" s="205">
        <f>Exports!BA$10</f>
        <v>0</v>
      </c>
      <c r="BA98" s="205">
        <f>Exports!BB$10</f>
        <v>0</v>
      </c>
      <c r="BB98" s="205">
        <f>Exports!BC$10</f>
        <v>0</v>
      </c>
      <c r="BD98" s="207">
        <f t="shared" si="36"/>
        <v>2.0387318631834746E-2</v>
      </c>
      <c r="BE98" s="207">
        <f t="shared" si="36"/>
        <v>3.1562453847783202E-2</v>
      </c>
      <c r="BF98" s="207">
        <f t="shared" si="36"/>
        <v>2.6000388035538984E-2</v>
      </c>
      <c r="BG98" s="207">
        <f t="shared" si="36"/>
        <v>2.0184204256432137E-2</v>
      </c>
      <c r="BH98" s="207">
        <f t="shared" si="37"/>
        <v>1.77837505761951E-2</v>
      </c>
      <c r="BI98" s="207">
        <f t="shared" si="37"/>
        <v>2.0455813703079855E-2</v>
      </c>
      <c r="BJ98" s="207">
        <f t="shared" si="37"/>
        <v>2.1433650656084362E-2</v>
      </c>
      <c r="BK98" s="207">
        <f t="shared" si="38"/>
        <v>1.8593580197976259E-2</v>
      </c>
      <c r="BL98" s="207">
        <f t="shared" si="39"/>
        <v>1.6745345036377333E-2</v>
      </c>
      <c r="BM98" s="207">
        <f t="shared" si="40"/>
        <v>2.106037214352428E-2</v>
      </c>
      <c r="BN98" s="207">
        <f t="shared" si="41"/>
        <v>1.8082413436956633E-2</v>
      </c>
      <c r="BO98" s="207">
        <f t="shared" si="42"/>
        <v>1.524621898131057E-2</v>
      </c>
      <c r="BP98" s="207">
        <f t="shared" si="43"/>
        <v>1.876351808571643E-2</v>
      </c>
      <c r="BQ98" s="207">
        <f t="shared" si="44"/>
        <v>2.2049195951722611E-2</v>
      </c>
      <c r="BR98" s="207">
        <f t="shared" si="45"/>
        <v>3.6117949675249054E-2</v>
      </c>
      <c r="BS98" s="207">
        <f t="shared" si="46"/>
        <v>2.6293714055232745E-2</v>
      </c>
    </row>
    <row r="99" spans="1:71">
      <c r="A99" s="201" t="str">
        <f>A93</f>
        <v>Others</v>
      </c>
      <c r="B99" s="205"/>
      <c r="AC99" s="205">
        <f t="shared" ref="AC99:AM99" si="47">AC89-SUM(AC97:AC98)</f>
        <v>0.57255351526499254</v>
      </c>
      <c r="AD99" s="205">
        <f t="shared" si="47"/>
        <v>0.11276460200000571</v>
      </c>
      <c r="AE99" s="205">
        <f t="shared" si="47"/>
        <v>1.3401663999985658E-3</v>
      </c>
      <c r="AF99" s="205">
        <f t="shared" si="47"/>
        <v>8.6321423999748959E-3</v>
      </c>
      <c r="AG99" s="205">
        <f t="shared" si="47"/>
        <v>1.2209827000006612E-2</v>
      </c>
      <c r="AH99" s="205">
        <f t="shared" si="47"/>
        <v>0.14219543135038748</v>
      </c>
      <c r="AI99" s="205">
        <f t="shared" si="47"/>
        <v>0.19766243991972487</v>
      </c>
      <c r="AJ99" s="205">
        <f t="shared" si="47"/>
        <v>5.181427223263313E-2</v>
      </c>
      <c r="AK99" s="205">
        <f t="shared" si="47"/>
        <v>4.5252624000227115E-3</v>
      </c>
      <c r="AL99" s="205">
        <f t="shared" si="47"/>
        <v>0.11681404769367987</v>
      </c>
      <c r="AM99" s="205">
        <f t="shared" si="47"/>
        <v>0.21274931186593449</v>
      </c>
      <c r="AN99" s="205">
        <f>AN89-SUM(AN97:AN98)</f>
        <v>8.7792015999923478E-2</v>
      </c>
      <c r="AO99" s="205">
        <f>AO89-SUM(AO97:AO98)</f>
        <v>0.91388802719995965</v>
      </c>
      <c r="AP99" s="205">
        <f t="shared" ref="AP99:BB99" si="48">AP89-SUM(AP97:AP98)</f>
        <v>1.689852775899908</v>
      </c>
      <c r="AQ99" s="205">
        <f t="shared" si="48"/>
        <v>1.2855078095000181</v>
      </c>
      <c r="AR99" s="205">
        <f t="shared" si="48"/>
        <v>4.0976693965001232</v>
      </c>
      <c r="AS99" s="205">
        <f t="shared" si="48"/>
        <v>2.6896061018000523</v>
      </c>
      <c r="AT99" s="205">
        <f t="shared" si="48"/>
        <v>2.7334420000001955</v>
      </c>
      <c r="AU99" s="205">
        <f t="shared" si="48"/>
        <v>6.5723203700002841</v>
      </c>
      <c r="AV99" s="205">
        <f t="shared" si="48"/>
        <v>6.4244500000001494</v>
      </c>
      <c r="AW99" s="205">
        <f t="shared" si="48"/>
        <v>7.2515986788002351</v>
      </c>
      <c r="AX99" s="205">
        <f t="shared" si="48"/>
        <v>12.064663946299959</v>
      </c>
      <c r="AY99" s="205">
        <f t="shared" si="48"/>
        <v>12.472561602999917</v>
      </c>
      <c r="AZ99" s="205">
        <f t="shared" si="48"/>
        <v>265.12185699999998</v>
      </c>
      <c r="BA99" s="205">
        <f t="shared" si="48"/>
        <v>0</v>
      </c>
      <c r="BB99" s="205">
        <f t="shared" si="48"/>
        <v>0</v>
      </c>
      <c r="BD99" s="207">
        <f t="shared" si="36"/>
        <v>2.0931554175748369E-4</v>
      </c>
      <c r="BE99" s="207">
        <f t="shared" si="36"/>
        <v>1.6991871827891032E-5</v>
      </c>
      <c r="BF99" s="207">
        <f t="shared" si="36"/>
        <v>5.5721262718453702E-4</v>
      </c>
      <c r="BG99" s="207">
        <f t="shared" si="36"/>
        <v>6.6782835390787119E-4</v>
      </c>
      <c r="BH99" s="207">
        <f t="shared" si="37"/>
        <v>2.2141777940727446E-4</v>
      </c>
      <c r="BI99" s="207">
        <f t="shared" si="37"/>
        <v>2.1129142766997799E-3</v>
      </c>
      <c r="BJ99" s="207">
        <f t="shared" si="37"/>
        <v>3.7617700668807963E-3</v>
      </c>
      <c r="BK99" s="207">
        <f t="shared" si="38"/>
        <v>2.4944246159614297E-3</v>
      </c>
      <c r="BL99" s="207">
        <f t="shared" si="39"/>
        <v>7.3672254590005969E-3</v>
      </c>
      <c r="BM99" s="207">
        <f t="shared" si="40"/>
        <v>5.5970060703060447E-3</v>
      </c>
      <c r="BN99" s="207">
        <f t="shared" si="41"/>
        <v>4.7247812009892165E-3</v>
      </c>
      <c r="BO99" s="207">
        <f t="shared" si="42"/>
        <v>9.8987080516397055E-3</v>
      </c>
      <c r="BP99" s="207">
        <f t="shared" si="43"/>
        <v>1.3359358274191937E-2</v>
      </c>
      <c r="BQ99" s="207">
        <f t="shared" si="44"/>
        <v>1.7649218908185268E-2</v>
      </c>
      <c r="BR99" s="207">
        <f t="shared" si="45"/>
        <v>3.2071455807044812E-2</v>
      </c>
      <c r="BS99" s="207">
        <f t="shared" si="46"/>
        <v>3.3615533489600821E-2</v>
      </c>
    </row>
    <row r="101" spans="1:71" ht="13">
      <c r="A101" s="203" t="s">
        <v>63</v>
      </c>
      <c r="B101" s="205"/>
      <c r="C101" s="205"/>
      <c r="D101" s="205"/>
      <c r="E101" s="205"/>
      <c r="F101" s="205"/>
      <c r="G101" s="205"/>
      <c r="H101" s="205"/>
      <c r="I101" s="205"/>
      <c r="J101" s="205"/>
      <c r="K101" s="205"/>
      <c r="L101" s="205"/>
      <c r="M101" s="205"/>
      <c r="N101" s="205"/>
      <c r="O101" s="205"/>
      <c r="P101" s="205"/>
      <c r="Q101" s="205"/>
      <c r="R101" s="205"/>
      <c r="S101" s="205"/>
      <c r="T101" s="205"/>
      <c r="U101" s="205"/>
      <c r="V101" s="205"/>
      <c r="W101" s="205"/>
      <c r="X101" s="205"/>
      <c r="Y101" s="205"/>
      <c r="Z101" s="205"/>
      <c r="AA101" s="205"/>
      <c r="AB101" s="205"/>
      <c r="AC101" s="205"/>
      <c r="AD101" s="205"/>
      <c r="AE101" s="205"/>
      <c r="AF101" s="205"/>
      <c r="AG101" s="205"/>
      <c r="AH101" s="205"/>
      <c r="AI101" s="205"/>
      <c r="AJ101" s="205"/>
      <c r="AK101" s="205"/>
      <c r="AL101" s="205"/>
      <c r="AM101" s="205"/>
      <c r="AN101" s="205"/>
      <c r="AO101" s="205"/>
      <c r="AP101" s="205"/>
      <c r="AQ101" s="205"/>
      <c r="AR101" s="205"/>
      <c r="AS101" s="205"/>
      <c r="AT101" s="205"/>
      <c r="AU101" s="205"/>
      <c r="AV101" s="205"/>
      <c r="AW101" s="205"/>
      <c r="AX101" s="205"/>
      <c r="AY101" s="205"/>
      <c r="AZ101" s="205"/>
      <c r="BA101" s="205"/>
      <c r="BB101" s="205"/>
    </row>
    <row r="102" spans="1:71" ht="13">
      <c r="A102" s="203"/>
      <c r="B102" s="278" t="s">
        <v>54</v>
      </c>
      <c r="C102" s="278"/>
      <c r="D102" s="278"/>
      <c r="E102" s="278"/>
      <c r="F102" s="278"/>
      <c r="G102" s="278"/>
      <c r="H102" s="278"/>
      <c r="I102" s="278"/>
      <c r="J102" s="278"/>
      <c r="K102" s="278"/>
      <c r="L102" s="278"/>
      <c r="M102" s="278"/>
      <c r="N102" s="278"/>
      <c r="O102" s="278"/>
      <c r="P102" s="278"/>
      <c r="Q102" s="278"/>
      <c r="R102" s="278"/>
      <c r="S102" s="278"/>
      <c r="T102" s="278"/>
      <c r="U102" s="278"/>
      <c r="V102" s="278"/>
      <c r="W102" s="278"/>
      <c r="X102" s="278"/>
      <c r="Y102" s="278"/>
      <c r="Z102" s="278"/>
      <c r="AA102" s="278"/>
      <c r="AC102" s="278" t="s">
        <v>55</v>
      </c>
      <c r="AD102" s="278"/>
      <c r="AE102" s="278"/>
      <c r="AF102" s="278"/>
      <c r="AG102" s="278"/>
      <c r="AH102" s="278"/>
      <c r="AI102" s="278"/>
      <c r="AJ102" s="278"/>
      <c r="AK102" s="278"/>
      <c r="AL102" s="278"/>
      <c r="AM102" s="278"/>
      <c r="AN102" s="278"/>
      <c r="AO102" s="278"/>
      <c r="AP102" s="278"/>
      <c r="AQ102" s="278"/>
      <c r="AR102" s="278"/>
      <c r="AS102" s="278"/>
      <c r="AT102" s="278"/>
      <c r="AU102" s="278"/>
      <c r="AV102" s="278"/>
      <c r="AW102" s="278"/>
      <c r="AX102" s="278"/>
      <c r="AY102" s="278"/>
      <c r="AZ102" s="278"/>
      <c r="BA102" s="278"/>
      <c r="BB102" s="278"/>
    </row>
    <row r="103" spans="1:71">
      <c r="B103" s="201">
        <v>2000</v>
      </c>
      <c r="C103" s="201">
        <f>B103+1</f>
        <v>2001</v>
      </c>
      <c r="D103" s="201">
        <f t="shared" ref="D103:AA103" si="49">C103+1</f>
        <v>2002</v>
      </c>
      <c r="E103" s="201">
        <f t="shared" si="49"/>
        <v>2003</v>
      </c>
      <c r="F103" s="201">
        <f t="shared" si="49"/>
        <v>2004</v>
      </c>
      <c r="G103" s="201">
        <f t="shared" si="49"/>
        <v>2005</v>
      </c>
      <c r="H103" s="201">
        <f t="shared" si="49"/>
        <v>2006</v>
      </c>
      <c r="I103" s="201">
        <f t="shared" si="49"/>
        <v>2007</v>
      </c>
      <c r="J103" s="201">
        <f t="shared" si="49"/>
        <v>2008</v>
      </c>
      <c r="K103" s="201">
        <f t="shared" si="49"/>
        <v>2009</v>
      </c>
      <c r="L103" s="201">
        <f t="shared" si="49"/>
        <v>2010</v>
      </c>
      <c r="M103" s="201">
        <f t="shared" si="49"/>
        <v>2011</v>
      </c>
      <c r="N103" s="201">
        <f t="shared" si="49"/>
        <v>2012</v>
      </c>
      <c r="O103" s="201">
        <f t="shared" si="49"/>
        <v>2013</v>
      </c>
      <c r="P103" s="201">
        <f t="shared" si="49"/>
        <v>2014</v>
      </c>
      <c r="Q103" s="201">
        <f t="shared" si="49"/>
        <v>2015</v>
      </c>
      <c r="R103" s="201">
        <f t="shared" si="49"/>
        <v>2016</v>
      </c>
      <c r="S103" s="201">
        <f t="shared" si="49"/>
        <v>2017</v>
      </c>
      <c r="T103" s="201">
        <f t="shared" si="49"/>
        <v>2018</v>
      </c>
      <c r="U103" s="201">
        <f t="shared" si="49"/>
        <v>2019</v>
      </c>
      <c r="V103" s="201">
        <f t="shared" si="49"/>
        <v>2020</v>
      </c>
      <c r="W103" s="201">
        <f t="shared" si="49"/>
        <v>2021</v>
      </c>
      <c r="X103" s="201">
        <f t="shared" si="49"/>
        <v>2022</v>
      </c>
      <c r="Y103" s="201">
        <f t="shared" si="49"/>
        <v>2023</v>
      </c>
      <c r="Z103" s="201">
        <f t="shared" si="49"/>
        <v>2024</v>
      </c>
      <c r="AA103" s="201">
        <f t="shared" si="49"/>
        <v>2025</v>
      </c>
      <c r="AC103" s="201">
        <v>2000</v>
      </c>
      <c r="AD103" s="201">
        <f t="shared" ref="AD103:BB103" si="50">AC103+1</f>
        <v>2001</v>
      </c>
      <c r="AE103" s="201">
        <f t="shared" si="50"/>
        <v>2002</v>
      </c>
      <c r="AF103" s="201">
        <f t="shared" si="50"/>
        <v>2003</v>
      </c>
      <c r="AG103" s="201">
        <f t="shared" si="50"/>
        <v>2004</v>
      </c>
      <c r="AH103" s="201">
        <f t="shared" si="50"/>
        <v>2005</v>
      </c>
      <c r="AI103" s="201">
        <f t="shared" si="50"/>
        <v>2006</v>
      </c>
      <c r="AJ103" s="201">
        <f t="shared" si="50"/>
        <v>2007</v>
      </c>
      <c r="AK103" s="201">
        <f t="shared" si="50"/>
        <v>2008</v>
      </c>
      <c r="AL103" s="201">
        <f t="shared" si="50"/>
        <v>2009</v>
      </c>
      <c r="AM103" s="201">
        <f t="shared" si="50"/>
        <v>2010</v>
      </c>
      <c r="AN103" s="201">
        <f t="shared" si="50"/>
        <v>2011</v>
      </c>
      <c r="AO103" s="201">
        <f t="shared" si="50"/>
        <v>2012</v>
      </c>
      <c r="AP103" s="201">
        <f t="shared" si="50"/>
        <v>2013</v>
      </c>
      <c r="AQ103" s="201">
        <f t="shared" si="50"/>
        <v>2014</v>
      </c>
      <c r="AR103" s="201">
        <f t="shared" si="50"/>
        <v>2015</v>
      </c>
      <c r="AS103" s="201">
        <f t="shared" si="50"/>
        <v>2016</v>
      </c>
      <c r="AT103" s="201">
        <f t="shared" si="50"/>
        <v>2017</v>
      </c>
      <c r="AU103" s="201">
        <f t="shared" si="50"/>
        <v>2018</v>
      </c>
      <c r="AV103" s="201">
        <f t="shared" si="50"/>
        <v>2019</v>
      </c>
      <c r="AW103" s="201">
        <f t="shared" si="50"/>
        <v>2020</v>
      </c>
      <c r="AX103" s="201">
        <f t="shared" si="50"/>
        <v>2021</v>
      </c>
      <c r="AY103" s="201">
        <f t="shared" si="50"/>
        <v>2022</v>
      </c>
      <c r="AZ103" s="201">
        <f t="shared" si="50"/>
        <v>2023</v>
      </c>
      <c r="BA103" s="201">
        <f t="shared" si="50"/>
        <v>2024</v>
      </c>
      <c r="BB103" s="201">
        <f t="shared" si="50"/>
        <v>2025</v>
      </c>
    </row>
    <row r="104" spans="1:71">
      <c r="A104" s="201" t="s">
        <v>0</v>
      </c>
      <c r="B104" s="206">
        <f>Exports!C9</f>
        <v>0.50108156032941176</v>
      </c>
      <c r="C104" s="206">
        <f>Exports!D9</f>
        <v>0.44976431450000004</v>
      </c>
      <c r="D104" s="206">
        <f>Exports!E9</f>
        <v>0.57658801929411774</v>
      </c>
      <c r="E104" s="206">
        <f>Exports!F9</f>
        <v>0.72824694433333326</v>
      </c>
      <c r="F104" s="206">
        <f>Exports!G9</f>
        <v>0.917790847136842</v>
      </c>
      <c r="G104" s="206">
        <f>Exports!H9</f>
        <v>1.0588182290000001</v>
      </c>
      <c r="H104" s="206">
        <f>Exports!I9</f>
        <v>1.1168714722857143</v>
      </c>
      <c r="I104" s="206">
        <f>Exports!J9</f>
        <v>1.3495703613999996</v>
      </c>
      <c r="J104" s="206">
        <f>Exports!K9</f>
        <v>1.4030826265565217</v>
      </c>
      <c r="K104" s="206">
        <f>Exports!L9</f>
        <v>1.2970943866666669</v>
      </c>
      <c r="L104" s="206">
        <f>Exports!M9</f>
        <v>1.6026218518666668</v>
      </c>
      <c r="M104" s="206">
        <f>Exports!N9</f>
        <v>1.968961</v>
      </c>
      <c r="N104" s="206">
        <f>Exports!O9</f>
        <v>2.0916357135999997</v>
      </c>
      <c r="O104" s="206">
        <f>Exports!P9</f>
        <v>2.1569734744</v>
      </c>
      <c r="P104" s="206">
        <f>Exports!Q9</f>
        <v>2.2292229724161761</v>
      </c>
      <c r="Q104" s="206">
        <f>Exports!R9</f>
        <v>2.5795203603986754</v>
      </c>
      <c r="R104" s="206">
        <f>Exports!S9</f>
        <v>2.7218722518088634</v>
      </c>
      <c r="S104" s="206">
        <f>Exports!T9</f>
        <v>2.6267280184719932</v>
      </c>
      <c r="T104" s="206">
        <f>Exports!U9</f>
        <v>2.9651853013329164</v>
      </c>
      <c r="U104" s="206">
        <f>Exports!V9</f>
        <v>2.677986361904189</v>
      </c>
      <c r="V104" s="206">
        <f>Exports!W9</f>
        <v>2.5095981406000001</v>
      </c>
      <c r="W104" s="206">
        <f>Exports!X9</f>
        <v>1.8948568943999997</v>
      </c>
      <c r="X104" s="206">
        <f>Exports!Y9</f>
        <v>1.6233255239999993</v>
      </c>
      <c r="Y104" s="206">
        <f>Exports!Z9</f>
        <v>0</v>
      </c>
      <c r="Z104" s="206">
        <f>Exports!AA9</f>
        <v>0</v>
      </c>
      <c r="AA104" s="206">
        <f>Exports!AB9</f>
        <v>0</v>
      </c>
      <c r="AB104" s="205"/>
      <c r="BD104" s="207">
        <f t="shared" ref="BD104:BG107" si="51">I104/SUM(I$104:I$107)</f>
        <v>0.98718294006250074</v>
      </c>
      <c r="BE104" s="207">
        <f t="shared" si="51"/>
        <v>0.98525046829062635</v>
      </c>
      <c r="BF104" s="207">
        <f t="shared" si="51"/>
        <v>0.9855667072313492</v>
      </c>
      <c r="BG104" s="207">
        <f t="shared" si="51"/>
        <v>0.98763470153572441</v>
      </c>
      <c r="BH104" s="207">
        <f t="shared" ref="BH104:BJ107" si="52">M104/SUM(M$104:M$107)</f>
        <v>0.98838332198360879</v>
      </c>
      <c r="BI104" s="207">
        <f t="shared" si="52"/>
        <v>0.98698088801022954</v>
      </c>
      <c r="BJ104" s="207">
        <f t="shared" si="52"/>
        <v>0.98379033297878415</v>
      </c>
      <c r="BK104" s="207">
        <f t="shared" ref="BK104:BK107" si="53">P104/SUM(P$104:P$107)</f>
        <v>0.98770215300752928</v>
      </c>
      <c r="BL104" s="207">
        <f t="shared" ref="BL104:BL107" si="54">Q104/SUM(Q$104:Q$107)</f>
        <v>0.9830008719146528</v>
      </c>
      <c r="BM104" s="207">
        <f t="shared" ref="BM104:BM107" si="55">R104/SUM(R$104:R$107)</f>
        <v>0.98610362260452777</v>
      </c>
      <c r="BN104" s="207">
        <f t="shared" ref="BN104:BN107" si="56">S104/SUM(S$104:S$107)</f>
        <v>0.98478036345318687</v>
      </c>
      <c r="BO104" s="207">
        <f t="shared" ref="BO104:BO107" si="57">T104/SUM(T$104:T$107)</f>
        <v>0.98108194731222154</v>
      </c>
      <c r="BP104" s="207">
        <f t="shared" ref="BP104:BP107" si="58">U104/SUM(U$104:U$107)</f>
        <v>0.97966224172075655</v>
      </c>
      <c r="BQ104" s="207">
        <f t="shared" ref="BQ104:BQ107" si="59">V104/SUM(V$104:V$107)</f>
        <v>0.97638283878014986</v>
      </c>
      <c r="BR104" s="207">
        <f t="shared" ref="BR104:BR107" si="60">W104/SUM(W$104:W$107)</f>
        <v>0.95349106157040864</v>
      </c>
      <c r="BS104" s="207">
        <f t="shared" ref="BS104:BS107" si="61">X104/SUM(X$104:X$107)</f>
        <v>0.95019025559036974</v>
      </c>
    </row>
    <row r="105" spans="1:71">
      <c r="A105" s="201" t="s">
        <v>1</v>
      </c>
      <c r="B105" s="206">
        <f>Exports!C10</f>
        <v>7.8360034480000011E-3</v>
      </c>
      <c r="C105" s="206">
        <f>Exports!D10</f>
        <v>2.5421807684E-2</v>
      </c>
      <c r="D105" s="206">
        <f>Exports!E10</f>
        <v>1.1724607075999999E-2</v>
      </c>
      <c r="E105" s="206">
        <f>Exports!F10</f>
        <v>4.7386885910000003E-3</v>
      </c>
      <c r="F105" s="206">
        <f>Exports!G10</f>
        <v>1.1437236356000002E-2</v>
      </c>
      <c r="G105" s="206">
        <f>Exports!H10</f>
        <v>8.0819458720000018E-3</v>
      </c>
      <c r="H105" s="206">
        <f>Exports!I10</f>
        <v>1.270408594E-2</v>
      </c>
      <c r="I105" s="206">
        <f>Exports!J10</f>
        <v>1.7522106095999995E-2</v>
      </c>
      <c r="J105" s="206">
        <f>Exports!K10</f>
        <v>2.1004620000000002E-2</v>
      </c>
      <c r="K105" s="206">
        <f>Exports!L10</f>
        <v>1.8606406000000002E-2</v>
      </c>
      <c r="L105" s="206">
        <f>Exports!M10</f>
        <v>2.0015812907999999E-2</v>
      </c>
      <c r="M105" s="206">
        <f>Exports!N10</f>
        <v>2.2769214649999998E-2</v>
      </c>
      <c r="N105" s="206">
        <f>Exports!O10</f>
        <v>2.2404199999999996E-2</v>
      </c>
      <c r="O105" s="206">
        <f>Exports!P10</f>
        <v>2.5306378551999999E-2</v>
      </c>
      <c r="P105" s="206">
        <f>Exports!Q10</f>
        <v>2.1733736904727394E-2</v>
      </c>
      <c r="Q105" s="206">
        <f>Exports!R10</f>
        <v>2.3430344519656893E-2</v>
      </c>
      <c r="R105" s="206">
        <f>Exports!S10</f>
        <v>2.497230352177195E-2</v>
      </c>
      <c r="S105" s="206">
        <f>Exports!T10</f>
        <v>2.6242372329940287E-2</v>
      </c>
      <c r="T105" s="206">
        <f>Exports!U10</f>
        <v>2.3477711673264658E-2</v>
      </c>
      <c r="U105" s="206">
        <f>Exports!V10</f>
        <v>1.972173231145688E-2</v>
      </c>
      <c r="V105" s="206">
        <f>Exports!W10</f>
        <v>2.0035498756000001E-2</v>
      </c>
      <c r="W105" s="206">
        <f>Exports!X10</f>
        <v>2.6691247856000001E-2</v>
      </c>
      <c r="X105" s="206">
        <f>Exports!Y10</f>
        <v>1.7266664722579997E-2</v>
      </c>
      <c r="Y105" s="206">
        <f>Exports!Z10</f>
        <v>0</v>
      </c>
      <c r="Z105" s="206">
        <f>Exports!AA10</f>
        <v>0</v>
      </c>
      <c r="AA105" s="206">
        <f>Exports!AB10</f>
        <v>0</v>
      </c>
      <c r="AB105" s="205"/>
      <c r="BD105" s="207">
        <f t="shared" si="51"/>
        <v>1.2817059937499266E-2</v>
      </c>
      <c r="BE105" s="207">
        <f t="shared" si="51"/>
        <v>1.4749531709373631E-2</v>
      </c>
      <c r="BF105" s="207">
        <f t="shared" si="51"/>
        <v>1.4137640624561708E-2</v>
      </c>
      <c r="BG105" s="207">
        <f t="shared" si="51"/>
        <v>1.2334981820173098E-2</v>
      </c>
      <c r="BH105" s="207">
        <f t="shared" si="52"/>
        <v>1.1429739855042762E-2</v>
      </c>
      <c r="BI105" s="207">
        <f t="shared" si="52"/>
        <v>1.0571877821449138E-2</v>
      </c>
      <c r="BJ105" s="207">
        <f t="shared" si="52"/>
        <v>1.1542177443366356E-2</v>
      </c>
      <c r="BK105" s="207">
        <f t="shared" si="53"/>
        <v>9.6295700337376763E-3</v>
      </c>
      <c r="BL105" s="207">
        <f t="shared" si="54"/>
        <v>8.9288107377154934E-3</v>
      </c>
      <c r="BM105" s="207">
        <f t="shared" si="55"/>
        <v>9.0471839562764229E-3</v>
      </c>
      <c r="BN105" s="207">
        <f t="shared" si="56"/>
        <v>9.8384654898475907E-3</v>
      </c>
      <c r="BO105" s="207">
        <f t="shared" si="57"/>
        <v>7.7679998873889169E-3</v>
      </c>
      <c r="BP105" s="207">
        <f t="shared" si="58"/>
        <v>7.2146134729082559E-3</v>
      </c>
      <c r="BQ105" s="207">
        <f t="shared" si="59"/>
        <v>7.7949998588548687E-3</v>
      </c>
      <c r="BR105" s="207">
        <f t="shared" si="60"/>
        <v>1.3431022853530558E-2</v>
      </c>
      <c r="BS105" s="207">
        <f t="shared" si="61"/>
        <v>1.0106793938355839E-2</v>
      </c>
    </row>
    <row r="106" spans="1:71">
      <c r="A106" s="201" t="s">
        <v>2</v>
      </c>
      <c r="B106" s="206">
        <f>Exports!C11</f>
        <v>2.2774729999999999E-3</v>
      </c>
      <c r="C106" s="206">
        <f>Exports!D11</f>
        <v>0</v>
      </c>
      <c r="D106" s="206">
        <f>Exports!E11</f>
        <v>0</v>
      </c>
      <c r="E106" s="206">
        <f>Exports!F11</f>
        <v>0</v>
      </c>
      <c r="F106" s="206">
        <f>Exports!G11</f>
        <v>9.6025999999999989E-7</v>
      </c>
      <c r="G106" s="206">
        <f>Exports!H11</f>
        <v>9.0471919999999991E-5</v>
      </c>
      <c r="H106" s="206">
        <f>Exports!I11</f>
        <v>0</v>
      </c>
      <c r="I106" s="206">
        <f>Exports!J11</f>
        <v>0</v>
      </c>
      <c r="J106" s="206">
        <f>Exports!K11</f>
        <v>0</v>
      </c>
      <c r="K106" s="206">
        <f>Exports!L11</f>
        <v>3.8910479999999998E-4</v>
      </c>
      <c r="L106" s="206">
        <f>Exports!M11</f>
        <v>4.9194419999999999E-5</v>
      </c>
      <c r="M106" s="206">
        <f>Exports!N11</f>
        <v>3.7239999999999994E-4</v>
      </c>
      <c r="N106" s="206">
        <f>Exports!O11</f>
        <v>5.1862426599999997E-3</v>
      </c>
      <c r="O106" s="206">
        <f>Exports!P11</f>
        <v>1.0233533379999996E-2</v>
      </c>
      <c r="P106" s="206">
        <f>Exports!Q11</f>
        <v>6.0222449399999992E-3</v>
      </c>
      <c r="Q106" s="206">
        <f>Exports!R11</f>
        <v>1.4502947759999999E-2</v>
      </c>
      <c r="R106" s="206">
        <f>Exports!S11</f>
        <v>1.3026086499999999E-2</v>
      </c>
      <c r="S106" s="206">
        <f>Exports!T11</f>
        <v>1.4218407179999998E-2</v>
      </c>
      <c r="T106" s="206">
        <f>Exports!U11</f>
        <v>3.3699501620000002E-2</v>
      </c>
      <c r="U106" s="206">
        <f>Exports!V11</f>
        <v>3.5873182939999998E-2</v>
      </c>
      <c r="V106" s="206">
        <f>Exports!W11</f>
        <v>3.9873780380000001E-2</v>
      </c>
      <c r="W106" s="206">
        <f>Exports!X11</f>
        <v>6.53786903E-2</v>
      </c>
      <c r="X106" s="206">
        <f>Exports!Y11</f>
        <v>6.7829376799999994E-2</v>
      </c>
      <c r="Y106" s="206">
        <f>Exports!Z11</f>
        <v>0</v>
      </c>
      <c r="Z106" s="206">
        <f>Exports!AA11</f>
        <v>0</v>
      </c>
      <c r="AA106" s="206">
        <f>Exports!AB11</f>
        <v>0</v>
      </c>
      <c r="AB106" s="205"/>
      <c r="BD106" s="207">
        <f t="shared" si="51"/>
        <v>0</v>
      </c>
      <c r="BE106" s="207">
        <f t="shared" si="51"/>
        <v>0</v>
      </c>
      <c r="BF106" s="207">
        <f t="shared" si="51"/>
        <v>2.956521440890819E-4</v>
      </c>
      <c r="BG106" s="207">
        <f t="shared" si="51"/>
        <v>3.0316644102494918E-5</v>
      </c>
      <c r="BH106" s="207">
        <f t="shared" si="52"/>
        <v>1.8693816134839435E-4</v>
      </c>
      <c r="BI106" s="207">
        <f t="shared" si="52"/>
        <v>2.4472341683214483E-3</v>
      </c>
      <c r="BJ106" s="207">
        <f t="shared" si="52"/>
        <v>4.6674895778494414E-3</v>
      </c>
      <c r="BK106" s="207">
        <f t="shared" si="53"/>
        <v>2.6682769587331461E-3</v>
      </c>
      <c r="BL106" s="207">
        <f t="shared" si="54"/>
        <v>5.526767887658492E-3</v>
      </c>
      <c r="BM106" s="207">
        <f t="shared" si="55"/>
        <v>4.7192042453401469E-3</v>
      </c>
      <c r="BN106" s="207">
        <f t="shared" si="56"/>
        <v>5.3305892699888188E-3</v>
      </c>
      <c r="BO106" s="207">
        <f t="shared" si="57"/>
        <v>1.1150052800389533E-2</v>
      </c>
      <c r="BP106" s="207">
        <f t="shared" si="58"/>
        <v>1.3123144806335104E-2</v>
      </c>
      <c r="BQ106" s="207">
        <f t="shared" si="59"/>
        <v>1.5513270531437627E-2</v>
      </c>
      <c r="BR106" s="207">
        <f t="shared" si="60"/>
        <v>3.2898524950597446E-2</v>
      </c>
      <c r="BS106" s="207">
        <f t="shared" si="61"/>
        <v>3.9702950471274374E-2</v>
      </c>
    </row>
    <row r="107" spans="1:71">
      <c r="A107" s="201" t="s">
        <v>3</v>
      </c>
      <c r="B107" s="206">
        <f>Exports!C12</f>
        <v>0</v>
      </c>
      <c r="C107" s="206">
        <f>Exports!D12</f>
        <v>0</v>
      </c>
      <c r="D107" s="206">
        <f>Exports!E12</f>
        <v>0</v>
      </c>
      <c r="E107" s="206">
        <f>Exports!F12</f>
        <v>0</v>
      </c>
      <c r="F107" s="206">
        <f>Exports!G12</f>
        <v>0</v>
      </c>
      <c r="G107" s="206">
        <f>Exports!H12</f>
        <v>0</v>
      </c>
      <c r="H107" s="206">
        <f>Exports!I12</f>
        <v>3.1050000000000001E-4</v>
      </c>
      <c r="I107" s="206">
        <f>Exports!J12</f>
        <v>0</v>
      </c>
      <c r="J107" s="206">
        <f>Exports!K12</f>
        <v>0</v>
      </c>
      <c r="K107" s="206">
        <f>Exports!L12</f>
        <v>0</v>
      </c>
      <c r="L107" s="206">
        <f>Exports!M12</f>
        <v>0</v>
      </c>
      <c r="M107" s="206">
        <f>Exports!N12</f>
        <v>0</v>
      </c>
      <c r="N107" s="206">
        <f>Exports!O12</f>
        <v>0</v>
      </c>
      <c r="O107" s="206">
        <f>Exports!P12</f>
        <v>0</v>
      </c>
      <c r="P107" s="206">
        <f>Exports!Q12</f>
        <v>0</v>
      </c>
      <c r="Q107" s="206">
        <f>Exports!R12</f>
        <v>6.6746000000000002E-3</v>
      </c>
      <c r="R107" s="206">
        <f>Exports!S12</f>
        <v>3.5879999999999999E-4</v>
      </c>
      <c r="S107" s="206">
        <f>Exports!T12</f>
        <v>1.3491799999999998E-4</v>
      </c>
      <c r="T107" s="206">
        <f>Exports!U12</f>
        <v>0</v>
      </c>
      <c r="U107" s="206">
        <f>Exports!V12</f>
        <v>0</v>
      </c>
      <c r="V107" s="206">
        <f>Exports!W12</f>
        <v>7.9394251999999994E-4</v>
      </c>
      <c r="W107" s="206">
        <f>Exports!X12</f>
        <v>3.5649999999999999E-4</v>
      </c>
      <c r="X107" s="206">
        <f>Exports!Y12</f>
        <v>0</v>
      </c>
      <c r="Y107" s="206">
        <f>Exports!Z12</f>
        <v>0</v>
      </c>
      <c r="Z107" s="206">
        <f>Exports!AA12</f>
        <v>0</v>
      </c>
      <c r="AA107" s="206">
        <f>Exports!AB12</f>
        <v>0</v>
      </c>
      <c r="AB107" s="205"/>
      <c r="BD107" s="207">
        <f t="shared" si="51"/>
        <v>0</v>
      </c>
      <c r="BE107" s="207">
        <f t="shared" si="51"/>
        <v>0</v>
      </c>
      <c r="BF107" s="207">
        <f t="shared" si="51"/>
        <v>0</v>
      </c>
      <c r="BG107" s="207">
        <f t="shared" si="51"/>
        <v>0</v>
      </c>
      <c r="BH107" s="207">
        <f t="shared" si="52"/>
        <v>0</v>
      </c>
      <c r="BI107" s="207">
        <f t="shared" si="52"/>
        <v>0</v>
      </c>
      <c r="BJ107" s="207">
        <f t="shared" si="52"/>
        <v>0</v>
      </c>
      <c r="BK107" s="207">
        <f t="shared" si="53"/>
        <v>0</v>
      </c>
      <c r="BL107" s="207">
        <f t="shared" si="54"/>
        <v>2.5435494599730514E-3</v>
      </c>
      <c r="BM107" s="207">
        <f t="shared" si="55"/>
        <v>1.2998919385557933E-4</v>
      </c>
      <c r="BN107" s="207">
        <f t="shared" si="56"/>
        <v>5.0581786976813214E-5</v>
      </c>
      <c r="BO107" s="207">
        <f t="shared" si="57"/>
        <v>0</v>
      </c>
      <c r="BP107" s="207">
        <f t="shared" si="58"/>
        <v>0</v>
      </c>
      <c r="BQ107" s="207">
        <f t="shared" si="59"/>
        <v>3.0889082955748898E-4</v>
      </c>
      <c r="BR107" s="207">
        <f t="shared" si="60"/>
        <v>1.7939062546329395E-4</v>
      </c>
      <c r="BS107" s="207">
        <f t="shared" si="61"/>
        <v>0</v>
      </c>
    </row>
    <row r="108" spans="1:71">
      <c r="B108" s="205"/>
      <c r="C108" s="205"/>
      <c r="D108" s="205"/>
      <c r="E108" s="205"/>
      <c r="F108" s="205"/>
      <c r="G108" s="205"/>
      <c r="H108" s="205"/>
      <c r="I108" s="205"/>
      <c r="J108" s="205"/>
      <c r="K108" s="205"/>
      <c r="L108" s="205"/>
      <c r="M108" s="205"/>
      <c r="N108" s="205"/>
    </row>
    <row r="109" spans="1:71">
      <c r="B109" s="205"/>
      <c r="C109" s="205"/>
      <c r="D109" s="205"/>
      <c r="E109" s="205"/>
      <c r="F109" s="205"/>
      <c r="G109" s="205"/>
      <c r="H109" s="205"/>
      <c r="I109" s="205"/>
      <c r="J109" s="205"/>
      <c r="K109" s="205"/>
      <c r="L109" s="205"/>
      <c r="M109" s="205"/>
      <c r="N109" s="205"/>
    </row>
    <row r="110" spans="1:71">
      <c r="B110" s="205"/>
      <c r="C110" s="205"/>
      <c r="D110" s="205"/>
      <c r="E110" s="205"/>
      <c r="F110" s="205"/>
      <c r="G110" s="205"/>
      <c r="H110" s="205"/>
      <c r="I110" s="205"/>
      <c r="J110" s="205"/>
      <c r="K110" s="205"/>
      <c r="L110" s="205"/>
      <c r="M110" s="205"/>
      <c r="N110" s="205"/>
    </row>
    <row r="111" spans="1:71">
      <c r="B111" s="205"/>
      <c r="C111" s="205"/>
      <c r="D111" s="205"/>
      <c r="E111" s="205"/>
      <c r="F111" s="205"/>
      <c r="G111" s="205"/>
      <c r="H111" s="205"/>
      <c r="I111" s="205"/>
      <c r="J111" s="205"/>
      <c r="K111" s="205"/>
      <c r="L111" s="205"/>
      <c r="M111" s="205"/>
      <c r="N111" s="205"/>
    </row>
    <row r="112" spans="1:71">
      <c r="A112" s="201" t="str">
        <f>A104</f>
        <v>Logs</v>
      </c>
      <c r="AC112" s="205">
        <f>Exports!AD9</f>
        <v>60.99677882763072</v>
      </c>
      <c r="AD112" s="205">
        <f>Exports!AE9</f>
        <v>46.832198022451223</v>
      </c>
      <c r="AE112" s="205">
        <f>Exports!AF9</f>
        <v>60.473713492461464</v>
      </c>
      <c r="AF112" s="205">
        <f>Exports!AG9</f>
        <v>81.579022147514706</v>
      </c>
      <c r="AG112" s="205">
        <f>Exports!AH9</f>
        <v>115.44971236655756</v>
      </c>
      <c r="AH112" s="205">
        <f>Exports!AI9</f>
        <v>156.70583021749988</v>
      </c>
      <c r="AI112" s="205">
        <f>Exports!AJ9</f>
        <v>185.93485792565866</v>
      </c>
      <c r="AJ112" s="205">
        <f>Exports!AK9</f>
        <v>242.49474133057325</v>
      </c>
      <c r="AK112" s="205">
        <f>Exports!AL9</f>
        <v>257.91355177123046</v>
      </c>
      <c r="AL112" s="205">
        <f>Exports!AM9</f>
        <v>204.15154959602492</v>
      </c>
      <c r="AM112" s="205">
        <f>Exports!AN9</f>
        <v>312.0430199698086</v>
      </c>
      <c r="AN112" s="205">
        <f>Exports!AO9</f>
        <v>389.42015053079916</v>
      </c>
      <c r="AO112" s="205">
        <f>Exports!AP9</f>
        <v>422.79490165436653</v>
      </c>
      <c r="AP112" s="205">
        <f>Exports!AQ9</f>
        <v>437.92073104267587</v>
      </c>
      <c r="AQ112" s="205">
        <f>Exports!AR9</f>
        <v>504.57846100185054</v>
      </c>
      <c r="AR112" s="205">
        <f>Exports!AS9</f>
        <v>542.81349479211303</v>
      </c>
      <c r="AS112" s="205">
        <f>Exports!AT9</f>
        <v>467.78365256451411</v>
      </c>
      <c r="AT112" s="205">
        <f>Exports!AU9</f>
        <v>565.77308882843488</v>
      </c>
      <c r="AU112" s="205">
        <f>Exports!AV9</f>
        <v>647.70353599999999</v>
      </c>
      <c r="AV112" s="205">
        <f>Exports!AW9</f>
        <v>465.66397499999994</v>
      </c>
      <c r="AW112" s="205">
        <f>Exports!AX9</f>
        <v>394.7206579999999</v>
      </c>
      <c r="AX112" s="205">
        <f>Exports!AY9</f>
        <v>351.14699100000001</v>
      </c>
      <c r="AY112" s="205">
        <f>Exports!AZ9</f>
        <v>349.40165850800003</v>
      </c>
      <c r="AZ112" s="205">
        <f>Exports!BA9</f>
        <v>0</v>
      </c>
      <c r="BA112" s="205">
        <f>Exports!BB9</f>
        <v>0</v>
      </c>
      <c r="BB112" s="205">
        <f>Exports!BC9</f>
        <v>0</v>
      </c>
      <c r="BD112" s="207">
        <f t="shared" ref="BD112:BG115" si="62">AJ112/SUM(AJ$112:AJ$115)</f>
        <v>0.97961268136816526</v>
      </c>
      <c r="BE112" s="207">
        <f t="shared" si="62"/>
        <v>0.96843754615221689</v>
      </c>
      <c r="BF112" s="207">
        <f t="shared" si="62"/>
        <v>0.97381970353853275</v>
      </c>
      <c r="BG112" s="207">
        <f t="shared" si="62"/>
        <v>0.97951516057639454</v>
      </c>
      <c r="BH112" s="207">
        <f t="shared" ref="BH112:BJ115" si="63">AN112/SUM(AN$112:AN$115)</f>
        <v>0.98214563140970879</v>
      </c>
      <c r="BI112" s="207">
        <f t="shared" si="63"/>
        <v>0.97750419880041717</v>
      </c>
      <c r="BJ112" s="207">
        <f t="shared" si="63"/>
        <v>0.97485243755960715</v>
      </c>
      <c r="BK112" s="207">
        <f t="shared" ref="BK112:BK115" si="64">AQ112/SUM(AQ$112:AQ$115)</f>
        <v>0.97909396155008932</v>
      </c>
      <c r="BL112" s="207">
        <f t="shared" ref="BL112:BL115" si="65">AR112/SUM(AR$112:AR$115)</f>
        <v>0.97592778024922411</v>
      </c>
      <c r="BM112" s="207">
        <f t="shared" ref="BM112:BM115" si="66">AS112/SUM(AS$112:AS$115)</f>
        <v>0.97344661035728031</v>
      </c>
      <c r="BN112" s="207">
        <f t="shared" ref="BN112:BN115" si="67">AT112/SUM(AT$112:AT$115)</f>
        <v>0.97794431128299042</v>
      </c>
      <c r="BO112" s="207">
        <f t="shared" ref="BO112:BO115" si="68">AU112/SUM(AU$112:AU$115)</f>
        <v>0.97551973213965992</v>
      </c>
      <c r="BP112" s="207">
        <f t="shared" ref="BP112:BP115" si="69">AV112/SUM(AV$112:AV$115)</f>
        <v>0.96832754203226912</v>
      </c>
      <c r="BQ112" s="207">
        <f t="shared" ref="BQ112:BQ115" si="70">AW112/SUM(AW$112:AW$115)</f>
        <v>0.96068627197906742</v>
      </c>
      <c r="BR112" s="207">
        <f t="shared" ref="BR112:BR115" si="71">AX112/SUM(AX$112:AX$115)</f>
        <v>0.9334528714400766</v>
      </c>
      <c r="BS112" s="207">
        <f t="shared" ref="BS112:BS115" si="72">AY112/SUM(AY$112:AY$115)</f>
        <v>0.94169293580179592</v>
      </c>
    </row>
    <row r="113" spans="1:71">
      <c r="A113" s="201" t="str">
        <f>A105</f>
        <v>Sawn wood</v>
      </c>
      <c r="AC113" s="205">
        <f>Exports!AD10</f>
        <v>1.942805692736</v>
      </c>
      <c r="AD113" s="205">
        <f>Exports!AE10</f>
        <v>2.2636346124000002</v>
      </c>
      <c r="AE113" s="205">
        <f>Exports!AF10</f>
        <v>1.0012698095999999</v>
      </c>
      <c r="AF113" s="205">
        <f>Exports!AG10</f>
        <v>1.3609808543999997</v>
      </c>
      <c r="AG113" s="205">
        <f>Exports!AH10</f>
        <v>3.5092925445999992</v>
      </c>
      <c r="AH113" s="205">
        <f>Exports!AI10</f>
        <v>2.0593501643000001</v>
      </c>
      <c r="AI113" s="205">
        <f>Exports!AJ10</f>
        <v>3.4878351201202187</v>
      </c>
      <c r="AJ113" s="205">
        <f>Exports!AK10</f>
        <v>5.046706368833461</v>
      </c>
      <c r="AK113" s="205">
        <f>Exports!AL10</f>
        <v>8.4056887373280524</v>
      </c>
      <c r="AL113" s="205">
        <f>Exports!AM10</f>
        <v>5.4507209992421339</v>
      </c>
      <c r="AM113" s="205">
        <f>Exports!AN10</f>
        <v>6.4300587733203614</v>
      </c>
      <c r="AN113" s="205">
        <f>Exports!AO10</f>
        <v>7.0512463782421744</v>
      </c>
      <c r="AO113" s="205">
        <f>Exports!AP10</f>
        <v>8.8476486888416215</v>
      </c>
      <c r="AP113" s="205">
        <f>Exports!AQ10</f>
        <v>9.6283699999999985</v>
      </c>
      <c r="AQ113" s="205">
        <f>Exports!AR10</f>
        <v>9.5822469029999997</v>
      </c>
      <c r="AR113" s="205">
        <f>Exports!AS10</f>
        <v>9.3138031774999988</v>
      </c>
      <c r="AS113" s="205">
        <f>Exports!AT10</f>
        <v>10.1204295139</v>
      </c>
      <c r="AT113" s="205">
        <f>Exports!AU10</f>
        <v>10.461273495499999</v>
      </c>
      <c r="AU113" s="205">
        <f>Exports!AV10</f>
        <v>10.122839773999999</v>
      </c>
      <c r="AV113" s="205">
        <f>Exports!AW10</f>
        <v>9.0232840000000003</v>
      </c>
      <c r="AW113" s="205">
        <f>Exports!AX10</f>
        <v>9.0594332283999996</v>
      </c>
      <c r="AX113" s="205">
        <f>Exports!AY10</f>
        <v>13.586877000000001</v>
      </c>
      <c r="AY113" s="205">
        <f>Exports!AZ10</f>
        <v>9.7559055080000014</v>
      </c>
      <c r="AZ113" s="205">
        <f>Exports!BA10</f>
        <v>0</v>
      </c>
      <c r="BA113" s="205">
        <f>Exports!BB10</f>
        <v>0</v>
      </c>
      <c r="BB113" s="205">
        <f>Exports!BC10</f>
        <v>0</v>
      </c>
      <c r="BD113" s="207">
        <f t="shared" si="62"/>
        <v>2.0387318631834746E-2</v>
      </c>
      <c r="BE113" s="207">
        <f t="shared" si="62"/>
        <v>3.1562453847783202E-2</v>
      </c>
      <c r="BF113" s="207">
        <f t="shared" si="62"/>
        <v>2.6000388035538984E-2</v>
      </c>
      <c r="BG113" s="207">
        <f t="shared" si="62"/>
        <v>2.0184204256432137E-2</v>
      </c>
      <c r="BH113" s="207">
        <f t="shared" si="63"/>
        <v>1.77837505761951E-2</v>
      </c>
      <c r="BI113" s="207">
        <f t="shared" si="63"/>
        <v>2.0455813703079855E-2</v>
      </c>
      <c r="BJ113" s="207">
        <f t="shared" si="63"/>
        <v>2.1433650656084362E-2</v>
      </c>
      <c r="BK113" s="207">
        <f t="shared" si="64"/>
        <v>1.8593580197976259E-2</v>
      </c>
      <c r="BL113" s="207">
        <f t="shared" si="65"/>
        <v>1.6745345036377333E-2</v>
      </c>
      <c r="BM113" s="207">
        <f t="shared" si="66"/>
        <v>2.106037214352428E-2</v>
      </c>
      <c r="BN113" s="207">
        <f t="shared" si="67"/>
        <v>1.8082413436956633E-2</v>
      </c>
      <c r="BO113" s="207">
        <f t="shared" si="68"/>
        <v>1.524621898131057E-2</v>
      </c>
      <c r="BP113" s="207">
        <f t="shared" si="69"/>
        <v>1.876351808571643E-2</v>
      </c>
      <c r="BQ113" s="207">
        <f t="shared" si="70"/>
        <v>2.2049195951722611E-2</v>
      </c>
      <c r="BR113" s="207">
        <f t="shared" si="71"/>
        <v>3.6117949675249054E-2</v>
      </c>
      <c r="BS113" s="207">
        <f t="shared" si="72"/>
        <v>2.6293714055232745E-2</v>
      </c>
    </row>
    <row r="114" spans="1:71">
      <c r="A114" s="201" t="str">
        <f>A106</f>
        <v>Veneer</v>
      </c>
      <c r="AC114" s="205">
        <f>Exports!AD11</f>
        <v>0.53957699999999997</v>
      </c>
      <c r="AD114" s="205">
        <f>Exports!AE11</f>
        <v>0</v>
      </c>
      <c r="AE114" s="205">
        <f>Exports!AF11</f>
        <v>0</v>
      </c>
      <c r="AF114" s="205">
        <f>Exports!AG11</f>
        <v>0</v>
      </c>
      <c r="AG114" s="205">
        <f>Exports!AH11</f>
        <v>1.0429999999999999E-3</v>
      </c>
      <c r="AH114" s="205">
        <f>Exports!AI11</f>
        <v>2.2120000000000001E-2</v>
      </c>
      <c r="AI114" s="205">
        <f>Exports!AJ11</f>
        <v>0</v>
      </c>
      <c r="AJ114" s="205">
        <f>Exports!AK11</f>
        <v>0</v>
      </c>
      <c r="AK114" s="205">
        <f>Exports!AL11</f>
        <v>0</v>
      </c>
      <c r="AL114" s="205">
        <f>Exports!AM11</f>
        <v>3.7716E-2</v>
      </c>
      <c r="AM114" s="205">
        <f>Exports!AN11</f>
        <v>9.5772999999999997E-2</v>
      </c>
      <c r="AN114" s="205">
        <f>Exports!AO11</f>
        <v>2.8000000000000001E-2</v>
      </c>
      <c r="AO114" s="205">
        <f>Exports!AP11</f>
        <v>0.8823453792</v>
      </c>
      <c r="AP114" s="205">
        <f>Exports!AQ11</f>
        <v>1.6683539999999999</v>
      </c>
      <c r="AQ114" s="205">
        <f>Exports!AR11</f>
        <v>1.1917310000000001</v>
      </c>
      <c r="AR114" s="205">
        <f>Exports!AS11</f>
        <v>2.8963169999999998</v>
      </c>
      <c r="AS114" s="205">
        <f>Exports!AT11</f>
        <v>2.5879240000000001</v>
      </c>
      <c r="AT114" s="205">
        <f>Exports!AU11</f>
        <v>2.2597389999999997</v>
      </c>
      <c r="AU114" s="205">
        <f>Exports!AV11</f>
        <v>6.1310149999999997</v>
      </c>
      <c r="AV114" s="205">
        <f>Exports!AW11</f>
        <v>6.207846</v>
      </c>
      <c r="AW114" s="205">
        <f>Exports!AX11</f>
        <v>6.8965620000000003</v>
      </c>
      <c r="AX114" s="205">
        <f>Exports!AY11</f>
        <v>11.294083999999998</v>
      </c>
      <c r="AY114" s="205">
        <f>Exports!AZ11</f>
        <v>11.878094450000001</v>
      </c>
      <c r="AZ114" s="205">
        <f>Exports!BA11</f>
        <v>0</v>
      </c>
      <c r="BA114" s="205">
        <f>Exports!BB11</f>
        <v>0</v>
      </c>
      <c r="BB114" s="205">
        <f>Exports!BC11</f>
        <v>0</v>
      </c>
      <c r="BD114" s="207">
        <f t="shared" si="62"/>
        <v>0</v>
      </c>
      <c r="BE114" s="207">
        <f t="shared" si="62"/>
        <v>0</v>
      </c>
      <c r="BF114" s="207">
        <f t="shared" si="62"/>
        <v>1.7990842592837438E-4</v>
      </c>
      <c r="BG114" s="207">
        <f t="shared" si="62"/>
        <v>3.0063516717329436E-4</v>
      </c>
      <c r="BH114" s="207">
        <f t="shared" si="63"/>
        <v>7.0618014096055033E-5</v>
      </c>
      <c r="BI114" s="207">
        <f t="shared" si="63"/>
        <v>2.0399874965030544E-3</v>
      </c>
      <c r="BJ114" s="207">
        <f t="shared" si="63"/>
        <v>3.7139117843083486E-3</v>
      </c>
      <c r="BK114" s="207">
        <f t="shared" si="64"/>
        <v>2.3124582519343218E-3</v>
      </c>
      <c r="BL114" s="207">
        <f t="shared" si="65"/>
        <v>5.2073064649776676E-3</v>
      </c>
      <c r="BM114" s="207">
        <f t="shared" si="66"/>
        <v>5.38540804461913E-3</v>
      </c>
      <c r="BN114" s="207">
        <f t="shared" si="67"/>
        <v>3.9059809377120151E-3</v>
      </c>
      <c r="BO114" s="207">
        <f t="shared" si="68"/>
        <v>9.2340488790294897E-3</v>
      </c>
      <c r="BP114" s="207">
        <f t="shared" si="69"/>
        <v>1.2908939882014397E-2</v>
      </c>
      <c r="BQ114" s="207">
        <f t="shared" si="70"/>
        <v>1.6785117026361724E-2</v>
      </c>
      <c r="BR114" s="207">
        <f t="shared" si="71"/>
        <v>3.0023025713711508E-2</v>
      </c>
      <c r="BS114" s="207">
        <f t="shared" si="72"/>
        <v>3.2013350142971374E-2</v>
      </c>
    </row>
    <row r="115" spans="1:71">
      <c r="A115" s="201" t="str">
        <f>A107</f>
        <v>Plywood</v>
      </c>
      <c r="B115" s="205"/>
      <c r="AC115" s="205">
        <f>Exports!AD12</f>
        <v>0</v>
      </c>
      <c r="AD115" s="205">
        <f>Exports!AE12</f>
        <v>0</v>
      </c>
      <c r="AE115" s="205">
        <f>Exports!AF12</f>
        <v>0</v>
      </c>
      <c r="AF115" s="205">
        <f>Exports!AG12</f>
        <v>0</v>
      </c>
      <c r="AG115" s="205">
        <f>Exports!AH12</f>
        <v>0</v>
      </c>
      <c r="AH115" s="205">
        <f>Exports!AI12</f>
        <v>0</v>
      </c>
      <c r="AI115" s="205">
        <f>Exports!AJ12</f>
        <v>0.12479408400000001</v>
      </c>
      <c r="AJ115" s="205">
        <f>Exports!AK12</f>
        <v>0</v>
      </c>
      <c r="AK115" s="205">
        <f>Exports!AL12</f>
        <v>0</v>
      </c>
      <c r="AL115" s="205">
        <f>Exports!AM12</f>
        <v>0</v>
      </c>
      <c r="AM115" s="205">
        <f>Exports!AN12</f>
        <v>0</v>
      </c>
      <c r="AN115" s="205">
        <f>Exports!AO12</f>
        <v>0</v>
      </c>
      <c r="AO115" s="205">
        <f>Exports!AP12</f>
        <v>0</v>
      </c>
      <c r="AP115" s="205">
        <f>Exports!AQ12</f>
        <v>0</v>
      </c>
      <c r="AQ115" s="205">
        <f>Exports!AR12</f>
        <v>0</v>
      </c>
      <c r="AR115" s="205">
        <f>Exports!AS12</f>
        <v>1.1789092104999999</v>
      </c>
      <c r="AS115" s="205">
        <f>Exports!AT12</f>
        <v>5.17110473E-2</v>
      </c>
      <c r="AT115" s="205">
        <f>Exports!AU12</f>
        <v>3.8932000000000001E-2</v>
      </c>
      <c r="AU115" s="205">
        <f>Exports!AV12</f>
        <v>0</v>
      </c>
      <c r="AV115" s="205">
        <f>Exports!AW12</f>
        <v>0</v>
      </c>
      <c r="AW115" s="205">
        <f>Exports!AX12</f>
        <v>0.19697899999999999</v>
      </c>
      <c r="AX115" s="205">
        <f>Exports!AY12</f>
        <v>0.15278700000000001</v>
      </c>
      <c r="AY115" s="205">
        <f>Exports!AZ12</f>
        <v>0</v>
      </c>
      <c r="AZ115" s="205">
        <f>Exports!BA12</f>
        <v>0</v>
      </c>
      <c r="BA115" s="205">
        <f>Exports!BB12</f>
        <v>0</v>
      </c>
      <c r="BB115" s="205">
        <f>Exports!BC12</f>
        <v>0</v>
      </c>
      <c r="BD115" s="207">
        <f t="shared" si="62"/>
        <v>0</v>
      </c>
      <c r="BE115" s="207">
        <f t="shared" si="62"/>
        <v>0</v>
      </c>
      <c r="BF115" s="207">
        <f t="shared" si="62"/>
        <v>0</v>
      </c>
      <c r="BG115" s="207">
        <f t="shared" si="62"/>
        <v>0</v>
      </c>
      <c r="BH115" s="207">
        <f t="shared" si="63"/>
        <v>0</v>
      </c>
      <c r="BI115" s="207">
        <f t="shared" si="63"/>
        <v>0</v>
      </c>
      <c r="BJ115" s="207">
        <f t="shared" si="63"/>
        <v>0</v>
      </c>
      <c r="BK115" s="207">
        <f t="shared" si="64"/>
        <v>0</v>
      </c>
      <c r="BL115" s="207">
        <f t="shared" si="65"/>
        <v>2.1195682494210295E-3</v>
      </c>
      <c r="BM115" s="207">
        <f t="shared" si="66"/>
        <v>1.0760945457637099E-4</v>
      </c>
      <c r="BN115" s="207">
        <f t="shared" si="67"/>
        <v>6.7294342340865111E-5</v>
      </c>
      <c r="BO115" s="207">
        <f t="shared" si="68"/>
        <v>0</v>
      </c>
      <c r="BP115" s="207">
        <f t="shared" si="69"/>
        <v>0</v>
      </c>
      <c r="BQ115" s="207">
        <f t="shared" si="70"/>
        <v>4.7941504284826347E-4</v>
      </c>
      <c r="BR115" s="207">
        <f t="shared" si="71"/>
        <v>4.0615317096285463E-4</v>
      </c>
      <c r="BS115" s="207">
        <f t="shared" si="72"/>
        <v>0</v>
      </c>
    </row>
    <row r="118" spans="1:71" ht="13">
      <c r="A118" s="203" t="s">
        <v>64</v>
      </c>
    </row>
    <row r="119" spans="1:71" ht="13">
      <c r="A119" s="203"/>
      <c r="B119" s="278" t="s">
        <v>54</v>
      </c>
      <c r="C119" s="278"/>
      <c r="D119" s="278"/>
      <c r="E119" s="278"/>
      <c r="F119" s="278"/>
      <c r="G119" s="278"/>
      <c r="H119" s="278"/>
      <c r="I119" s="278"/>
      <c r="J119" s="278"/>
      <c r="K119" s="278"/>
      <c r="L119" s="278"/>
      <c r="M119" s="278"/>
      <c r="N119" s="278"/>
      <c r="O119" s="278"/>
      <c r="P119" s="278"/>
      <c r="Q119" s="278"/>
      <c r="R119" s="278"/>
      <c r="S119" s="278"/>
      <c r="T119" s="278"/>
      <c r="U119" s="278"/>
      <c r="V119" s="278"/>
      <c r="W119" s="278"/>
      <c r="X119" s="278"/>
      <c r="Y119" s="278"/>
      <c r="Z119" s="278"/>
      <c r="AA119" s="278"/>
      <c r="AC119" s="278" t="s">
        <v>55</v>
      </c>
      <c r="AD119" s="278"/>
      <c r="AE119" s="278"/>
      <c r="AF119" s="278"/>
      <c r="AG119" s="278"/>
      <c r="AH119" s="278"/>
      <c r="AI119" s="278"/>
      <c r="AJ119" s="278"/>
      <c r="AK119" s="278"/>
      <c r="AL119" s="278"/>
      <c r="AM119" s="278"/>
      <c r="AN119" s="278"/>
      <c r="AO119" s="278"/>
      <c r="AP119" s="278"/>
      <c r="AQ119" s="278"/>
      <c r="AR119" s="278"/>
      <c r="AS119" s="278"/>
      <c r="AT119" s="278"/>
      <c r="AU119" s="278"/>
      <c r="AV119" s="278"/>
      <c r="AW119" s="278"/>
      <c r="AX119" s="278"/>
      <c r="AY119" s="278"/>
      <c r="AZ119" s="278"/>
      <c r="BA119" s="278"/>
      <c r="BB119" s="278"/>
    </row>
    <row r="120" spans="1:71" ht="13">
      <c r="A120" s="203"/>
      <c r="B120" s="208">
        <f>ExportsCoreVPA!C$6</f>
        <v>0.51119503677741174</v>
      </c>
      <c r="C120" s="208">
        <f>ExportsCoreVPA!D$6</f>
        <v>0.47518612218399997</v>
      </c>
      <c r="D120" s="208">
        <f>ExportsCoreVPA!E$6</f>
        <v>0.58831262637011772</v>
      </c>
      <c r="E120" s="208">
        <f>ExportsCoreVPA!F$6</f>
        <v>0.73298563292433327</v>
      </c>
      <c r="F120" s="208">
        <f>ExportsCoreVPA!G$6</f>
        <v>0.9292290437528421</v>
      </c>
      <c r="G120" s="208">
        <f>ExportsCoreVPA!H$6</f>
        <v>1.0669906467920001</v>
      </c>
      <c r="H120" s="208">
        <f>ExportsCoreVPA!I$6</f>
        <v>1.1298860582257142</v>
      </c>
      <c r="I120" s="208">
        <f>ExportsCoreVPA!J$6</f>
        <v>1.3670924674959997</v>
      </c>
      <c r="J120" s="208">
        <f>ExportsCoreVPA!K$6</f>
        <v>1.4240872465565217</v>
      </c>
      <c r="K120" s="208">
        <f>ExportsCoreVPA!L$6</f>
        <v>1.3160898974666666</v>
      </c>
      <c r="L120" s="208">
        <f>ExportsCoreVPA!M$6</f>
        <v>1.6226868591946668</v>
      </c>
      <c r="M120" s="208">
        <f>ExportsCoreVPA!N$6</f>
        <v>1.9921026146500003</v>
      </c>
      <c r="N120" s="208">
        <f>ExportsCoreVPA!O$6</f>
        <v>2.1192261562599999</v>
      </c>
      <c r="O120" s="208">
        <f>ExportsCoreVPA!P$6</f>
        <v>2.1925133863320005</v>
      </c>
      <c r="P120" s="208">
        <f>ExportsCoreVPA!Q$6</f>
        <v>2.2569789542609038</v>
      </c>
      <c r="Q120" s="208">
        <f>ExportsCoreVPA!R$6</f>
        <v>2.6241282526783332</v>
      </c>
      <c r="R120" s="208">
        <f>ExportsCoreVPA!S$6</f>
        <v>2.7602294418306355</v>
      </c>
      <c r="S120" s="208">
        <f>ExportsCoreVPA!T$6</f>
        <v>2.6673237159819334</v>
      </c>
      <c r="T120" s="208">
        <f>ExportsCoreVPA!U$6</f>
        <v>3.0223625146261806</v>
      </c>
      <c r="U120" s="208">
        <f>ExportsCoreVPA!V$6</f>
        <v>2.7335812771556465</v>
      </c>
      <c r="V120" s="208">
        <f>ExportsCoreVPA!W$6</f>
        <v>2.5703013622559996</v>
      </c>
      <c r="W120" s="208">
        <f>ExportsCoreVPA!X$6</f>
        <v>1.9872833325559998</v>
      </c>
      <c r="X120" s="208">
        <f>ExportsCoreVPA!Y$6</f>
        <v>1.7084215655225796</v>
      </c>
      <c r="Y120" s="208">
        <f>ExportsCoreVPA!Z$6</f>
        <v>0</v>
      </c>
      <c r="Z120" s="208">
        <f>ExportsCoreVPA!AA$6</f>
        <v>0</v>
      </c>
      <c r="AA120" s="208">
        <f>ExportsCoreVPA!AB$6</f>
        <v>0</v>
      </c>
      <c r="AC120" s="205">
        <f>ExportsCoreVPA!AD$6</f>
        <v>63.479161520366716</v>
      </c>
      <c r="AD120" s="205">
        <f>ExportsCoreVPA!AE$6</f>
        <v>49.09583263485122</v>
      </c>
      <c r="AE120" s="205">
        <f>ExportsCoreVPA!AF$6</f>
        <v>61.47498330206146</v>
      </c>
      <c r="AF120" s="205">
        <f>ExportsCoreVPA!AG$6</f>
        <v>82.94000300191469</v>
      </c>
      <c r="AG120" s="205">
        <f>ExportsCoreVPA!AH$6</f>
        <v>118.96004791115757</v>
      </c>
      <c r="AH120" s="205">
        <f>ExportsCoreVPA!AI$6</f>
        <v>158.78730038179987</v>
      </c>
      <c r="AI120" s="205">
        <f>ExportsCoreVPA!AJ$6</f>
        <v>189.54748712977886</v>
      </c>
      <c r="AJ120" s="205">
        <f>ExportsCoreVPA!AK$6</f>
        <v>247.54144769940675</v>
      </c>
      <c r="AK120" s="205">
        <f>ExportsCoreVPA!AL$6</f>
        <v>266.31924050855849</v>
      </c>
      <c r="AL120" s="205">
        <f>ExportsCoreVPA!AM$6</f>
        <v>209.63998659526709</v>
      </c>
      <c r="AM120" s="205">
        <f>ExportsCoreVPA!AN$6</f>
        <v>318.56885174312902</v>
      </c>
      <c r="AN120" s="205">
        <f>ExportsCoreVPA!AO$6</f>
        <v>396.49939690904125</v>
      </c>
      <c r="AO120" s="205">
        <f>ExportsCoreVPA!AP$6</f>
        <v>432.52489572240808</v>
      </c>
      <c r="AP120" s="205">
        <f>ExportsCoreVPA!AQ$6</f>
        <v>449.21745504267585</v>
      </c>
      <c r="AQ120" s="205">
        <f>ExportsCoreVPA!AR$6</f>
        <v>515.3524389048506</v>
      </c>
      <c r="AR120" s="205">
        <f>ExportsCoreVPA!AS$6</f>
        <v>556.20252418011319</v>
      </c>
      <c r="AS120" s="205">
        <f>ExportsCoreVPA!AT$6</f>
        <v>480.54371712571407</v>
      </c>
      <c r="AT120" s="205">
        <f>ExportsCoreVPA!AU$6</f>
        <v>578.533033323935</v>
      </c>
      <c r="AU120" s="205">
        <f>ExportsCoreVPA!AV$6</f>
        <v>663.95739077400015</v>
      </c>
      <c r="AV120" s="205">
        <f>ExportsCoreVPA!AW$6</f>
        <v>480.89510500000006</v>
      </c>
      <c r="AW120" s="205">
        <f>ExportsCoreVPA!AX$6</f>
        <v>410.87363222839997</v>
      </c>
      <c r="AX120" s="205">
        <f>ExportsCoreVPA!AY$6</f>
        <v>376.18073900000002</v>
      </c>
      <c r="AY120" s="205">
        <f>ExportsCoreVPA!AZ$6</f>
        <v>371.03565846599997</v>
      </c>
      <c r="AZ120" s="205">
        <f>ExportsCoreVPA!BA$6</f>
        <v>0</v>
      </c>
      <c r="BA120" s="205">
        <f>ExportsCoreVPA!BB$6</f>
        <v>0</v>
      </c>
      <c r="BB120" s="205">
        <f>ExportsCoreVPA!BC$6</f>
        <v>0</v>
      </c>
    </row>
    <row r="121" spans="1:71">
      <c r="B121" s="201">
        <v>2000</v>
      </c>
      <c r="C121" s="201">
        <f>B121+1</f>
        <v>2001</v>
      </c>
      <c r="D121" s="201">
        <f t="shared" ref="D121:AA121" si="73">C121+1</f>
        <v>2002</v>
      </c>
      <c r="E121" s="201">
        <f t="shared" si="73"/>
        <v>2003</v>
      </c>
      <c r="F121" s="201">
        <f t="shared" si="73"/>
        <v>2004</v>
      </c>
      <c r="G121" s="201">
        <f t="shared" si="73"/>
        <v>2005</v>
      </c>
      <c r="H121" s="201">
        <f t="shared" si="73"/>
        <v>2006</v>
      </c>
      <c r="I121" s="201">
        <f t="shared" si="73"/>
        <v>2007</v>
      </c>
      <c r="J121" s="201">
        <f t="shared" si="73"/>
        <v>2008</v>
      </c>
      <c r="K121" s="201">
        <f t="shared" si="73"/>
        <v>2009</v>
      </c>
      <c r="L121" s="201">
        <f t="shared" si="73"/>
        <v>2010</v>
      </c>
      <c r="M121" s="201">
        <f t="shared" si="73"/>
        <v>2011</v>
      </c>
      <c r="N121" s="201">
        <f t="shared" si="73"/>
        <v>2012</v>
      </c>
      <c r="O121" s="201">
        <f t="shared" si="73"/>
        <v>2013</v>
      </c>
      <c r="P121" s="201">
        <f t="shared" si="73"/>
        <v>2014</v>
      </c>
      <c r="Q121" s="201">
        <f t="shared" si="73"/>
        <v>2015</v>
      </c>
      <c r="R121" s="201">
        <f t="shared" si="73"/>
        <v>2016</v>
      </c>
      <c r="S121" s="201">
        <f t="shared" si="73"/>
        <v>2017</v>
      </c>
      <c r="T121" s="201">
        <f t="shared" si="73"/>
        <v>2018</v>
      </c>
      <c r="U121" s="201">
        <f t="shared" si="73"/>
        <v>2019</v>
      </c>
      <c r="V121" s="201">
        <f t="shared" si="73"/>
        <v>2020</v>
      </c>
      <c r="W121" s="201">
        <f t="shared" si="73"/>
        <v>2021</v>
      </c>
      <c r="X121" s="201">
        <f t="shared" si="73"/>
        <v>2022</v>
      </c>
      <c r="Y121" s="201">
        <f t="shared" si="73"/>
        <v>2023</v>
      </c>
      <c r="Z121" s="201">
        <f t="shared" si="73"/>
        <v>2024</v>
      </c>
      <c r="AA121" s="201">
        <f t="shared" si="73"/>
        <v>2025</v>
      </c>
      <c r="AC121" s="201">
        <v>2000</v>
      </c>
      <c r="AD121" s="201">
        <f t="shared" ref="AD121:BB121" si="74">AC121+1</f>
        <v>2001</v>
      </c>
      <c r="AE121" s="201">
        <f t="shared" si="74"/>
        <v>2002</v>
      </c>
      <c r="AF121" s="201">
        <f t="shared" si="74"/>
        <v>2003</v>
      </c>
      <c r="AG121" s="201">
        <f t="shared" si="74"/>
        <v>2004</v>
      </c>
      <c r="AH121" s="201">
        <f t="shared" si="74"/>
        <v>2005</v>
      </c>
      <c r="AI121" s="201">
        <f t="shared" si="74"/>
        <v>2006</v>
      </c>
      <c r="AJ121" s="201">
        <f t="shared" si="74"/>
        <v>2007</v>
      </c>
      <c r="AK121" s="201">
        <f t="shared" si="74"/>
        <v>2008</v>
      </c>
      <c r="AL121" s="201">
        <f t="shared" si="74"/>
        <v>2009</v>
      </c>
      <c r="AM121" s="201">
        <f t="shared" si="74"/>
        <v>2010</v>
      </c>
      <c r="AN121" s="201">
        <f t="shared" si="74"/>
        <v>2011</v>
      </c>
      <c r="AO121" s="201">
        <f t="shared" si="74"/>
        <v>2012</v>
      </c>
      <c r="AP121" s="201">
        <f t="shared" si="74"/>
        <v>2013</v>
      </c>
      <c r="AQ121" s="201">
        <f t="shared" si="74"/>
        <v>2014</v>
      </c>
      <c r="AR121" s="201">
        <f t="shared" si="74"/>
        <v>2015</v>
      </c>
      <c r="AS121" s="201">
        <f t="shared" si="74"/>
        <v>2016</v>
      </c>
      <c r="AT121" s="201">
        <f t="shared" si="74"/>
        <v>2017</v>
      </c>
      <c r="AU121" s="201">
        <f t="shared" si="74"/>
        <v>2018</v>
      </c>
      <c r="AV121" s="201">
        <f t="shared" si="74"/>
        <v>2019</v>
      </c>
      <c r="AW121" s="201">
        <f t="shared" si="74"/>
        <v>2020</v>
      </c>
      <c r="AX121" s="201">
        <f t="shared" si="74"/>
        <v>2021</v>
      </c>
      <c r="AY121" s="201">
        <f t="shared" si="74"/>
        <v>2022</v>
      </c>
      <c r="AZ121" s="201">
        <f t="shared" si="74"/>
        <v>2023</v>
      </c>
      <c r="BA121" s="201">
        <f t="shared" si="74"/>
        <v>2024</v>
      </c>
      <c r="BB121" s="201">
        <f t="shared" si="74"/>
        <v>2025</v>
      </c>
    </row>
    <row r="122" spans="1:71">
      <c r="A122" s="206" t="s">
        <v>36</v>
      </c>
      <c r="B122" s="209">
        <f>ExportsCoreVPA!C$20</f>
        <v>5.9222800000000009E-4</v>
      </c>
      <c r="C122" s="209">
        <f>ExportsCoreVPA!D$20</f>
        <v>2.7664000000000003E-4</v>
      </c>
      <c r="D122" s="209">
        <f>ExportsCoreVPA!E$20</f>
        <v>9.1000000000000016E-5</v>
      </c>
      <c r="E122" s="209">
        <f>ExportsCoreVPA!F$20</f>
        <v>4.8411999999999995E-6</v>
      </c>
      <c r="F122" s="209">
        <f>ExportsCoreVPA!G$20</f>
        <v>6.1880000000000011E-5</v>
      </c>
      <c r="G122" s="209">
        <f>ExportsCoreVPA!H$20</f>
        <v>3.6400000000000004E-5</v>
      </c>
      <c r="H122" s="209">
        <f>ExportsCoreVPA!I$20</f>
        <v>4.2698000000000004E-4</v>
      </c>
      <c r="I122" s="209">
        <f>ExportsCoreVPA!J$20</f>
        <v>0</v>
      </c>
      <c r="J122" s="209">
        <f>ExportsCoreVPA!K$20</f>
        <v>3.0940000000000005E-5</v>
      </c>
      <c r="K122" s="209">
        <f>ExportsCoreVPA!L$20</f>
        <v>8.5540000000000011E-5</v>
      </c>
      <c r="L122" s="209">
        <f>ExportsCoreVPA!M$20</f>
        <v>0</v>
      </c>
      <c r="M122" s="209">
        <f>ExportsCoreVPA!N$20</f>
        <v>0</v>
      </c>
      <c r="N122" s="209">
        <f>ExportsCoreVPA!O$20</f>
        <v>1.8999999999999998E-6</v>
      </c>
      <c r="O122" s="209">
        <f>ExportsCoreVPA!P$20</f>
        <v>0</v>
      </c>
      <c r="P122" s="209">
        <f>ExportsCoreVPA!Q$20</f>
        <v>2.9120000000000002E-5</v>
      </c>
      <c r="Q122" s="209">
        <f>ExportsCoreVPA!R$20</f>
        <v>6.7055400000000003E-3</v>
      </c>
      <c r="R122" s="209">
        <f>ExportsCoreVPA!S$20</f>
        <v>4.2432E-4</v>
      </c>
      <c r="S122" s="209">
        <f>ExportsCoreVPA!T$20</f>
        <v>3.6400000000000004E-5</v>
      </c>
      <c r="T122" s="209">
        <f>ExportsCoreVPA!U$20</f>
        <v>1.1648000000000001E-4</v>
      </c>
      <c r="U122" s="209">
        <f>ExportsCoreVPA!V$20</f>
        <v>0</v>
      </c>
      <c r="V122" s="209">
        <f>ExportsCoreVPA!W$20</f>
        <v>1.32496E-7</v>
      </c>
      <c r="W122" s="209">
        <f>ExportsCoreVPA!X$20</f>
        <v>0</v>
      </c>
      <c r="X122" s="209">
        <f>ExportsCoreVPA!Y$20</f>
        <v>0</v>
      </c>
      <c r="Y122" s="209">
        <f>ExportsCoreVPA!Z$20</f>
        <v>0</v>
      </c>
      <c r="Z122" s="209">
        <f>ExportsCoreVPA!AA$20</f>
        <v>0</v>
      </c>
      <c r="AA122" s="209">
        <f>ExportsCoreVPA!AB$20</f>
        <v>0</v>
      </c>
      <c r="AB122" s="205"/>
      <c r="BD122" s="207">
        <f>I122/I$120</f>
        <v>0</v>
      </c>
      <c r="BE122" s="207">
        <f>J122/J$120</f>
        <v>2.1726196955147021E-5</v>
      </c>
      <c r="BF122" s="207">
        <f>K122/K$120</f>
        <v>6.4995560078878685E-5</v>
      </c>
      <c r="BG122" s="207">
        <f>L122/L$120</f>
        <v>0</v>
      </c>
      <c r="BH122" s="207">
        <f t="shared" ref="BH122:BJ128" si="75">M122/M$120</f>
        <v>0</v>
      </c>
      <c r="BI122" s="207">
        <f t="shared" si="75"/>
        <v>8.9655367568372723E-7</v>
      </c>
      <c r="BJ122" s="207">
        <f t="shared" si="75"/>
        <v>0</v>
      </c>
      <c r="BK122" s="207">
        <f t="shared" ref="BK122:BK128" si="76">P122/P$120</f>
        <v>1.2902202718826845E-5</v>
      </c>
      <c r="BL122" s="207">
        <f t="shared" ref="BL122:BL128" si="77">Q122/Q$120</f>
        <v>2.5553400422239072E-3</v>
      </c>
      <c r="BM122" s="207">
        <f t="shared" ref="BM122:BM128" si="78">R122/R$120</f>
        <v>1.5372635099442425E-4</v>
      </c>
      <c r="BN122" s="207">
        <f t="shared" ref="BN122:BN128" si="79">S122/S$120</f>
        <v>1.3646637557301482E-5</v>
      </c>
      <c r="BO122" s="207">
        <f t="shared" ref="BO122:BO128" si="80">T122/T$120</f>
        <v>3.8539387461403448E-5</v>
      </c>
      <c r="BP122" s="207">
        <f t="shared" ref="BP122:BP128" si="81">U122/U$120</f>
        <v>0</v>
      </c>
      <c r="BQ122" s="207">
        <f t="shared" ref="BQ122:BQ128" si="82">V122/V$120</f>
        <v>5.1548819117345012E-8</v>
      </c>
      <c r="BR122" s="207">
        <f t="shared" ref="BR122:BR128" si="83">W122/W$120</f>
        <v>0</v>
      </c>
      <c r="BS122" s="207">
        <f t="shared" ref="BS122:BS128" si="84">X122/X$120</f>
        <v>0</v>
      </c>
    </row>
    <row r="123" spans="1:71">
      <c r="A123" s="209" t="str">
        <f>ExportsCoreVPA!B$11</f>
        <v xml:space="preserve">China </v>
      </c>
      <c r="B123" s="209">
        <f>ExportsCoreVPA!C$11</f>
        <v>9.0292999999999998E-2</v>
      </c>
      <c r="C123" s="209">
        <f>ExportsCoreVPA!D$11</f>
        <v>5.3834E-2</v>
      </c>
      <c r="D123" s="209">
        <f>ExportsCoreVPA!E$11</f>
        <v>0.16310002000000001</v>
      </c>
      <c r="E123" s="209">
        <f>ExportsCoreVPA!F$11</f>
        <v>0.28285758</v>
      </c>
      <c r="F123" s="209">
        <f>ExportsCoreVPA!G$11</f>
        <v>0.44982299999999997</v>
      </c>
      <c r="G123" s="209">
        <f>ExportsCoreVPA!H$11</f>
        <v>0.65294697191999995</v>
      </c>
      <c r="H123" s="209">
        <f>ExportsCoreVPA!I$11</f>
        <v>0.77558393999999997</v>
      </c>
      <c r="I123" s="209">
        <f>ExportsCoreVPA!J$11</f>
        <v>1.0510515</v>
      </c>
      <c r="J123" s="209">
        <f>ExportsCoreVPA!K$11</f>
        <v>1.1621943399999999</v>
      </c>
      <c r="K123" s="209">
        <f>ExportsCoreVPA!L$11</f>
        <v>1.1256750799999999</v>
      </c>
      <c r="L123" s="209">
        <f>ExportsCoreVPA!M$11</f>
        <v>1.45674272</v>
      </c>
      <c r="M123" s="209">
        <f>ExportsCoreVPA!N$11</f>
        <v>1.7763116800000001</v>
      </c>
      <c r="N123" s="209">
        <f>ExportsCoreVPA!O$11</f>
        <v>1.9185818800000001</v>
      </c>
      <c r="O123" s="209">
        <f>ExportsCoreVPA!P$11</f>
        <v>2.0388488200000001</v>
      </c>
      <c r="P123" s="209">
        <f>ExportsCoreVPA!Q$11</f>
        <v>2.1212027989929032</v>
      </c>
      <c r="Q123" s="209">
        <f>ExportsCoreVPA!R$11</f>
        <v>2.219557239644407</v>
      </c>
      <c r="R123" s="209">
        <f>ExportsCoreVPA!S$11</f>
        <v>2.2985881102019396</v>
      </c>
      <c r="S123" s="209">
        <f>ExportsCoreVPA!T$11</f>
        <v>2.2914422910774119</v>
      </c>
      <c r="T123" s="209">
        <f>ExportsCoreVPA!U$11</f>
        <v>2.5803061808401804</v>
      </c>
      <c r="U123" s="209">
        <f>ExportsCoreVPA!V$11</f>
        <v>2.3838981252156461</v>
      </c>
      <c r="V123" s="209">
        <f>ExportsCoreVPA!W$11</f>
        <v>2.3348406600000002</v>
      </c>
      <c r="W123" s="209">
        <f>ExportsCoreVPA!X$11</f>
        <v>1.7514061996999994</v>
      </c>
      <c r="X123" s="209">
        <f>ExportsCoreVPA!Y$11</f>
        <v>1.4366694599999996</v>
      </c>
      <c r="Y123" s="209">
        <f>ExportsCoreVPA!Z$11</f>
        <v>0</v>
      </c>
      <c r="Z123" s="209">
        <f>ExportsCoreVPA!AA$11</f>
        <v>0</v>
      </c>
      <c r="AA123" s="209">
        <f>ExportsCoreVPA!AB$11</f>
        <v>0</v>
      </c>
      <c r="AB123" s="205"/>
      <c r="BD123" s="207">
        <f t="shared" ref="BD123:BG128" si="85">I123/I$120</f>
        <v>0.76882253760430108</v>
      </c>
      <c r="BE123" s="207">
        <f t="shared" si="85"/>
        <v>0.81609770946984783</v>
      </c>
      <c r="BF123" s="207">
        <f t="shared" si="85"/>
        <v>0.85531777287159871</v>
      </c>
      <c r="BG123" s="207">
        <f t="shared" si="85"/>
        <v>0.8977349583782146</v>
      </c>
      <c r="BH123" s="207">
        <f t="shared" si="75"/>
        <v>0.89167679763930574</v>
      </c>
      <c r="BI123" s="207">
        <f t="shared" si="75"/>
        <v>0.90532191400747153</v>
      </c>
      <c r="BJ123" s="207">
        <f t="shared" si="75"/>
        <v>0.92991396664214854</v>
      </c>
      <c r="BK123" s="207">
        <f t="shared" si="76"/>
        <v>0.93984163874826054</v>
      </c>
      <c r="BL123" s="207">
        <f t="shared" si="77"/>
        <v>0.84582650919557834</v>
      </c>
      <c r="BM123" s="207">
        <f t="shared" si="78"/>
        <v>0.83275255142466464</v>
      </c>
      <c r="BN123" s="207">
        <f t="shared" si="79"/>
        <v>0.85907918763203195</v>
      </c>
      <c r="BO123" s="207">
        <f t="shared" si="80"/>
        <v>0.85373814966048978</v>
      </c>
      <c r="BP123" s="207">
        <f t="shared" si="81"/>
        <v>0.87207874341901637</v>
      </c>
      <c r="BQ123" s="207">
        <f t="shared" si="82"/>
        <v>0.90839179182890395</v>
      </c>
      <c r="BR123" s="207">
        <f t="shared" si="83"/>
        <v>0.88130674222853755</v>
      </c>
      <c r="BS123" s="207">
        <f t="shared" si="84"/>
        <v>0.84093381223535701</v>
      </c>
    </row>
    <row r="124" spans="1:71">
      <c r="A124" s="209" t="str">
        <f>ExportsCoreVPA!B$23</f>
        <v xml:space="preserve">India </v>
      </c>
      <c r="B124" s="209">
        <f>ExportsCoreVPA!C$23</f>
        <v>2.1013649999999998E-2</v>
      </c>
      <c r="C124" s="209">
        <f>ExportsCoreVPA!D$23</f>
        <v>3.1240649999999998E-2</v>
      </c>
      <c r="D124" s="209">
        <f>ExportsCoreVPA!E$23</f>
        <v>3.8136000000000003E-3</v>
      </c>
      <c r="E124" s="209">
        <f>ExportsCoreVPA!F$23</f>
        <v>1.3288999999999999E-2</v>
      </c>
      <c r="F124" s="209">
        <f>ExportsCoreVPA!G$23</f>
        <v>1.072E-3</v>
      </c>
      <c r="G124" s="209">
        <f>ExportsCoreVPA!H$23</f>
        <v>8.6680000000000004E-3</v>
      </c>
      <c r="H124" s="209">
        <f>ExportsCoreVPA!I$23</f>
        <v>9.0060000000000001E-3</v>
      </c>
      <c r="I124" s="209">
        <f>ExportsCoreVPA!J$23</f>
        <v>1.405E-2</v>
      </c>
      <c r="J124" s="209">
        <f>ExportsCoreVPA!K$23</f>
        <v>0</v>
      </c>
      <c r="K124" s="209">
        <f>ExportsCoreVPA!L$23</f>
        <v>6.5979999999999997E-3</v>
      </c>
      <c r="L124" s="209">
        <f>ExportsCoreVPA!M$23</f>
        <v>1.5999999999999999E-5</v>
      </c>
      <c r="M124" s="209">
        <f>ExportsCoreVPA!N$23</f>
        <v>5.0979039999999996E-2</v>
      </c>
      <c r="N124" s="209">
        <f>ExportsCoreVPA!O$23</f>
        <v>6.0956999999999997E-2</v>
      </c>
      <c r="O124" s="209">
        <f>ExportsCoreVPA!P$23</f>
        <v>1.5375999999999999E-2</v>
      </c>
      <c r="P124" s="209">
        <f>ExportsCoreVPA!Q$23</f>
        <v>1.9658999999999999E-2</v>
      </c>
      <c r="Q124" s="209">
        <f>ExportsCoreVPA!R$23</f>
        <v>0.23861697999999998</v>
      </c>
      <c r="R124" s="209">
        <f>ExportsCoreVPA!S$23</f>
        <v>0.24154299999999998</v>
      </c>
      <c r="S124" s="209">
        <f>ExportsCoreVPA!T$23</f>
        <v>0.209540438</v>
      </c>
      <c r="T124" s="209">
        <f>ExportsCoreVPA!U$23</f>
        <v>0.28260457999999999</v>
      </c>
      <c r="U124" s="209">
        <f>ExportsCoreVPA!V$23</f>
        <v>0.19566499999999998</v>
      </c>
      <c r="V124" s="209">
        <f>ExportsCoreVPA!W$23</f>
        <v>0.10933</v>
      </c>
      <c r="W124" s="209">
        <f>ExportsCoreVPA!X$23</f>
        <v>0.13033799999999998</v>
      </c>
      <c r="X124" s="209">
        <f>ExportsCoreVPA!Y$23</f>
        <v>0.16598399999999999</v>
      </c>
      <c r="Y124" s="209">
        <f>ExportsCoreVPA!Z$23</f>
        <v>0</v>
      </c>
      <c r="Z124" s="209">
        <f>ExportsCoreVPA!AA$23</f>
        <v>0</v>
      </c>
      <c r="AA124" s="209">
        <f>ExportsCoreVPA!AB$23</f>
        <v>0</v>
      </c>
      <c r="BD124" s="207">
        <f t="shared" ref="BD124" si="86">I124/I$120</f>
        <v>1.0277285797451819E-2</v>
      </c>
      <c r="BE124" s="207">
        <f t="shared" ref="BE124" si="87">J124/J$120</f>
        <v>0</v>
      </c>
      <c r="BF124" s="207">
        <f t="shared" ref="BF124" si="88">K124/K$120</f>
        <v>5.0133353448730588E-3</v>
      </c>
      <c r="BG124" s="207">
        <f t="shared" ref="BG124" si="89">L124/L$120</f>
        <v>9.8601895426334676E-6</v>
      </c>
      <c r="BH124" s="207">
        <f t="shared" ref="BH124" si="90">M124/M$120</f>
        <v>2.5590569293518391E-2</v>
      </c>
      <c r="BI124" s="207">
        <f t="shared" ref="BI124" si="91">N124/N$120</f>
        <v>2.8763801267712087E-2</v>
      </c>
      <c r="BJ124" s="207">
        <f t="shared" ref="BJ124" si="92">O124/O$120</f>
        <v>7.0129560420716603E-3</v>
      </c>
      <c r="BK124" s="207">
        <f t="shared" si="76"/>
        <v>8.7103160456530535E-3</v>
      </c>
      <c r="BL124" s="207">
        <f t="shared" si="77"/>
        <v>9.0931904626404617E-2</v>
      </c>
      <c r="BM124" s="207">
        <f t="shared" si="78"/>
        <v>8.7508305048657184E-2</v>
      </c>
      <c r="BN124" s="207">
        <f t="shared" si="79"/>
        <v>7.8558307994071486E-2</v>
      </c>
      <c r="BO124" s="207">
        <f t="shared" si="80"/>
        <v>9.3504527875920201E-2</v>
      </c>
      <c r="BP124" s="207">
        <f t="shared" si="81"/>
        <v>7.1578263150673116E-2</v>
      </c>
      <c r="BQ124" s="207">
        <f t="shared" si="82"/>
        <v>4.2535868208091791E-2</v>
      </c>
      <c r="BR124" s="207">
        <f t="shared" si="83"/>
        <v>6.558601778859692E-2</v>
      </c>
      <c r="BS124" s="207">
        <f t="shared" si="84"/>
        <v>9.7156347911838761E-2</v>
      </c>
    </row>
    <row r="125" spans="1:71">
      <c r="A125" s="209" t="str">
        <f>ExportsCoreVPA!B$12</f>
        <v xml:space="preserve">Japan </v>
      </c>
      <c r="B125" s="209">
        <f>ExportsCoreVPA!C$12</f>
        <v>8.5091E-2</v>
      </c>
      <c r="C125" s="209">
        <f>ExportsCoreVPA!D$12</f>
        <v>7.4317999999999995E-2</v>
      </c>
      <c r="D125" s="209">
        <f>ExportsCoreVPA!E$12</f>
        <v>5.5980000000000002E-2</v>
      </c>
      <c r="E125" s="209">
        <f>ExportsCoreVPA!F$12</f>
        <v>3.8748999999999999E-2</v>
      </c>
      <c r="F125" s="209">
        <f>ExportsCoreVPA!G$12</f>
        <v>5.7839999999999996E-2</v>
      </c>
      <c r="G125" s="209">
        <f>ExportsCoreVPA!H$12</f>
        <v>7.7767000000000003E-2</v>
      </c>
      <c r="H125" s="209">
        <f>ExportsCoreVPA!I$12</f>
        <v>0.110073</v>
      </c>
      <c r="I125" s="209">
        <f>ExportsCoreVPA!J$12</f>
        <v>0.11377200000000001</v>
      </c>
      <c r="J125" s="209">
        <f>ExportsCoreVPA!K$12</f>
        <v>5.1633480000000002E-2</v>
      </c>
      <c r="K125" s="209">
        <f>ExportsCoreVPA!L$12</f>
        <v>4.2143E-2</v>
      </c>
      <c r="L125" s="209">
        <f>ExportsCoreVPA!M$12</f>
        <v>4.7055E-2</v>
      </c>
      <c r="M125" s="209">
        <f>ExportsCoreVPA!N$12</f>
        <v>2.0353E-2</v>
      </c>
      <c r="N125" s="209">
        <f>ExportsCoreVPA!O$12</f>
        <v>2.0990999999999999E-2</v>
      </c>
      <c r="O125" s="209">
        <f>ExportsCoreVPA!P$12</f>
        <v>6.9839999999999998E-3</v>
      </c>
      <c r="P125" s="209">
        <f>ExportsCoreVPA!Q$12</f>
        <v>1.1483E-2</v>
      </c>
      <c r="Q125" s="209">
        <f>ExportsCoreVPA!R$12</f>
        <v>1.9046E-2</v>
      </c>
      <c r="R125" s="209">
        <f>ExportsCoreVPA!S$12</f>
        <v>5.2069999999999998E-3</v>
      </c>
      <c r="S125" s="209">
        <f>ExportsCoreVPA!T$12</f>
        <v>6.2880000000000002E-3</v>
      </c>
      <c r="T125" s="209">
        <f>ExportsCoreVPA!U$12</f>
        <v>0</v>
      </c>
      <c r="U125" s="209">
        <f>ExportsCoreVPA!V$12</f>
        <v>0</v>
      </c>
      <c r="V125" s="209">
        <f>ExportsCoreVPA!W$12</f>
        <v>0</v>
      </c>
      <c r="W125" s="209">
        <f>ExportsCoreVPA!X$12</f>
        <v>0</v>
      </c>
      <c r="X125" s="209">
        <f>ExportsCoreVPA!Y$12</f>
        <v>0</v>
      </c>
      <c r="Y125" s="209">
        <f>ExportsCoreVPA!Z$12</f>
        <v>0</v>
      </c>
      <c r="Z125" s="209">
        <f>ExportsCoreVPA!AA$12</f>
        <v>0</v>
      </c>
      <c r="AA125" s="209">
        <f>ExportsCoreVPA!AB$12</f>
        <v>0</v>
      </c>
      <c r="BD125" s="207">
        <f t="shared" si="85"/>
        <v>8.3221876138625514E-2</v>
      </c>
      <c r="BE125" s="207">
        <f t="shared" si="85"/>
        <v>3.6257244859717014E-2</v>
      </c>
      <c r="BF125" s="207">
        <f t="shared" si="85"/>
        <v>3.2021368814638573E-2</v>
      </c>
      <c r="BG125" s="207">
        <f t="shared" si="85"/>
        <v>2.8998201183038613E-2</v>
      </c>
      <c r="BH125" s="207">
        <f t="shared" si="75"/>
        <v>1.0216843173802014E-2</v>
      </c>
      <c r="BI125" s="207">
        <f t="shared" si="75"/>
        <v>9.9050306348826955E-3</v>
      </c>
      <c r="BJ125" s="207">
        <f t="shared" si="75"/>
        <v>3.1853853406496146E-3</v>
      </c>
      <c r="BK125" s="207">
        <f t="shared" si="76"/>
        <v>5.087774513059363E-3</v>
      </c>
      <c r="BL125" s="207">
        <f t="shared" si="77"/>
        <v>7.258029397214324E-3</v>
      </c>
      <c r="BM125" s="207">
        <f t="shared" si="78"/>
        <v>1.8864373812876296E-3</v>
      </c>
      <c r="BN125" s="207">
        <f t="shared" si="79"/>
        <v>2.3574191472613107E-3</v>
      </c>
      <c r="BO125" s="207">
        <f t="shared" si="80"/>
        <v>0</v>
      </c>
      <c r="BP125" s="207">
        <f t="shared" si="81"/>
        <v>0</v>
      </c>
      <c r="BQ125" s="207">
        <f t="shared" si="82"/>
        <v>0</v>
      </c>
      <c r="BR125" s="207">
        <f t="shared" si="83"/>
        <v>0</v>
      </c>
      <c r="BS125" s="207">
        <f t="shared" si="84"/>
        <v>0</v>
      </c>
    </row>
    <row r="126" spans="1:71">
      <c r="A126" s="209" t="str">
        <f>ExportsCoreVPA!B$14</f>
        <v xml:space="preserve">Philippines </v>
      </c>
      <c r="B126" s="209">
        <f>ExportsCoreVPA!C$14</f>
        <v>0.14434207811999999</v>
      </c>
      <c r="C126" s="209">
        <f>ExportsCoreVPA!D$14</f>
        <v>0.14540645318000001</v>
      </c>
      <c r="D126" s="209">
        <f>ExportsCoreVPA!E$14</f>
        <v>0.14458112462</v>
      </c>
      <c r="E126" s="209">
        <f>ExportsCoreVPA!F$14</f>
        <v>0.12584577144</v>
      </c>
      <c r="F126" s="209">
        <f>ExportsCoreVPA!G$14</f>
        <v>8.3412160500000013E-2</v>
      </c>
      <c r="G126" s="209">
        <f>ExportsCoreVPA!H$14</f>
        <v>6.6647887680000004E-2</v>
      </c>
      <c r="H126" s="209">
        <f>ExportsCoreVPA!I$14</f>
        <v>3.2820683940000005E-2</v>
      </c>
      <c r="I126" s="209">
        <f>ExportsCoreVPA!J$14</f>
        <v>3.5579169695999995E-2</v>
      </c>
      <c r="J126" s="209">
        <f>ExportsCoreVPA!K$14</f>
        <v>3.1760859600000003E-2</v>
      </c>
      <c r="K126" s="209">
        <f>ExportsCoreVPA!L$14</f>
        <v>2.3145370799999999E-2</v>
      </c>
      <c r="L126" s="209">
        <f>ExportsCoreVPA!M$14</f>
        <v>1.9108778107999998E-2</v>
      </c>
      <c r="M126" s="209">
        <f>ExportsCoreVPA!N$14</f>
        <v>2.0863659999999999E-2</v>
      </c>
      <c r="N126" s="209">
        <f>ExportsCoreVPA!O$14</f>
        <v>1.634258266E-2</v>
      </c>
      <c r="O126" s="209">
        <f>ExportsCoreVPA!P$14</f>
        <v>4.2671137179999999E-2</v>
      </c>
      <c r="P126" s="209">
        <f>ExportsCoreVPA!Q$14</f>
        <v>6.1554345999999989E-3</v>
      </c>
      <c r="Q126" s="209">
        <f>ExportsCoreVPA!R$14</f>
        <v>2.08704272E-2</v>
      </c>
      <c r="R126" s="209">
        <f>ExportsCoreVPA!S$14</f>
        <v>3.4822907E-2</v>
      </c>
      <c r="S126" s="209">
        <f>ExportsCoreVPA!T$14</f>
        <v>2.4342473007999996E-2</v>
      </c>
      <c r="T126" s="209">
        <f>ExportsCoreVPA!U$14</f>
        <v>2.4161889079999999E-2</v>
      </c>
      <c r="U126" s="209">
        <f>ExportsCoreVPA!V$14</f>
        <v>2.8757246140000001E-2</v>
      </c>
      <c r="V126" s="209">
        <f>ExportsCoreVPA!W$14</f>
        <v>9.5536824039999992E-3</v>
      </c>
      <c r="W126" s="209">
        <f>ExportsCoreVPA!X$14</f>
        <v>0</v>
      </c>
      <c r="X126" s="209">
        <f>ExportsCoreVPA!Y$14</f>
        <v>0</v>
      </c>
      <c r="Y126" s="209">
        <f>ExportsCoreVPA!Z$14</f>
        <v>0</v>
      </c>
      <c r="Z126" s="209">
        <f>ExportsCoreVPA!AA$14</f>
        <v>0</v>
      </c>
      <c r="AA126" s="209">
        <f>ExportsCoreVPA!AB$14</f>
        <v>0</v>
      </c>
      <c r="BD126" s="207">
        <f t="shared" si="85"/>
        <v>2.6025430277710242E-2</v>
      </c>
      <c r="BE126" s="207">
        <f t="shared" si="85"/>
        <v>2.2302607987536263E-2</v>
      </c>
      <c r="BF126" s="207">
        <f t="shared" si="85"/>
        <v>1.7586466429498761E-2</v>
      </c>
      <c r="BG126" s="207">
        <f t="shared" si="85"/>
        <v>1.1776010879562808E-2</v>
      </c>
      <c r="BH126" s="207">
        <f t="shared" si="75"/>
        <v>1.0473185390435126E-2</v>
      </c>
      <c r="BI126" s="207">
        <f t="shared" si="75"/>
        <v>7.7115802915727087E-3</v>
      </c>
      <c r="BJ126" s="207">
        <f t="shared" si="75"/>
        <v>1.946220143786093E-2</v>
      </c>
      <c r="BK126" s="207">
        <f t="shared" si="76"/>
        <v>2.7272893211428852E-3</v>
      </c>
      <c r="BL126" s="207">
        <f t="shared" si="77"/>
        <v>7.953280171690719E-3</v>
      </c>
      <c r="BM126" s="207">
        <f t="shared" si="78"/>
        <v>1.2615946512368479E-2</v>
      </c>
      <c r="BN126" s="207">
        <f t="shared" si="79"/>
        <v>9.1261787469387439E-3</v>
      </c>
      <c r="BO126" s="207">
        <f t="shared" si="80"/>
        <v>7.9943716093198204E-3</v>
      </c>
      <c r="BP126" s="207">
        <f t="shared" si="81"/>
        <v>1.0519989429369582E-2</v>
      </c>
      <c r="BQ126" s="207">
        <f t="shared" si="82"/>
        <v>3.7169502939587446E-3</v>
      </c>
      <c r="BR126" s="207">
        <f t="shared" si="83"/>
        <v>0</v>
      </c>
      <c r="BS126" s="207">
        <f t="shared" si="84"/>
        <v>0</v>
      </c>
    </row>
    <row r="127" spans="1:71">
      <c r="A127" s="209" t="str">
        <f>ExportsCoreVPA!B$15</f>
        <v xml:space="preserve">South Korea </v>
      </c>
      <c r="B127" s="209">
        <f>ExportsCoreVPA!C$15</f>
        <v>0.1372042</v>
      </c>
      <c r="C127" s="209">
        <f>ExportsCoreVPA!D$15</f>
        <v>0.14338899999999999</v>
      </c>
      <c r="D127" s="209">
        <f>ExportsCoreVPA!E$15</f>
        <v>0.17147624</v>
      </c>
      <c r="E127" s="209">
        <f>ExportsCoreVPA!F$15</f>
        <v>0.22041608000000001</v>
      </c>
      <c r="F127" s="209">
        <f>ExportsCoreVPA!G$15</f>
        <v>0.265044</v>
      </c>
      <c r="G127" s="209">
        <f>ExportsCoreVPA!H$15</f>
        <v>0.21936359999999999</v>
      </c>
      <c r="H127" s="209">
        <f>ExportsCoreVPA!I$15</f>
        <v>0.17222499999999999</v>
      </c>
      <c r="I127" s="209">
        <f>ExportsCoreVPA!J$15</f>
        <v>0.13201299999999999</v>
      </c>
      <c r="J127" s="209">
        <f>ExportsCoreVPA!K$15</f>
        <v>0.12367599999999999</v>
      </c>
      <c r="K127" s="209">
        <f>ExportsCoreVPA!L$15</f>
        <v>7.7356599999999998E-2</v>
      </c>
      <c r="L127" s="209">
        <f>ExportsCoreVPA!M$15</f>
        <v>5.6801999999999998E-2</v>
      </c>
      <c r="M127" s="209">
        <f>ExportsCoreVPA!N$15</f>
        <v>5.5684039999999997E-2</v>
      </c>
      <c r="N127" s="209">
        <f>ExportsCoreVPA!O$15</f>
        <v>4.5911E-2</v>
      </c>
      <c r="O127" s="209">
        <f>ExportsCoreVPA!P$15</f>
        <v>5.1678999999999989E-2</v>
      </c>
      <c r="P127" s="209">
        <f>ExportsCoreVPA!Q$15</f>
        <v>5.42427802E-2</v>
      </c>
      <c r="Q127" s="209">
        <f>ExportsCoreVPA!R$15</f>
        <v>4.045E-2</v>
      </c>
      <c r="R127" s="209">
        <f>ExportsCoreVPA!S$15</f>
        <v>5.9440999999999994E-2</v>
      </c>
      <c r="S127" s="209">
        <f>ExportsCoreVPA!T$15</f>
        <v>3.9633000000000002E-2</v>
      </c>
      <c r="T127" s="209">
        <f>ExportsCoreVPA!U$15</f>
        <v>3.5865266540000003E-2</v>
      </c>
      <c r="U127" s="209">
        <f>ExportsCoreVPA!V$15</f>
        <v>5.2336888799999995E-2</v>
      </c>
      <c r="V127" s="209">
        <f>ExportsCoreVPA!W$15</f>
        <v>5.6165485899999992E-2</v>
      </c>
      <c r="W127" s="209">
        <f>ExportsCoreVPA!X$15</f>
        <v>7.2304065959999997E-2</v>
      </c>
      <c r="X127" s="209">
        <f>ExportsCoreVPA!Y$15</f>
        <v>7.076611079999999E-2</v>
      </c>
      <c r="Y127" s="209">
        <f>ExportsCoreVPA!Z$15</f>
        <v>0</v>
      </c>
      <c r="Z127" s="209">
        <f>ExportsCoreVPA!AA$15</f>
        <v>0</v>
      </c>
      <c r="AA127" s="209">
        <f>ExportsCoreVPA!AB$15</f>
        <v>0</v>
      </c>
      <c r="AB127" s="205"/>
      <c r="BD127" s="207">
        <f t="shared" si="85"/>
        <v>9.6564792169324329E-2</v>
      </c>
      <c r="BE127" s="207">
        <f t="shared" si="85"/>
        <v>8.6845802670483585E-2</v>
      </c>
      <c r="BF127" s="207">
        <f t="shared" si="85"/>
        <v>5.877759577738819E-2</v>
      </c>
      <c r="BG127" s="207">
        <f t="shared" si="85"/>
        <v>3.5004905400041642E-2</v>
      </c>
      <c r="BH127" s="207">
        <f t="shared" si="75"/>
        <v>2.795239541903986E-2</v>
      </c>
      <c r="BI127" s="207">
        <f t="shared" si="75"/>
        <v>2.1664039897008214E-2</v>
      </c>
      <c r="BJ127" s="207">
        <f t="shared" si="75"/>
        <v>2.357066566715799E-2</v>
      </c>
      <c r="BK127" s="207">
        <f t="shared" si="76"/>
        <v>2.4033356668034578E-2</v>
      </c>
      <c r="BL127" s="207">
        <f t="shared" si="77"/>
        <v>1.5414642923307751E-2</v>
      </c>
      <c r="BM127" s="207">
        <f t="shared" si="78"/>
        <v>2.1534803990996349E-2</v>
      </c>
      <c r="BN127" s="207">
        <f t="shared" si="79"/>
        <v>1.4858713909574989E-2</v>
      </c>
      <c r="BO127" s="207">
        <f t="shared" si="80"/>
        <v>1.1866632929185857E-2</v>
      </c>
      <c r="BP127" s="207">
        <f t="shared" si="81"/>
        <v>1.9145905496710792E-2</v>
      </c>
      <c r="BQ127" s="207">
        <f t="shared" si="82"/>
        <v>2.1851712302989459E-2</v>
      </c>
      <c r="BR127" s="207">
        <f t="shared" si="83"/>
        <v>3.6383370592156135E-2</v>
      </c>
      <c r="BS127" s="207">
        <f t="shared" si="84"/>
        <v>4.1421925494339998E-2</v>
      </c>
    </row>
    <row r="128" spans="1:71">
      <c r="A128" s="206" t="s">
        <v>16</v>
      </c>
      <c r="B128" s="204">
        <f t="shared" ref="B128:AA128" si="93">B120-SUM(B122:B127)</f>
        <v>3.2658880657411737E-2</v>
      </c>
      <c r="C128" s="204">
        <f t="shared" si="93"/>
        <v>2.6721379004000012E-2</v>
      </c>
      <c r="D128" s="204">
        <f t="shared" si="93"/>
        <v>4.9270641750117639E-2</v>
      </c>
      <c r="E128" s="204">
        <f t="shared" si="93"/>
        <v>5.182336028433332E-2</v>
      </c>
      <c r="F128" s="204">
        <f t="shared" si="93"/>
        <v>7.1976003252842036E-2</v>
      </c>
      <c r="G128" s="204">
        <f t="shared" si="93"/>
        <v>4.156078719200007E-2</v>
      </c>
      <c r="H128" s="204">
        <f t="shared" si="93"/>
        <v>2.9750454285714323E-2</v>
      </c>
      <c r="I128" s="204">
        <f t="shared" si="93"/>
        <v>2.0626797799999874E-2</v>
      </c>
      <c r="J128" s="204">
        <f t="shared" si="93"/>
        <v>5.4791626956521844E-2</v>
      </c>
      <c r="K128" s="204">
        <f t="shared" si="93"/>
        <v>4.1086306666666683E-2</v>
      </c>
      <c r="L128" s="204">
        <f t="shared" si="93"/>
        <v>4.2962361086666734E-2</v>
      </c>
      <c r="M128" s="204">
        <f t="shared" si="93"/>
        <v>6.7911194649999951E-2</v>
      </c>
      <c r="N128" s="204">
        <f t="shared" si="93"/>
        <v>5.6440793599999761E-2</v>
      </c>
      <c r="O128" s="204">
        <f t="shared" si="93"/>
        <v>3.6954429152000312E-2</v>
      </c>
      <c r="P128" s="204">
        <f t="shared" si="93"/>
        <v>4.4206820468000174E-2</v>
      </c>
      <c r="Q128" s="204">
        <f t="shared" si="93"/>
        <v>7.8882065833926429E-2</v>
      </c>
      <c r="R128" s="204">
        <f t="shared" si="93"/>
        <v>0.12020310462869555</v>
      </c>
      <c r="S128" s="204">
        <f t="shared" si="93"/>
        <v>9.604111389652159E-2</v>
      </c>
      <c r="T128" s="204">
        <f t="shared" si="93"/>
        <v>9.9308118165999826E-2</v>
      </c>
      <c r="U128" s="204">
        <f t="shared" si="93"/>
        <v>7.2924017000000063E-2</v>
      </c>
      <c r="V128" s="204">
        <f t="shared" si="93"/>
        <v>6.0411401455999769E-2</v>
      </c>
      <c r="W128" s="204">
        <f t="shared" si="93"/>
        <v>3.3235066896000198E-2</v>
      </c>
      <c r="X128" s="204">
        <f t="shared" si="93"/>
        <v>3.5001994722580143E-2</v>
      </c>
      <c r="Y128" s="204">
        <f t="shared" si="93"/>
        <v>0</v>
      </c>
      <c r="Z128" s="204">
        <f t="shared" si="93"/>
        <v>0</v>
      </c>
      <c r="AA128" s="204">
        <f t="shared" si="93"/>
        <v>0</v>
      </c>
      <c r="AB128" s="205"/>
      <c r="BD128" s="207">
        <f t="shared" si="85"/>
        <v>1.5088078012587127E-2</v>
      </c>
      <c r="BE128" s="207">
        <f t="shared" si="85"/>
        <v>3.8474908815460118E-2</v>
      </c>
      <c r="BF128" s="207">
        <f t="shared" si="85"/>
        <v>3.1218465201923867E-2</v>
      </c>
      <c r="BG128" s="207">
        <f t="shared" si="85"/>
        <v>2.6476063969599648E-2</v>
      </c>
      <c r="BH128" s="207">
        <f t="shared" si="75"/>
        <v>3.409020908389878E-2</v>
      </c>
      <c r="BI128" s="207">
        <f t="shared" si="75"/>
        <v>2.663273734767704E-2</v>
      </c>
      <c r="BJ128" s="207">
        <f t="shared" si="75"/>
        <v>1.6854824870111192E-2</v>
      </c>
      <c r="BK128" s="207">
        <f t="shared" si="76"/>
        <v>1.9586722501130565E-2</v>
      </c>
      <c r="BL128" s="207">
        <f t="shared" si="77"/>
        <v>3.0060293643580472E-2</v>
      </c>
      <c r="BM128" s="207">
        <f t="shared" si="78"/>
        <v>4.3548229291031186E-2</v>
      </c>
      <c r="BN128" s="207">
        <f t="shared" si="79"/>
        <v>3.6006545932564304E-2</v>
      </c>
      <c r="BO128" s="207">
        <f t="shared" si="80"/>
        <v>3.2857778537622812E-2</v>
      </c>
      <c r="BP128" s="207">
        <f t="shared" si="81"/>
        <v>2.6677098504230012E-2</v>
      </c>
      <c r="BQ128" s="207">
        <f t="shared" si="82"/>
        <v>2.3503625817237087E-2</v>
      </c>
      <c r="BR128" s="207">
        <f t="shared" si="83"/>
        <v>1.6723869390709373E-2</v>
      </c>
      <c r="BS128" s="207">
        <f t="shared" si="84"/>
        <v>2.0487914358464317E-2</v>
      </c>
    </row>
    <row r="129" spans="1:71">
      <c r="A129" s="206"/>
      <c r="B129" s="206"/>
      <c r="C129" s="206"/>
      <c r="D129" s="206"/>
      <c r="E129" s="206"/>
      <c r="F129" s="206"/>
      <c r="G129" s="206"/>
      <c r="H129" s="206"/>
      <c r="I129" s="206"/>
      <c r="J129" s="206"/>
      <c r="K129" s="206"/>
      <c r="L129" s="206"/>
      <c r="M129" s="206"/>
      <c r="N129" s="206"/>
    </row>
    <row r="130" spans="1:71">
      <c r="A130" s="206"/>
      <c r="B130" s="206"/>
      <c r="C130" s="206"/>
      <c r="D130" s="206"/>
      <c r="E130" s="206"/>
      <c r="F130" s="206"/>
      <c r="G130" s="206"/>
      <c r="H130" s="206"/>
      <c r="I130" s="206"/>
      <c r="J130" s="206"/>
      <c r="K130" s="206"/>
      <c r="L130" s="206"/>
      <c r="M130" s="206"/>
      <c r="N130" s="206"/>
    </row>
    <row r="131" spans="1:71">
      <c r="A131" s="206"/>
      <c r="B131" s="206"/>
      <c r="C131" s="206"/>
      <c r="D131" s="206"/>
      <c r="E131" s="206"/>
      <c r="F131" s="206"/>
      <c r="G131" s="206"/>
      <c r="H131" s="206"/>
      <c r="I131" s="206"/>
      <c r="J131" s="206"/>
      <c r="K131" s="206"/>
      <c r="L131" s="206"/>
      <c r="M131" s="206"/>
      <c r="N131" s="206"/>
    </row>
    <row r="132" spans="1:71">
      <c r="A132" s="206"/>
      <c r="B132" s="206"/>
      <c r="C132" s="206"/>
      <c r="D132" s="206"/>
      <c r="E132" s="206"/>
      <c r="F132" s="206"/>
      <c r="G132" s="206"/>
      <c r="H132" s="206"/>
      <c r="I132" s="206"/>
      <c r="J132" s="206"/>
      <c r="K132" s="206"/>
      <c r="L132" s="206"/>
      <c r="M132" s="206"/>
      <c r="N132" s="206"/>
    </row>
    <row r="133" spans="1:71">
      <c r="B133" s="205"/>
      <c r="C133" s="205"/>
      <c r="D133" s="205"/>
      <c r="E133" s="205"/>
      <c r="F133" s="205"/>
      <c r="G133" s="205"/>
      <c r="H133" s="205"/>
      <c r="I133" s="205"/>
      <c r="J133" s="205"/>
      <c r="K133" s="205"/>
      <c r="L133" s="205"/>
      <c r="M133" s="205"/>
      <c r="N133" s="205"/>
    </row>
    <row r="134" spans="1:71">
      <c r="A134" s="201" t="str">
        <f>A122</f>
        <v>EU-27</v>
      </c>
      <c r="AC134" s="205">
        <f>ExportsCoreVPA!AD$20</f>
        <v>0.17573769273600001</v>
      </c>
      <c r="AD134" s="205">
        <f>ExportsCoreVPA!AE$20</f>
        <v>0.1069606124</v>
      </c>
      <c r="AE134" s="205">
        <f>ExportsCoreVPA!AF$20</f>
        <v>3.8122809600000002E-2</v>
      </c>
      <c r="AF134" s="205">
        <f>ExportsCoreVPA!AG$20</f>
        <v>2.1628544000000002E-3</v>
      </c>
      <c r="AG134" s="205">
        <f>ExportsCoreVPA!AH$20</f>
        <v>2.0790544599999999E-2</v>
      </c>
      <c r="AH134" s="205">
        <f>ExportsCoreVPA!AI$20</f>
        <v>1.9312164300000004E-2</v>
      </c>
      <c r="AI134" s="205">
        <f>ExportsCoreVPA!AJ$20</f>
        <v>0.1517806948</v>
      </c>
      <c r="AJ134" s="205">
        <f>ExportsCoreVPA!AK$20</f>
        <v>0</v>
      </c>
      <c r="AK134" s="205">
        <f>ExportsCoreVPA!AL$20</f>
        <v>1.7040688800000002E-2</v>
      </c>
      <c r="AL134" s="205">
        <f>ExportsCoreVPA!AM$20</f>
        <v>7.1408180799999998E-2</v>
      </c>
      <c r="AM134" s="205">
        <f>ExportsCoreVPA!AN$20</f>
        <v>0</v>
      </c>
      <c r="AN134" s="205">
        <f>ExportsCoreVPA!AO$20</f>
        <v>0</v>
      </c>
      <c r="AO134" s="205">
        <f>ExportsCoreVPA!AP$20</f>
        <v>8.7237920000000002E-4</v>
      </c>
      <c r="AP134" s="205">
        <f>ExportsCoreVPA!AQ$20</f>
        <v>0</v>
      </c>
      <c r="AQ134" s="205">
        <f>ExportsCoreVPA!AR$20</f>
        <v>2.1465903000000001E-2</v>
      </c>
      <c r="AR134" s="205">
        <f>ExportsCoreVPA!AS$20</f>
        <v>1.1983753879999999</v>
      </c>
      <c r="AS134" s="205">
        <f>ExportsCoreVPA!AT$20</f>
        <v>9.38075612E-2</v>
      </c>
      <c r="AT134" s="205">
        <f>ExportsCoreVPA!AU$20</f>
        <v>2.43054955E-2</v>
      </c>
      <c r="AU134" s="205">
        <f>ExportsCoreVPA!AV$20</f>
        <v>8.0371774000000007E-2</v>
      </c>
      <c r="AV134" s="205">
        <f>ExportsCoreVPA!AW$20</f>
        <v>0</v>
      </c>
      <c r="AW134" s="205">
        <f>ExportsCoreVPA!AX$20</f>
        <v>5.962284E-4</v>
      </c>
      <c r="AX134" s="205">
        <f>ExportsCoreVPA!AY$20</f>
        <v>0</v>
      </c>
      <c r="AY134" s="205">
        <f>ExportsCoreVPA!AZ$20</f>
        <v>0</v>
      </c>
      <c r="AZ134" s="205">
        <f>ExportsCoreVPA!BA$20</f>
        <v>0</v>
      </c>
      <c r="BA134" s="205">
        <f>ExportsCoreVPA!BB$20</f>
        <v>0</v>
      </c>
      <c r="BB134" s="205">
        <f>ExportsCoreVPA!BC$20</f>
        <v>0</v>
      </c>
      <c r="BD134" s="207">
        <f t="shared" ref="BD134:BJ136" si="94">AJ134/AJ$120</f>
        <v>0</v>
      </c>
      <c r="BE134" s="207">
        <f t="shared" si="94"/>
        <v>6.3985946968981303E-5</v>
      </c>
      <c r="BF134" s="207">
        <f t="shared" si="94"/>
        <v>3.4062290290955464E-4</v>
      </c>
      <c r="BG134" s="207">
        <f t="shared" si="94"/>
        <v>0</v>
      </c>
      <c r="BH134" s="207">
        <f t="shared" si="94"/>
        <v>0</v>
      </c>
      <c r="BI134" s="207">
        <f t="shared" si="94"/>
        <v>2.0169456339453993E-6</v>
      </c>
      <c r="BJ134" s="207">
        <f t="shared" si="94"/>
        <v>0</v>
      </c>
      <c r="BK134" s="207">
        <f t="shared" ref="BK134:BO136" si="95">AQ134/AQ$120</f>
        <v>4.1652860022582033E-5</v>
      </c>
      <c r="BL134" s="207">
        <f t="shared" si="95"/>
        <v>2.1545666118047571E-3</v>
      </c>
      <c r="BM134" s="207">
        <f t="shared" si="95"/>
        <v>1.9521129474149216E-4</v>
      </c>
      <c r="BN134" s="207">
        <f t="shared" si="95"/>
        <v>4.201228642097391E-5</v>
      </c>
      <c r="BO134" s="207">
        <f t="shared" si="95"/>
        <v>1.2104959612891363E-4</v>
      </c>
      <c r="BP134" s="207">
        <f t="shared" ref="BP134:BP136" si="96">AV134/AV$120</f>
        <v>0</v>
      </c>
      <c r="BQ134" s="207">
        <f t="shared" ref="BQ134:BQ136" si="97">AW134/AW$120</f>
        <v>1.4511235407497832E-6</v>
      </c>
      <c r="BR134" s="207">
        <f t="shared" ref="BR134:BR136" si="98">AX134/AX$120</f>
        <v>0</v>
      </c>
      <c r="BS134" s="207">
        <f t="shared" ref="BS134:BS136" si="99">AY134/AY$120</f>
        <v>0</v>
      </c>
    </row>
    <row r="135" spans="1:71">
      <c r="A135" s="201" t="str">
        <f>A123</f>
        <v xml:space="preserve">China </v>
      </c>
      <c r="AC135" s="205">
        <f>ExportsCoreVPA!AD$11</f>
        <v>13.297106999999999</v>
      </c>
      <c r="AD135" s="205">
        <f>ExportsCoreVPA!AE$11</f>
        <v>5.9270000000000005</v>
      </c>
      <c r="AE135" s="205">
        <f>ExportsCoreVPA!AF$11</f>
        <v>18.216129000000002</v>
      </c>
      <c r="AF135" s="205">
        <f>ExportsCoreVPA!AG$11</f>
        <v>32.606999999999999</v>
      </c>
      <c r="AG135" s="205">
        <f>ExportsCoreVPA!AH$11</f>
        <v>57.891000000000005</v>
      </c>
      <c r="AH135" s="205">
        <f>ExportsCoreVPA!AI$11</f>
        <v>96.596999999999994</v>
      </c>
      <c r="AI135" s="205">
        <f>ExportsCoreVPA!AJ$11</f>
        <v>124.84719999999999</v>
      </c>
      <c r="AJ135" s="205">
        <f>ExportsCoreVPA!AK$11</f>
        <v>182.263229</v>
      </c>
      <c r="AK135" s="205">
        <f>ExportsCoreVPA!AL$11</f>
        <v>213.10344700000002</v>
      </c>
      <c r="AL135" s="205">
        <f>ExportsCoreVPA!AM$11</f>
        <v>175.79127800000001</v>
      </c>
      <c r="AM135" s="205">
        <f>ExportsCoreVPA!AN$11</f>
        <v>283.13980700000002</v>
      </c>
      <c r="AN135" s="205">
        <f>ExportsCoreVPA!AO$11</f>
        <v>343.12987300000003</v>
      </c>
      <c r="AO135" s="205">
        <f>ExportsCoreVPA!AP$11</f>
        <v>377.66125299999999</v>
      </c>
      <c r="AP135" s="205">
        <f>ExportsCoreVPA!AQ$11</f>
        <v>403.87194899999997</v>
      </c>
      <c r="AQ135" s="205">
        <f>ExportsCoreVPA!AR$11</f>
        <v>473.21949199999995</v>
      </c>
      <c r="AR135" s="205">
        <f>ExportsCoreVPA!AS$11</f>
        <v>441.41179199999988</v>
      </c>
      <c r="AS135" s="205">
        <f>ExportsCoreVPA!AT$11</f>
        <v>364.49039699999997</v>
      </c>
      <c r="AT135" s="205">
        <f>ExportsCoreVPA!AU$11</f>
        <v>483.22228799999988</v>
      </c>
      <c r="AU135" s="205">
        <f>ExportsCoreVPA!AV$11</f>
        <v>550.77837099999999</v>
      </c>
      <c r="AV135" s="205">
        <f>ExportsCoreVPA!AW$11</f>
        <v>404.33319599999999</v>
      </c>
      <c r="AW135" s="205">
        <f>ExportsCoreVPA!AX$11</f>
        <v>362.39141999999993</v>
      </c>
      <c r="AX135" s="205">
        <f>ExportsCoreVPA!AY$11</f>
        <v>319.867975</v>
      </c>
      <c r="AY135" s="205">
        <f>ExportsCoreVPA!AZ$11</f>
        <v>299.326277</v>
      </c>
      <c r="AZ135" s="205">
        <f>ExportsCoreVPA!BA$11</f>
        <v>0</v>
      </c>
      <c r="BA135" s="205">
        <f>ExportsCoreVPA!BB$11</f>
        <v>0</v>
      </c>
      <c r="BB135" s="205">
        <f>ExportsCoreVPA!BC$11</f>
        <v>0</v>
      </c>
      <c r="BD135" s="207">
        <f t="shared" si="94"/>
        <v>0.73629378309738636</v>
      </c>
      <c r="BE135" s="207">
        <f t="shared" si="94"/>
        <v>0.80018043980998688</v>
      </c>
      <c r="BF135" s="207">
        <f t="shared" si="94"/>
        <v>0.83853887254526627</v>
      </c>
      <c r="BG135" s="207">
        <f t="shared" si="94"/>
        <v>0.88878685235775523</v>
      </c>
      <c r="BH135" s="207">
        <f t="shared" si="94"/>
        <v>0.86539822172469927</v>
      </c>
      <c r="BI135" s="207">
        <f t="shared" si="94"/>
        <v>0.87315494838563179</v>
      </c>
      <c r="BJ135" s="207">
        <f t="shared" si="94"/>
        <v>0.89905666947343343</v>
      </c>
      <c r="BK135" s="207">
        <f t="shared" si="95"/>
        <v>0.91824440184199918</v>
      </c>
      <c r="BL135" s="207">
        <f t="shared" si="95"/>
        <v>0.79361702403396317</v>
      </c>
      <c r="BM135" s="207">
        <f t="shared" si="95"/>
        <v>0.75849581216072037</v>
      </c>
      <c r="BN135" s="207">
        <f t="shared" si="95"/>
        <v>0.83525444558224859</v>
      </c>
      <c r="BO135" s="207">
        <f t="shared" si="95"/>
        <v>0.82953873042656678</v>
      </c>
      <c r="BP135" s="207">
        <f t="shared" si="96"/>
        <v>0.84079291262488509</v>
      </c>
      <c r="BQ135" s="207">
        <f t="shared" si="97"/>
        <v>0.88200213295398489</v>
      </c>
      <c r="BR135" s="207">
        <f t="shared" si="98"/>
        <v>0.85030396784881634</v>
      </c>
      <c r="BS135" s="207">
        <f t="shared" si="99"/>
        <v>0.80673183337021204</v>
      </c>
    </row>
    <row r="136" spans="1:71">
      <c r="A136" s="201" t="str">
        <f t="shared" ref="A136:A137" si="100">A124</f>
        <v xml:space="preserve">India </v>
      </c>
      <c r="AC136" s="205">
        <f>ExportsCoreVPA!AD$23</f>
        <v>2.9722039999999996</v>
      </c>
      <c r="AD136" s="205">
        <f>ExportsCoreVPA!AE$23</f>
        <v>4.1743309999999996</v>
      </c>
      <c r="AE136" s="205">
        <f>ExportsCoreVPA!AF$23</f>
        <v>1.2274499999999999</v>
      </c>
      <c r="AF136" s="205">
        <f>ExportsCoreVPA!AG$23</f>
        <v>2.2193079999999998</v>
      </c>
      <c r="AG136" s="205">
        <f>ExportsCoreVPA!AH$23</f>
        <v>0.12972600000000001</v>
      </c>
      <c r="AH136" s="205">
        <f>ExportsCoreVPA!AI$23</f>
        <v>2.2914249999999998</v>
      </c>
      <c r="AI136" s="205">
        <f>ExportsCoreVPA!AJ$23</f>
        <v>1.9405449999999997</v>
      </c>
      <c r="AJ136" s="205">
        <f>ExportsCoreVPA!AK$23</f>
        <v>6.2320630000000001</v>
      </c>
      <c r="AK136" s="205">
        <f>ExportsCoreVPA!AL$23</f>
        <v>0</v>
      </c>
      <c r="AL136" s="205">
        <f>ExportsCoreVPA!AM$23</f>
        <v>0.95057799999999992</v>
      </c>
      <c r="AM136" s="205">
        <f>ExportsCoreVPA!AN$23</f>
        <v>5.9909999999999998E-3</v>
      </c>
      <c r="AN136" s="205">
        <f>ExportsCoreVPA!AO$23</f>
        <v>15.101751999999999</v>
      </c>
      <c r="AO136" s="205">
        <f>ExportsCoreVPA!AP$23</f>
        <v>18.979336999999997</v>
      </c>
      <c r="AP136" s="205">
        <f>ExportsCoreVPA!AQ$23</f>
        <v>3.9444949999999999</v>
      </c>
      <c r="AQ136" s="205">
        <f>ExportsCoreVPA!AR$23</f>
        <v>5.4374120000000001</v>
      </c>
      <c r="AR136" s="205">
        <f>ExportsCoreVPA!AS$23</f>
        <v>68.961466000000001</v>
      </c>
      <c r="AS136" s="205">
        <f>ExportsCoreVPA!AT$23</f>
        <v>60.721711999999997</v>
      </c>
      <c r="AT136" s="205">
        <f>ExportsCoreVPA!AU$23</f>
        <v>52.595759999999999</v>
      </c>
      <c r="AU136" s="205">
        <f>ExportsCoreVPA!AV$23</f>
        <v>66.184837000000002</v>
      </c>
      <c r="AV136" s="205">
        <f>ExportsCoreVPA!AW$23</f>
        <v>39.434182</v>
      </c>
      <c r="AW136" s="205">
        <f>ExportsCoreVPA!AX$23</f>
        <v>19.930947</v>
      </c>
      <c r="AX136" s="205">
        <f>ExportsCoreVPA!AY$23</f>
        <v>28.962309999999999</v>
      </c>
      <c r="AY136" s="205">
        <f>ExportsCoreVPA!AZ$23</f>
        <v>45.022732614999995</v>
      </c>
      <c r="AZ136" s="205">
        <f>ExportsCoreVPA!BA$23</f>
        <v>0</v>
      </c>
      <c r="BA136" s="205">
        <f>ExportsCoreVPA!BB$23</f>
        <v>0</v>
      </c>
      <c r="BB136" s="205">
        <f>ExportsCoreVPA!BC$23</f>
        <v>0</v>
      </c>
      <c r="BD136" s="207">
        <f t="shared" si="94"/>
        <v>2.517583644241948E-2</v>
      </c>
      <c r="BE136" s="207">
        <f t="shared" si="94"/>
        <v>0</v>
      </c>
      <c r="BF136" s="207">
        <f t="shared" si="94"/>
        <v>4.5343353404958698E-3</v>
      </c>
      <c r="BG136" s="207">
        <f t="shared" si="94"/>
        <v>1.8805981712332351E-5</v>
      </c>
      <c r="BH136" s="207">
        <f t="shared" si="94"/>
        <v>3.808770484325455E-2</v>
      </c>
      <c r="BI136" s="207">
        <f t="shared" si="94"/>
        <v>4.3880334259836049E-2</v>
      </c>
      <c r="BJ136" s="207">
        <f t="shared" si="94"/>
        <v>8.7808141819094524E-3</v>
      </c>
      <c r="BK136" s="207">
        <f t="shared" si="95"/>
        <v>1.0550861099163068E-2</v>
      </c>
      <c r="BL136" s="207">
        <f t="shared" si="95"/>
        <v>0.12398625141382573</v>
      </c>
      <c r="BM136" s="207">
        <f t="shared" si="95"/>
        <v>0.12636043264324839</v>
      </c>
      <c r="BN136" s="207">
        <f t="shared" si="95"/>
        <v>9.0912284987105185E-2</v>
      </c>
      <c r="BO136" s="207">
        <f t="shared" si="95"/>
        <v>9.9682356006077208E-2</v>
      </c>
      <c r="BP136" s="207">
        <f t="shared" si="96"/>
        <v>8.2001629024691353E-2</v>
      </c>
      <c r="BQ136" s="207">
        <f t="shared" si="97"/>
        <v>4.8508703009008405E-2</v>
      </c>
      <c r="BR136" s="207">
        <f t="shared" si="98"/>
        <v>7.6990411781821713E-2</v>
      </c>
      <c r="BS136" s="207">
        <f t="shared" si="99"/>
        <v>0.1213434115770457</v>
      </c>
    </row>
    <row r="137" spans="1:71">
      <c r="A137" s="201" t="str">
        <f t="shared" si="100"/>
        <v xml:space="preserve">Japan </v>
      </c>
      <c r="AC137" s="205">
        <f>ExportsCoreVPA!AD$12</f>
        <v>10.077582827630716</v>
      </c>
      <c r="AD137" s="205">
        <f>ExportsCoreVPA!AE$12</f>
        <v>8.5565070224512301</v>
      </c>
      <c r="AE137" s="205">
        <f>ExportsCoreVPA!AF$12</f>
        <v>6.831531492461461</v>
      </c>
      <c r="AF137" s="205">
        <f>ExportsCoreVPA!AG$12</f>
        <v>5.182644147514698</v>
      </c>
      <c r="AG137" s="205">
        <f>ExportsCoreVPA!AH$12</f>
        <v>8.3562433665575728</v>
      </c>
      <c r="AH137" s="205">
        <f>ExportsCoreVPA!AI$12</f>
        <v>11.877232244062844</v>
      </c>
      <c r="AI137" s="205">
        <f>ExportsCoreVPA!AJ$12</f>
        <v>17.614472058622106</v>
      </c>
      <c r="AJ137" s="205">
        <f>ExportsCoreVPA!AK$12</f>
        <v>18.767087299224805</v>
      </c>
      <c r="AK137" s="205">
        <f>ExportsCoreVPA!AL$12</f>
        <v>8.7569280551000315</v>
      </c>
      <c r="AL137" s="205">
        <f>ExportsCoreVPA!AM$12</f>
        <v>6.0427136351081785</v>
      </c>
      <c r="AM137" s="205">
        <f>ExportsCoreVPA!AN$12</f>
        <v>8.4606447273664021</v>
      </c>
      <c r="AN137" s="205">
        <f>ExportsCoreVPA!AO$12</f>
        <v>4.1704057850559577</v>
      </c>
      <c r="AO137" s="205">
        <f>ExportsCoreVPA!AP$12</f>
        <v>4.1743925352718518</v>
      </c>
      <c r="AP137" s="205">
        <f>ExportsCoreVPA!AQ$12</f>
        <v>1.6903530151667943</v>
      </c>
      <c r="AQ137" s="205">
        <f>ExportsCoreVPA!AR$12</f>
        <v>2.7832971202450203</v>
      </c>
      <c r="AR137" s="205">
        <f>ExportsCoreVPA!AS$12</f>
        <v>4.5455667767750034</v>
      </c>
      <c r="AS137" s="205">
        <f>ExportsCoreVPA!AT$12</f>
        <v>1.2343855645141588</v>
      </c>
      <c r="AT137" s="205">
        <f>ExportsCoreVPA!AU$12</f>
        <v>1.5551798284348797</v>
      </c>
      <c r="AU137" s="205">
        <f>ExportsCoreVPA!AV$12</f>
        <v>0</v>
      </c>
      <c r="AV137" s="205">
        <f>ExportsCoreVPA!AW$12</f>
        <v>0</v>
      </c>
      <c r="AW137" s="205">
        <f>ExportsCoreVPA!AX$12</f>
        <v>0</v>
      </c>
      <c r="AX137" s="205">
        <f>ExportsCoreVPA!AY$12</f>
        <v>0</v>
      </c>
      <c r="AY137" s="205">
        <f>ExportsCoreVPA!AZ$12</f>
        <v>0</v>
      </c>
      <c r="AZ137" s="205">
        <f>ExportsCoreVPA!BA$12</f>
        <v>0</v>
      </c>
      <c r="BA137" s="205">
        <f>ExportsCoreVPA!BB$12</f>
        <v>0</v>
      </c>
      <c r="BB137" s="205">
        <f>ExportsCoreVPA!BC$12</f>
        <v>0</v>
      </c>
    </row>
    <row r="138" spans="1:71">
      <c r="A138" s="201" t="str">
        <f t="shared" ref="A138" si="101">A126</f>
        <v xml:space="preserve">Philippines </v>
      </c>
      <c r="AC138" s="205">
        <f>ExportsCoreVPA!AD$14</f>
        <v>13.274329999999999</v>
      </c>
      <c r="AD138" s="205">
        <f>ExportsCoreVPA!AE$14</f>
        <v>9.7525879999999994</v>
      </c>
      <c r="AE138" s="205">
        <f>ExportsCoreVPA!AF$14</f>
        <v>12.358478</v>
      </c>
      <c r="AF138" s="205">
        <f>ExportsCoreVPA!AG$14</f>
        <v>11.112579999999999</v>
      </c>
      <c r="AG138" s="205">
        <f>ExportsCoreVPA!AH$14</f>
        <v>7.5782699999999998</v>
      </c>
      <c r="AH138" s="205">
        <f>ExportsCoreVPA!AI$14</f>
        <v>8.6596309999999992</v>
      </c>
      <c r="AI138" s="205">
        <f>ExportsCoreVPA!AJ$14</f>
        <v>9.6735819999999997</v>
      </c>
      <c r="AJ138" s="205">
        <f>ExportsCoreVPA!AK$14</f>
        <v>9.2503580000000003</v>
      </c>
      <c r="AK138" s="205">
        <f>ExportsCoreVPA!AL$14</f>
        <v>4.7668310000000007</v>
      </c>
      <c r="AL138" s="205">
        <f>ExportsCoreVPA!AM$14</f>
        <v>4.2193460000000007</v>
      </c>
      <c r="AM138" s="205">
        <f>ExportsCoreVPA!AN$14</f>
        <v>4.1285910000000001</v>
      </c>
      <c r="AN138" s="205">
        <f>ExportsCoreVPA!AO$14</f>
        <v>5.0215329999999998</v>
      </c>
      <c r="AO138" s="205">
        <f>ExportsCoreVPA!AP$14</f>
        <v>3.1462019999999997</v>
      </c>
      <c r="AP138" s="205">
        <f>ExportsCoreVPA!AQ$14</f>
        <v>9.195132000000001</v>
      </c>
      <c r="AQ138" s="205">
        <f>ExportsCoreVPA!AR$14</f>
        <v>1.0227059999999999</v>
      </c>
      <c r="AR138" s="205">
        <f>ExportsCoreVPA!AS$14</f>
        <v>3.5046400000000002</v>
      </c>
      <c r="AS138" s="205">
        <f>ExportsCoreVPA!AT$14</f>
        <v>6.7134719999999994</v>
      </c>
      <c r="AT138" s="205">
        <f>ExportsCoreVPA!AU$14</f>
        <v>4.6301139999999998</v>
      </c>
      <c r="AU138" s="205">
        <f>ExportsCoreVPA!AV$14</f>
        <v>9.7177999999999987</v>
      </c>
      <c r="AV138" s="205">
        <f>ExportsCoreVPA!AW$14</f>
        <v>7.4265969999999992</v>
      </c>
      <c r="AW138" s="205">
        <f>ExportsCoreVPA!AX$14</f>
        <v>1.8012419999999998</v>
      </c>
      <c r="AX138" s="205">
        <f>ExportsCoreVPA!AY$14</f>
        <v>0</v>
      </c>
      <c r="AY138" s="205">
        <f>ExportsCoreVPA!AZ$14</f>
        <v>0</v>
      </c>
      <c r="AZ138" s="205">
        <f>ExportsCoreVPA!BA$14</f>
        <v>0</v>
      </c>
      <c r="BA138" s="205">
        <f>ExportsCoreVPA!BB$14</f>
        <v>0</v>
      </c>
      <c r="BB138" s="205">
        <f>ExportsCoreVPA!BC$14</f>
        <v>0</v>
      </c>
      <c r="BD138" s="207">
        <f t="shared" ref="BD138:BG140" si="102">AJ138/AJ$120</f>
        <v>3.7368925834322692E-2</v>
      </c>
      <c r="BE138" s="207">
        <f t="shared" si="102"/>
        <v>1.7898935844429958E-2</v>
      </c>
      <c r="BF138" s="207">
        <f t="shared" si="102"/>
        <v>2.0126627884907804E-2</v>
      </c>
      <c r="BG138" s="207">
        <f t="shared" si="102"/>
        <v>1.2959807518561163E-2</v>
      </c>
      <c r="BH138" s="207">
        <f t="shared" ref="BH138:BH140" si="103">AN138/AN$120</f>
        <v>1.2664667434921627E-2</v>
      </c>
      <c r="BI138" s="207">
        <f t="shared" ref="BI138:BI140" si="104">AO138/AO$120</f>
        <v>7.2740367805769349E-3</v>
      </c>
      <c r="BJ138" s="207">
        <f t="shared" ref="BJ138:BJ140" si="105">AP138/AP$120</f>
        <v>2.0469222415069467E-2</v>
      </c>
      <c r="BK138" s="207">
        <f t="shared" ref="BK138:BK140" si="106">AQ138/AQ$120</f>
        <v>1.9844788203065471E-3</v>
      </c>
      <c r="BL138" s="207">
        <f t="shared" ref="BL138:BL140" si="107">AR138/AR$120</f>
        <v>6.3010141947236189E-3</v>
      </c>
      <c r="BM138" s="207">
        <f t="shared" ref="BM138:BM140" si="108">AS138/AS$120</f>
        <v>1.3970574914922261E-2</v>
      </c>
      <c r="BN138" s="207">
        <f t="shared" ref="BN138:BN140" si="109">AT138/AT$120</f>
        <v>8.003197282267345E-3</v>
      </c>
      <c r="BO138" s="207">
        <f t="shared" ref="BO138:BO140" si="110">AU138/AU$120</f>
        <v>1.4636180175163941E-2</v>
      </c>
      <c r="BP138" s="207">
        <f t="shared" ref="BP138:BP140" si="111">AV138/AV$120</f>
        <v>1.5443278425551864E-2</v>
      </c>
      <c r="BQ138" s="207">
        <f t="shared" ref="BQ138:BQ140" si="112">AW138/AW$120</f>
        <v>4.3839318435472388E-3</v>
      </c>
      <c r="BR138" s="207">
        <f t="shared" ref="BR138:BR140" si="113">AX138/AX$120</f>
        <v>0</v>
      </c>
      <c r="BS138" s="207">
        <f t="shared" ref="BS138:BS140" si="114">AY138/AY$120</f>
        <v>0</v>
      </c>
    </row>
    <row r="139" spans="1:71">
      <c r="A139" s="201" t="str">
        <f>A127</f>
        <v xml:space="preserve">South Korea </v>
      </c>
      <c r="AC139" s="205">
        <f>ExportsCoreVPA!AD$15</f>
        <v>18.090999999999998</v>
      </c>
      <c r="AD139" s="205">
        <f>ExportsCoreVPA!AE$15</f>
        <v>16.254658999999997</v>
      </c>
      <c r="AE139" s="205">
        <f>ExportsCoreVPA!AF$15</f>
        <v>15.677131999999997</v>
      </c>
      <c r="AF139" s="205">
        <f>ExportsCoreVPA!AG$15</f>
        <v>23.320223999999996</v>
      </c>
      <c r="AG139" s="205">
        <f>ExportsCoreVPA!AH$15</f>
        <v>31.806000000000001</v>
      </c>
      <c r="AH139" s="205">
        <f>ExportsCoreVPA!AI$15</f>
        <v>31.074999999999999</v>
      </c>
      <c r="AI139" s="205">
        <f>ExportsCoreVPA!AJ$15</f>
        <v>28.004999999999995</v>
      </c>
      <c r="AJ139" s="205">
        <f>ExportsCoreVPA!AK$15</f>
        <v>24.588000000000001</v>
      </c>
      <c r="AK139" s="205">
        <f>ExportsCoreVPA!AL$15</f>
        <v>23.147000000000002</v>
      </c>
      <c r="AL139" s="205">
        <f>ExportsCoreVPA!AM$15</f>
        <v>12.669</v>
      </c>
      <c r="AM139" s="205">
        <f>ExportsCoreVPA!AN$15</f>
        <v>11.763</v>
      </c>
      <c r="AN139" s="205">
        <f>ExportsCoreVPA!AO$15</f>
        <v>11.962000000000002</v>
      </c>
      <c r="AO139" s="205">
        <f>ExportsCoreVPA!AP$15</f>
        <v>10.756</v>
      </c>
      <c r="AP139" s="205">
        <f>ExportsCoreVPA!AQ$15</f>
        <v>12.755000000000001</v>
      </c>
      <c r="AQ139" s="205">
        <f>ExportsCoreVPA!AR$15</f>
        <v>11.573993</v>
      </c>
      <c r="AR139" s="205">
        <f>ExportsCoreVPA!AS$15</f>
        <v>10.378</v>
      </c>
      <c r="AS139" s="205">
        <f>ExportsCoreVPA!AT$15</f>
        <v>13.792</v>
      </c>
      <c r="AT139" s="205">
        <f>ExportsCoreVPA!AU$15</f>
        <v>9.5530000000000008</v>
      </c>
      <c r="AU139" s="205">
        <f>ExportsCoreVPA!AV$15</f>
        <v>10.295</v>
      </c>
      <c r="AV139" s="205">
        <f>ExportsCoreVPA!AW$15</f>
        <v>9.7147189999999988</v>
      </c>
      <c r="AW139" s="205">
        <f>ExportsCoreVPA!AX$15</f>
        <v>10.856999999999999</v>
      </c>
      <c r="AX139" s="205">
        <f>ExportsCoreVPA!AY$15</f>
        <v>12.831495999999998</v>
      </c>
      <c r="AY139" s="205">
        <f>ExportsCoreVPA!AZ$15</f>
        <v>12.954681000000001</v>
      </c>
      <c r="AZ139" s="205">
        <f>ExportsCoreVPA!BA$15</f>
        <v>0</v>
      </c>
      <c r="BA139" s="205">
        <f>ExportsCoreVPA!BB$15</f>
        <v>0</v>
      </c>
      <c r="BB139" s="205">
        <f>ExportsCoreVPA!BC$15</f>
        <v>0</v>
      </c>
      <c r="BD139" s="207">
        <f t="shared" si="102"/>
        <v>9.9328820399634948E-2</v>
      </c>
      <c r="BE139" s="207">
        <f t="shared" si="102"/>
        <v>8.6914486372816707E-2</v>
      </c>
      <c r="BF139" s="207">
        <f t="shared" si="102"/>
        <v>6.0432173297448689E-2</v>
      </c>
      <c r="BG139" s="207">
        <f t="shared" si="102"/>
        <v>3.6924513917904432E-2</v>
      </c>
      <c r="BH139" s="207">
        <f t="shared" si="103"/>
        <v>3.0169024450607519E-2</v>
      </c>
      <c r="BI139" s="207">
        <f t="shared" si="104"/>
        <v>2.4867932704856689E-2</v>
      </c>
      <c r="BJ139" s="207">
        <f t="shared" si="105"/>
        <v>2.8393820980950685E-2</v>
      </c>
      <c r="BK139" s="207">
        <f t="shared" si="106"/>
        <v>2.2458403465782189E-2</v>
      </c>
      <c r="BL139" s="207">
        <f t="shared" si="107"/>
        <v>1.8658671165324176E-2</v>
      </c>
      <c r="BM139" s="207">
        <f t="shared" si="108"/>
        <v>2.8700822648341697E-2</v>
      </c>
      <c r="BN139" s="207">
        <f t="shared" si="109"/>
        <v>1.6512453826730823E-2</v>
      </c>
      <c r="BO139" s="207">
        <f t="shared" si="110"/>
        <v>1.550551306914248E-2</v>
      </c>
      <c r="BP139" s="207">
        <f t="shared" si="111"/>
        <v>2.0201326441033327E-2</v>
      </c>
      <c r="BQ139" s="207">
        <f t="shared" si="112"/>
        <v>2.6424182883472834E-2</v>
      </c>
      <c r="BR139" s="207">
        <f t="shared" si="113"/>
        <v>3.4109922890018025E-2</v>
      </c>
      <c r="BS139" s="207">
        <f t="shared" si="114"/>
        <v>3.4914921799051583E-2</v>
      </c>
    </row>
    <row r="140" spans="1:71">
      <c r="A140" s="210" t="str">
        <f t="shared" ref="A140" si="115">A128</f>
        <v>Others</v>
      </c>
      <c r="AC140" s="205">
        <f t="shared" ref="AC140:BB140" si="116">AC120-SUM(AC134:AC139)</f>
        <v>5.5912000000000006</v>
      </c>
      <c r="AD140" s="205">
        <f t="shared" si="116"/>
        <v>4.3237869999999958</v>
      </c>
      <c r="AE140" s="205">
        <f t="shared" si="116"/>
        <v>7.1261399999999924</v>
      </c>
      <c r="AF140" s="205">
        <f t="shared" si="116"/>
        <v>8.4960839999999962</v>
      </c>
      <c r="AG140" s="205">
        <f t="shared" si="116"/>
        <v>13.178017999999994</v>
      </c>
      <c r="AH140" s="205">
        <f t="shared" si="116"/>
        <v>8.2676999734370327</v>
      </c>
      <c r="AI140" s="205">
        <f t="shared" si="116"/>
        <v>7.3149073763567571</v>
      </c>
      <c r="AJ140" s="205">
        <f t="shared" si="116"/>
        <v>6.4407104001819278</v>
      </c>
      <c r="AK140" s="205">
        <f t="shared" si="116"/>
        <v>16.527993764658476</v>
      </c>
      <c r="AL140" s="205">
        <f t="shared" si="116"/>
        <v>9.8956627793588723</v>
      </c>
      <c r="AM140" s="205">
        <f t="shared" si="116"/>
        <v>11.070818015762654</v>
      </c>
      <c r="AN140" s="205">
        <f t="shared" si="116"/>
        <v>17.11383312398533</v>
      </c>
      <c r="AO140" s="205">
        <f t="shared" si="116"/>
        <v>17.806838807936231</v>
      </c>
      <c r="AP140" s="205">
        <f t="shared" si="116"/>
        <v>17.760526027509059</v>
      </c>
      <c r="AQ140" s="205">
        <f t="shared" si="116"/>
        <v>21.294072881605643</v>
      </c>
      <c r="AR140" s="205">
        <f t="shared" si="116"/>
        <v>26.202684015338264</v>
      </c>
      <c r="AS140" s="205">
        <f t="shared" si="116"/>
        <v>33.497942999999907</v>
      </c>
      <c r="AT140" s="205">
        <f t="shared" si="116"/>
        <v>26.95238600000016</v>
      </c>
      <c r="AU140" s="205">
        <f t="shared" si="116"/>
        <v>26.901011000000153</v>
      </c>
      <c r="AV140" s="205">
        <f t="shared" si="116"/>
        <v>19.986411000000032</v>
      </c>
      <c r="AW140" s="205">
        <f t="shared" si="116"/>
        <v>15.892426999999998</v>
      </c>
      <c r="AX140" s="205">
        <f t="shared" si="116"/>
        <v>14.518957999999998</v>
      </c>
      <c r="AY140" s="205">
        <f t="shared" si="116"/>
        <v>13.731967850999979</v>
      </c>
      <c r="AZ140" s="205">
        <f t="shared" si="116"/>
        <v>0</v>
      </c>
      <c r="BA140" s="205">
        <f t="shared" si="116"/>
        <v>0</v>
      </c>
      <c r="BB140" s="205">
        <f t="shared" si="116"/>
        <v>0</v>
      </c>
      <c r="BD140" s="207">
        <f t="shared" si="102"/>
        <v>2.6018715088080836E-2</v>
      </c>
      <c r="BE140" s="207">
        <f t="shared" si="102"/>
        <v>6.2060832454676994E-2</v>
      </c>
      <c r="BF140" s="207">
        <f t="shared" si="102"/>
        <v>4.7203126369510462E-2</v>
      </c>
      <c r="BG140" s="207">
        <f t="shared" si="102"/>
        <v>3.4751727782505758E-2</v>
      </c>
      <c r="BH140" s="207">
        <f t="shared" si="103"/>
        <v>4.3162318170968925E-2</v>
      </c>
      <c r="BI140" s="207">
        <f t="shared" si="104"/>
        <v>4.1169511822423642E-2</v>
      </c>
      <c r="BJ140" s="207">
        <f t="shared" si="105"/>
        <v>3.9536589302438842E-2</v>
      </c>
      <c r="BK140" s="207">
        <f t="shared" si="106"/>
        <v>4.1319437484096513E-2</v>
      </c>
      <c r="BL140" s="207">
        <f t="shared" si="107"/>
        <v>4.7109969617565306E-2</v>
      </c>
      <c r="BM140" s="207">
        <f t="shared" si="108"/>
        <v>6.9708419455282528E-2</v>
      </c>
      <c r="BN140" s="207">
        <f t="shared" si="109"/>
        <v>4.6587462508659985E-2</v>
      </c>
      <c r="BO140" s="207">
        <f t="shared" si="110"/>
        <v>4.0516170726920639E-2</v>
      </c>
      <c r="BP140" s="207">
        <f t="shared" si="111"/>
        <v>4.1560853483838291E-2</v>
      </c>
      <c r="BQ140" s="207">
        <f t="shared" si="112"/>
        <v>3.867959818644575E-2</v>
      </c>
      <c r="BR140" s="207">
        <f t="shared" si="113"/>
        <v>3.8595697479343827E-2</v>
      </c>
      <c r="BS140" s="207">
        <f t="shared" si="114"/>
        <v>3.7009833253690665E-2</v>
      </c>
    </row>
    <row r="142" spans="1:71" ht="13">
      <c r="A142" s="203" t="s">
        <v>65</v>
      </c>
    </row>
    <row r="143" spans="1:71" ht="13">
      <c r="A143" s="203"/>
      <c r="B143" s="278" t="s">
        <v>56</v>
      </c>
      <c r="C143" s="278"/>
      <c r="D143" s="278"/>
      <c r="E143" s="278"/>
      <c r="F143" s="278"/>
      <c r="G143" s="278"/>
      <c r="H143" s="278"/>
      <c r="I143" s="278"/>
      <c r="J143" s="278"/>
      <c r="K143" s="278"/>
      <c r="L143" s="278"/>
      <c r="M143" s="278"/>
      <c r="N143" s="278"/>
      <c r="O143" s="278"/>
      <c r="P143" s="278"/>
      <c r="Q143" s="278"/>
      <c r="R143" s="278"/>
      <c r="S143" s="278"/>
      <c r="T143" s="278"/>
      <c r="U143" s="278"/>
      <c r="V143" s="278"/>
      <c r="W143" s="278"/>
      <c r="X143" s="278"/>
      <c r="Y143" s="278"/>
      <c r="Z143" s="278"/>
      <c r="AA143" s="278"/>
      <c r="AC143" s="278" t="s">
        <v>55</v>
      </c>
      <c r="AD143" s="278"/>
      <c r="AE143" s="278"/>
      <c r="AF143" s="278"/>
      <c r="AG143" s="278"/>
      <c r="AH143" s="278"/>
      <c r="AI143" s="278"/>
      <c r="AJ143" s="278"/>
      <c r="AK143" s="278"/>
      <c r="AL143" s="278"/>
      <c r="AM143" s="278"/>
      <c r="AN143" s="278"/>
      <c r="AO143" s="278"/>
      <c r="AP143" s="278"/>
      <c r="AQ143" s="278"/>
      <c r="AR143" s="278"/>
      <c r="AS143" s="278"/>
      <c r="AT143" s="278"/>
      <c r="AU143" s="278"/>
      <c r="AV143" s="278"/>
      <c r="AW143" s="278"/>
      <c r="AX143" s="278"/>
      <c r="AY143" s="278"/>
      <c r="AZ143" s="278"/>
      <c r="BA143" s="278"/>
      <c r="BB143" s="278"/>
    </row>
    <row r="144" spans="1:71" ht="13">
      <c r="A144" s="203"/>
      <c r="B144" s="208">
        <f>ExportsLogs!C$6</f>
        <v>0.50108156032941176</v>
      </c>
      <c r="C144" s="208">
        <f>ExportsLogs!D$6</f>
        <v>0.44976431450000004</v>
      </c>
      <c r="D144" s="208">
        <f>ExportsLogs!E$6</f>
        <v>0.57658801929411774</v>
      </c>
      <c r="E144" s="208">
        <f>ExportsLogs!F$6</f>
        <v>0.72824694433333326</v>
      </c>
      <c r="F144" s="208">
        <f>ExportsLogs!G$6</f>
        <v>0.917790847136842</v>
      </c>
      <c r="G144" s="208">
        <f>ExportsLogs!H$6</f>
        <v>1.0588182290000001</v>
      </c>
      <c r="H144" s="208">
        <f>ExportsLogs!I$6</f>
        <v>1.1168714722857143</v>
      </c>
      <c r="I144" s="208">
        <f>ExportsLogs!J$6</f>
        <v>1.3495703613999996</v>
      </c>
      <c r="J144" s="208">
        <f>ExportsLogs!K$6</f>
        <v>1.4030826265565217</v>
      </c>
      <c r="K144" s="208">
        <f>ExportsLogs!L$6</f>
        <v>1.2970943866666669</v>
      </c>
      <c r="L144" s="208">
        <f>ExportsLogs!M$6</f>
        <v>1.6026218518666668</v>
      </c>
      <c r="M144" s="208">
        <f>ExportsLogs!N$6</f>
        <v>1.968961</v>
      </c>
      <c r="N144" s="208">
        <f>ExportsLogs!O$6</f>
        <v>2.0916357135999997</v>
      </c>
      <c r="O144" s="208">
        <f>ExportsLogs!P$6</f>
        <v>2.1569734744</v>
      </c>
      <c r="P144" s="208">
        <f>ExportsLogs!Q$6</f>
        <v>2.2292229724161761</v>
      </c>
      <c r="Q144" s="208">
        <f>ExportsLogs!R$6</f>
        <v>2.5795203603986754</v>
      </c>
      <c r="R144" s="208">
        <f>ExportsLogs!S$6</f>
        <v>2.7218722518088634</v>
      </c>
      <c r="S144" s="208">
        <f>ExportsLogs!T$6</f>
        <v>2.6267280184719932</v>
      </c>
      <c r="T144" s="208">
        <f>ExportsLogs!U$6</f>
        <v>2.9651853013329164</v>
      </c>
      <c r="U144" s="208">
        <f>ExportsLogs!V$6</f>
        <v>2.677986361904189</v>
      </c>
      <c r="V144" s="208">
        <f>ExportsLogs!W$6</f>
        <v>2.5095981406000001</v>
      </c>
      <c r="W144" s="208">
        <f>ExportsLogs!X$6</f>
        <v>1.8948568943999997</v>
      </c>
      <c r="X144" s="208">
        <f>ExportsLogs!Y$6</f>
        <v>1.6233255239999993</v>
      </c>
      <c r="Y144" s="208">
        <f>ExportsLogs!Z$6</f>
        <v>0</v>
      </c>
      <c r="Z144" s="208">
        <f>ExportsLogs!AA$6</f>
        <v>0</v>
      </c>
      <c r="AA144" s="208">
        <f>ExportsLogs!AB$6</f>
        <v>0</v>
      </c>
      <c r="AC144" s="205">
        <f>ExportsLogs!AD$6</f>
        <v>60.99677882763072</v>
      </c>
      <c r="AD144" s="205">
        <f>ExportsLogs!AE$6</f>
        <v>46.832198022451223</v>
      </c>
      <c r="AE144" s="205">
        <f>ExportsLogs!AF$6</f>
        <v>60.473713492461464</v>
      </c>
      <c r="AF144" s="205">
        <f>ExportsLogs!AG$6</f>
        <v>81.579022147514706</v>
      </c>
      <c r="AG144" s="205">
        <f>ExportsLogs!AH$6</f>
        <v>115.44971236655756</v>
      </c>
      <c r="AH144" s="205">
        <f>ExportsLogs!AI$6</f>
        <v>156.70583021749988</v>
      </c>
      <c r="AI144" s="205">
        <f>ExportsLogs!AJ$6</f>
        <v>185.93485792565866</v>
      </c>
      <c r="AJ144" s="205">
        <f>ExportsLogs!AK$6</f>
        <v>242.49474133057325</v>
      </c>
      <c r="AK144" s="205">
        <f>ExportsLogs!AL$6</f>
        <v>257.91355177123046</v>
      </c>
      <c r="AL144" s="205">
        <f>ExportsLogs!AM$6</f>
        <v>204.15154959602492</v>
      </c>
      <c r="AM144" s="205">
        <f>ExportsLogs!AN$6</f>
        <v>312.0430199698086</v>
      </c>
      <c r="AN144" s="205">
        <f>ExportsLogs!AO$6</f>
        <v>389.42015053079916</v>
      </c>
      <c r="AO144" s="205">
        <f>ExportsLogs!AP$6</f>
        <v>422.79490165436653</v>
      </c>
      <c r="AP144" s="205">
        <f>ExportsLogs!AQ$6</f>
        <v>437.92073104267587</v>
      </c>
      <c r="AQ144" s="205">
        <f>ExportsLogs!AR$6</f>
        <v>504.57846100185054</v>
      </c>
      <c r="AR144" s="205">
        <f>ExportsLogs!AS$6</f>
        <v>542.81349479211303</v>
      </c>
      <c r="AS144" s="205">
        <f>ExportsLogs!AT$6</f>
        <v>467.78365256451411</v>
      </c>
      <c r="AT144" s="205">
        <f>ExportsLogs!AU$6</f>
        <v>565.77308882843488</v>
      </c>
      <c r="AU144" s="205">
        <f>ExportsLogs!AV$6</f>
        <v>647.70353599999999</v>
      </c>
      <c r="AV144" s="205">
        <f>ExportsLogs!AW$6</f>
        <v>465.66397499999994</v>
      </c>
      <c r="AW144" s="205">
        <f>ExportsLogs!AX$6</f>
        <v>394.7206579999999</v>
      </c>
      <c r="AX144" s="205">
        <f>ExportsLogs!AY$6</f>
        <v>351.14699100000001</v>
      </c>
      <c r="AY144" s="205">
        <f>ExportsLogs!AZ$6</f>
        <v>349.40165850800003</v>
      </c>
      <c r="AZ144" s="205">
        <f>ExportsLogs!BA$6</f>
        <v>0</v>
      </c>
      <c r="BA144" s="205">
        <f>ExportsLogs!BB$6</f>
        <v>0</v>
      </c>
      <c r="BB144" s="205">
        <f>ExportsLogs!BC$6</f>
        <v>0</v>
      </c>
    </row>
    <row r="145" spans="1:71">
      <c r="B145" s="201">
        <v>2000</v>
      </c>
      <c r="C145" s="201">
        <f>B145+1</f>
        <v>2001</v>
      </c>
      <c r="D145" s="201">
        <f t="shared" ref="D145:AA145" si="117">C145+1</f>
        <v>2002</v>
      </c>
      <c r="E145" s="201">
        <f t="shared" si="117"/>
        <v>2003</v>
      </c>
      <c r="F145" s="201">
        <f t="shared" si="117"/>
        <v>2004</v>
      </c>
      <c r="G145" s="201">
        <f t="shared" si="117"/>
        <v>2005</v>
      </c>
      <c r="H145" s="201">
        <f t="shared" si="117"/>
        <v>2006</v>
      </c>
      <c r="I145" s="201">
        <f t="shared" si="117"/>
        <v>2007</v>
      </c>
      <c r="J145" s="201">
        <f t="shared" si="117"/>
        <v>2008</v>
      </c>
      <c r="K145" s="201">
        <f t="shared" si="117"/>
        <v>2009</v>
      </c>
      <c r="L145" s="201">
        <f t="shared" si="117"/>
        <v>2010</v>
      </c>
      <c r="M145" s="201">
        <f t="shared" si="117"/>
        <v>2011</v>
      </c>
      <c r="N145" s="201">
        <f t="shared" si="117"/>
        <v>2012</v>
      </c>
      <c r="O145" s="201">
        <f t="shared" si="117"/>
        <v>2013</v>
      </c>
      <c r="P145" s="201">
        <f t="shared" si="117"/>
        <v>2014</v>
      </c>
      <c r="Q145" s="201">
        <f t="shared" si="117"/>
        <v>2015</v>
      </c>
      <c r="R145" s="201">
        <f t="shared" si="117"/>
        <v>2016</v>
      </c>
      <c r="S145" s="201">
        <f t="shared" si="117"/>
        <v>2017</v>
      </c>
      <c r="T145" s="201">
        <f t="shared" si="117"/>
        <v>2018</v>
      </c>
      <c r="U145" s="201">
        <f t="shared" si="117"/>
        <v>2019</v>
      </c>
      <c r="V145" s="201">
        <f t="shared" si="117"/>
        <v>2020</v>
      </c>
      <c r="W145" s="201">
        <f t="shared" si="117"/>
        <v>2021</v>
      </c>
      <c r="X145" s="201">
        <f t="shared" si="117"/>
        <v>2022</v>
      </c>
      <c r="Y145" s="201">
        <f t="shared" si="117"/>
        <v>2023</v>
      </c>
      <c r="Z145" s="201">
        <f t="shared" si="117"/>
        <v>2024</v>
      </c>
      <c r="AA145" s="201">
        <f t="shared" si="117"/>
        <v>2025</v>
      </c>
      <c r="AC145" s="201">
        <v>2000</v>
      </c>
      <c r="AD145" s="201">
        <f t="shared" ref="AD145:BB145" si="118">AC145+1</f>
        <v>2001</v>
      </c>
      <c r="AE145" s="201">
        <f t="shared" si="118"/>
        <v>2002</v>
      </c>
      <c r="AF145" s="201">
        <f t="shared" si="118"/>
        <v>2003</v>
      </c>
      <c r="AG145" s="201">
        <f t="shared" si="118"/>
        <v>2004</v>
      </c>
      <c r="AH145" s="201">
        <f t="shared" si="118"/>
        <v>2005</v>
      </c>
      <c r="AI145" s="201">
        <f t="shared" si="118"/>
        <v>2006</v>
      </c>
      <c r="AJ145" s="201">
        <f t="shared" si="118"/>
        <v>2007</v>
      </c>
      <c r="AK145" s="201">
        <f t="shared" si="118"/>
        <v>2008</v>
      </c>
      <c r="AL145" s="201">
        <f t="shared" si="118"/>
        <v>2009</v>
      </c>
      <c r="AM145" s="201">
        <f t="shared" si="118"/>
        <v>2010</v>
      </c>
      <c r="AN145" s="201">
        <f t="shared" si="118"/>
        <v>2011</v>
      </c>
      <c r="AO145" s="201">
        <f t="shared" si="118"/>
        <v>2012</v>
      </c>
      <c r="AP145" s="201">
        <f t="shared" si="118"/>
        <v>2013</v>
      </c>
      <c r="AQ145" s="201">
        <f t="shared" si="118"/>
        <v>2014</v>
      </c>
      <c r="AR145" s="201">
        <f t="shared" si="118"/>
        <v>2015</v>
      </c>
      <c r="AS145" s="201">
        <f t="shared" si="118"/>
        <v>2016</v>
      </c>
      <c r="AT145" s="201">
        <f t="shared" si="118"/>
        <v>2017</v>
      </c>
      <c r="AU145" s="201">
        <f t="shared" si="118"/>
        <v>2018</v>
      </c>
      <c r="AV145" s="201">
        <f t="shared" si="118"/>
        <v>2019</v>
      </c>
      <c r="AW145" s="201">
        <f t="shared" si="118"/>
        <v>2020</v>
      </c>
      <c r="AX145" s="201">
        <f t="shared" si="118"/>
        <v>2021</v>
      </c>
      <c r="AY145" s="201">
        <f t="shared" si="118"/>
        <v>2022</v>
      </c>
      <c r="AZ145" s="201">
        <f t="shared" si="118"/>
        <v>2023</v>
      </c>
      <c r="BA145" s="201">
        <f t="shared" si="118"/>
        <v>2024</v>
      </c>
      <c r="BB145" s="201">
        <f t="shared" si="118"/>
        <v>2025</v>
      </c>
    </row>
    <row r="146" spans="1:71">
      <c r="A146" s="206" t="s">
        <v>36</v>
      </c>
      <c r="B146" s="209">
        <f>ExportsLogs!C$20</f>
        <v>0</v>
      </c>
      <c r="C146" s="209">
        <f>ExportsLogs!D$20</f>
        <v>0</v>
      </c>
      <c r="D146" s="209">
        <f>ExportsLogs!E$20</f>
        <v>0</v>
      </c>
      <c r="E146" s="209">
        <f>ExportsLogs!F$20</f>
        <v>0</v>
      </c>
      <c r="F146" s="209">
        <f>ExportsLogs!G$20</f>
        <v>0</v>
      </c>
      <c r="G146" s="209">
        <f>ExportsLogs!H$20</f>
        <v>0</v>
      </c>
      <c r="H146" s="209">
        <f>ExportsLogs!I$20</f>
        <v>0</v>
      </c>
      <c r="I146" s="209">
        <f>ExportsLogs!J$20</f>
        <v>0</v>
      </c>
      <c r="J146" s="209">
        <f>ExportsLogs!K$20</f>
        <v>0</v>
      </c>
      <c r="K146" s="209">
        <f>ExportsLogs!L$20</f>
        <v>0</v>
      </c>
      <c r="L146" s="209">
        <f>ExportsLogs!M$20</f>
        <v>0</v>
      </c>
      <c r="M146" s="209">
        <f>ExportsLogs!N$20</f>
        <v>0</v>
      </c>
      <c r="N146" s="209">
        <f>ExportsLogs!O$20</f>
        <v>0</v>
      </c>
      <c r="O146" s="209">
        <f>ExportsLogs!P$20</f>
        <v>0</v>
      </c>
      <c r="P146" s="209">
        <f>ExportsLogs!Q$20</f>
        <v>0</v>
      </c>
      <c r="Q146" s="209">
        <f>ExportsLogs!R$20</f>
        <v>0</v>
      </c>
      <c r="R146" s="209">
        <f>ExportsLogs!S$20</f>
        <v>0</v>
      </c>
      <c r="S146" s="209">
        <f>ExportsLogs!T$20</f>
        <v>0</v>
      </c>
      <c r="T146" s="209">
        <f>ExportsLogs!U$20</f>
        <v>0</v>
      </c>
      <c r="U146" s="209">
        <f>ExportsLogs!V$20</f>
        <v>0</v>
      </c>
      <c r="V146" s="209">
        <f>ExportsLogs!W$20</f>
        <v>0</v>
      </c>
      <c r="W146" s="209">
        <f>ExportsLogs!X$20</f>
        <v>0</v>
      </c>
      <c r="X146" s="209">
        <f>ExportsLogs!Y$20</f>
        <v>0</v>
      </c>
      <c r="Y146" s="209">
        <f>ExportsLogs!Z$20</f>
        <v>0</v>
      </c>
      <c r="Z146" s="209">
        <f>ExportsLogs!AA$20</f>
        <v>0</v>
      </c>
      <c r="AA146" s="209">
        <f>ExportsLogs!AB$20</f>
        <v>0</v>
      </c>
      <c r="AB146" s="205"/>
      <c r="BD146" s="207">
        <f t="shared" ref="BD146:BG152" si="119">I146/I$120</f>
        <v>0</v>
      </c>
      <c r="BE146" s="207">
        <f t="shared" si="119"/>
        <v>0</v>
      </c>
      <c r="BF146" s="207">
        <f t="shared" si="119"/>
        <v>0</v>
      </c>
      <c r="BG146" s="207">
        <f t="shared" si="119"/>
        <v>0</v>
      </c>
      <c r="BH146" s="207">
        <f t="shared" ref="BH146:BH152" si="120">M146/M$120</f>
        <v>0</v>
      </c>
      <c r="BI146" s="207">
        <f t="shared" ref="BI146:BI152" si="121">N146/N$120</f>
        <v>0</v>
      </c>
      <c r="BJ146" s="207">
        <f t="shared" ref="BJ146:BJ152" si="122">O146/O$120</f>
        <v>0</v>
      </c>
      <c r="BK146" s="207">
        <f t="shared" ref="BK146:BK147" si="123">P146/P$120</f>
        <v>0</v>
      </c>
      <c r="BL146" s="207">
        <f t="shared" ref="BL146:BL147" si="124">Q146/Q$120</f>
        <v>0</v>
      </c>
      <c r="BM146" s="207">
        <f t="shared" ref="BM146:BM147" si="125">R146/R$120</f>
        <v>0</v>
      </c>
      <c r="BN146" s="207">
        <f t="shared" ref="BN146:BN147" si="126">S146/S$120</f>
        <v>0</v>
      </c>
      <c r="BO146" s="207">
        <f t="shared" ref="BO146:BO147" si="127">T146/T$120</f>
        <v>0</v>
      </c>
      <c r="BP146" s="207">
        <f t="shared" ref="BP146:BP147" si="128">U146/U$120</f>
        <v>0</v>
      </c>
      <c r="BQ146" s="207">
        <f t="shared" ref="BQ146:BQ147" si="129">V146/V$120</f>
        <v>0</v>
      </c>
      <c r="BR146" s="207">
        <f t="shared" ref="BR146:BR147" si="130">W146/W$120</f>
        <v>0</v>
      </c>
      <c r="BS146" s="207">
        <f t="shared" ref="BS146:BS147" si="131">X146/X$120</f>
        <v>0</v>
      </c>
    </row>
    <row r="147" spans="1:71">
      <c r="A147" s="209" t="str">
        <f>ExportsLogs!B$11</f>
        <v xml:space="preserve">China </v>
      </c>
      <c r="B147" s="209">
        <f>ExportsLogs!C$11</f>
        <v>9.0292999999999998E-2</v>
      </c>
      <c r="C147" s="209">
        <f>ExportsLogs!D$11</f>
        <v>5.3834E-2</v>
      </c>
      <c r="D147" s="209">
        <f>ExportsLogs!E$11</f>
        <v>0.162716</v>
      </c>
      <c r="E147" s="209">
        <f>ExportsLogs!F$11</f>
        <v>0.28264099999999998</v>
      </c>
      <c r="F147" s="209">
        <f>ExportsLogs!G$11</f>
        <v>0.44982299999999997</v>
      </c>
      <c r="G147" s="209">
        <f>ExportsLogs!H$11</f>
        <v>0.65273399999999993</v>
      </c>
      <c r="H147" s="209">
        <f>ExportsLogs!I$11</f>
        <v>0.77482499999999999</v>
      </c>
      <c r="I147" s="209">
        <f>ExportsLogs!J$11</f>
        <v>1.049186</v>
      </c>
      <c r="J147" s="209">
        <f>ExportsLogs!K$11</f>
        <v>1.1589419999999999</v>
      </c>
      <c r="K147" s="209">
        <f>ExportsLogs!L$11</f>
        <v>1.124412</v>
      </c>
      <c r="L147" s="209">
        <f>ExportsLogs!M$11</f>
        <v>1.4547480000000002</v>
      </c>
      <c r="M147" s="209">
        <f>ExportsLogs!N$11</f>
        <v>1.774357</v>
      </c>
      <c r="N147" s="209">
        <f>ExportsLogs!O$11</f>
        <v>1.916336</v>
      </c>
      <c r="O147" s="209">
        <f>ExportsLogs!P$11</f>
        <v>2.0359350000000003</v>
      </c>
      <c r="P147" s="209">
        <f>ExportsLogs!Q$11</f>
        <v>2.1170527968161759</v>
      </c>
      <c r="Q147" s="209">
        <f>ExportsLogs!R$11</f>
        <v>2.2185504078727503</v>
      </c>
      <c r="R147" s="209">
        <f>ExportsLogs!S$11</f>
        <v>2.2970838986001678</v>
      </c>
      <c r="S147" s="209">
        <f>ExportsLogs!T$11</f>
        <v>2.2891000175154717</v>
      </c>
      <c r="T147" s="209">
        <f>ExportsLogs!U$11</f>
        <v>2.5779471873329158</v>
      </c>
      <c r="U147" s="209">
        <f>ExportsLogs!V$11</f>
        <v>2.3828765653041892</v>
      </c>
      <c r="V147" s="209">
        <f>ExportsLogs!W$11</f>
        <v>2.3319960000000002</v>
      </c>
      <c r="W147" s="209">
        <f>ExportsLogs!X$11</f>
        <v>1.7466849999999996</v>
      </c>
      <c r="X147" s="209">
        <f>ExportsLogs!Y$11</f>
        <v>1.4363909999999995</v>
      </c>
      <c r="Y147" s="209">
        <f>ExportsLogs!Z$11</f>
        <v>0</v>
      </c>
      <c r="Z147" s="209">
        <f>ExportsLogs!AA$11</f>
        <v>0</v>
      </c>
      <c r="AA147" s="209">
        <f>ExportsLogs!AB$11</f>
        <v>0</v>
      </c>
      <c r="AB147" s="205"/>
      <c r="BD147" s="207">
        <f t="shared" si="119"/>
        <v>0.76745796275340095</v>
      </c>
      <c r="BE147" s="207">
        <f t="shared" si="119"/>
        <v>0.81381390276638621</v>
      </c>
      <c r="BF147" s="207">
        <f t="shared" si="119"/>
        <v>0.85435805119724251</v>
      </c>
      <c r="BG147" s="207">
        <f t="shared" si="119"/>
        <v>0.89650568854793455</v>
      </c>
      <c r="BH147" s="207">
        <f t="shared" si="120"/>
        <v>0.8906955831247394</v>
      </c>
      <c r="BI147" s="207">
        <f t="shared" si="121"/>
        <v>0.90426214981318487</v>
      </c>
      <c r="BJ147" s="207">
        <f t="shared" si="122"/>
        <v>0.92858498045754212</v>
      </c>
      <c r="BK147" s="207">
        <f t="shared" si="123"/>
        <v>0.93800289666832548</v>
      </c>
      <c r="BL147" s="207">
        <f t="shared" si="124"/>
        <v>0.84544282681624749</v>
      </c>
      <c r="BM147" s="207">
        <f t="shared" si="125"/>
        <v>0.83220759252415588</v>
      </c>
      <c r="BN147" s="207">
        <f t="shared" si="126"/>
        <v>0.85820105141335479</v>
      </c>
      <c r="BO147" s="207">
        <f t="shared" si="127"/>
        <v>0.85295763656986989</v>
      </c>
      <c r="BP147" s="207">
        <f t="shared" si="128"/>
        <v>0.8717050358874372</v>
      </c>
      <c r="BQ147" s="207">
        <f t="shared" si="129"/>
        <v>0.90728505001186532</v>
      </c>
      <c r="BR147" s="207">
        <f t="shared" si="130"/>
        <v>0.87893103685092155</v>
      </c>
      <c r="BS147" s="207">
        <f t="shared" si="131"/>
        <v>0.84077081967800482</v>
      </c>
    </row>
    <row r="148" spans="1:71">
      <c r="A148" s="209" t="str">
        <f>ExportsLogs!B$22</f>
        <v xml:space="preserve">India </v>
      </c>
      <c r="B148" s="209">
        <f>ExportsLogs!C$22</f>
        <v>2.1013649999999998E-2</v>
      </c>
      <c r="C148" s="209">
        <f>ExportsLogs!D$22</f>
        <v>3.1240649999999998E-2</v>
      </c>
      <c r="D148" s="209">
        <f>ExportsLogs!E$22</f>
        <v>3.8136000000000003E-3</v>
      </c>
      <c r="E148" s="209">
        <f>ExportsLogs!F$22</f>
        <v>1.3288999999999999E-2</v>
      </c>
      <c r="F148" s="209">
        <f>ExportsLogs!G$22</f>
        <v>1.072E-3</v>
      </c>
      <c r="G148" s="209">
        <f>ExportsLogs!H$22</f>
        <v>8.6680000000000004E-3</v>
      </c>
      <c r="H148" s="209">
        <f>ExportsLogs!I$22</f>
        <v>9.0060000000000001E-3</v>
      </c>
      <c r="I148" s="209">
        <f>ExportsLogs!J$22</f>
        <v>1.405E-2</v>
      </c>
      <c r="J148" s="209">
        <f>ExportsLogs!K$22</f>
        <v>0</v>
      </c>
      <c r="K148" s="209">
        <f>ExportsLogs!L$22</f>
        <v>6.5979999999999997E-3</v>
      </c>
      <c r="L148" s="209">
        <f>ExportsLogs!M$22</f>
        <v>1.5999999999999999E-5</v>
      </c>
      <c r="M148" s="209">
        <f>ExportsLogs!N$22</f>
        <v>5.0756999999999997E-2</v>
      </c>
      <c r="N148" s="209">
        <f>ExportsLogs!O$22</f>
        <v>6.0956999999999997E-2</v>
      </c>
      <c r="O148" s="209">
        <f>ExportsLogs!P$22</f>
        <v>1.5375999999999999E-2</v>
      </c>
      <c r="P148" s="209">
        <f>ExportsLogs!Q$22</f>
        <v>1.9658999999999999E-2</v>
      </c>
      <c r="Q148" s="209">
        <f>ExportsLogs!R$22</f>
        <v>0.23854599999999998</v>
      </c>
      <c r="R148" s="209">
        <f>ExportsLogs!S$22</f>
        <v>0.24154299999999998</v>
      </c>
      <c r="S148" s="209">
        <f>ExportsLogs!T$22</f>
        <v>0.209511318</v>
      </c>
      <c r="T148" s="209">
        <f>ExportsLogs!U$22</f>
        <v>0.28256999999999999</v>
      </c>
      <c r="U148" s="209">
        <f>ExportsLogs!V$22</f>
        <v>0.19566499999999998</v>
      </c>
      <c r="V148" s="209">
        <f>ExportsLogs!W$22</f>
        <v>0.10933</v>
      </c>
      <c r="W148" s="209">
        <f>ExportsLogs!X$22</f>
        <v>0.13033799999999998</v>
      </c>
      <c r="X148" s="209">
        <f>ExportsLogs!Y$22</f>
        <v>0.16598399999999999</v>
      </c>
      <c r="Y148" s="209">
        <f>ExportsLogs!Z$22</f>
        <v>0</v>
      </c>
      <c r="Z148" s="209">
        <f>ExportsLogs!AA$22</f>
        <v>0</v>
      </c>
      <c r="AA148" s="209">
        <f>ExportsLogs!AB$22</f>
        <v>0</v>
      </c>
      <c r="AB148" s="205"/>
      <c r="BD148" s="207">
        <f t="shared" ref="BD148:BJ148" si="132">I148/I$144</f>
        <v>1.0410720627729995E-2</v>
      </c>
      <c r="BE148" s="207">
        <f t="shared" si="132"/>
        <v>0</v>
      </c>
      <c r="BF148" s="207">
        <f t="shared" si="132"/>
        <v>5.0867539539322538E-3</v>
      </c>
      <c r="BG148" s="207">
        <f t="shared" si="132"/>
        <v>9.9836402338854105E-6</v>
      </c>
      <c r="BH148" s="207">
        <f t="shared" si="132"/>
        <v>2.5778570525266879E-2</v>
      </c>
      <c r="BI148" s="207">
        <f t="shared" si="132"/>
        <v>2.9143220114120356E-2</v>
      </c>
      <c r="BJ148" s="207">
        <f t="shared" si="132"/>
        <v>7.1285067630593385E-3</v>
      </c>
      <c r="BK148" s="207">
        <f t="shared" ref="BK148:BO148" si="133">P148/P$144</f>
        <v>8.8187679039985409E-3</v>
      </c>
      <c r="BL148" s="207">
        <f t="shared" si="133"/>
        <v>9.2476882005743014E-2</v>
      </c>
      <c r="BM148" s="207">
        <f t="shared" si="133"/>
        <v>8.8741490288340594E-2</v>
      </c>
      <c r="BN148" s="207">
        <f t="shared" si="133"/>
        <v>7.9761329123780339E-2</v>
      </c>
      <c r="BO148" s="207">
        <f t="shared" si="133"/>
        <v>9.5295899339909215E-2</v>
      </c>
      <c r="BP148" s="207">
        <f t="shared" ref="BP148" si="134">U148/U$144</f>
        <v>7.3064225712065195E-2</v>
      </c>
      <c r="BQ148" s="207">
        <f t="shared" ref="BQ148" si="135">V148/V$144</f>
        <v>4.3564743785577217E-2</v>
      </c>
      <c r="BR148" s="207">
        <f t="shared" ref="BR148" si="136">W148/W$144</f>
        <v>6.8785141709221842E-2</v>
      </c>
      <c r="BS148" s="207">
        <f t="shared" ref="BS148" si="137">X148/X$144</f>
        <v>0.10224936252527012</v>
      </c>
    </row>
    <row r="149" spans="1:71">
      <c r="A149" s="209" t="str">
        <f>ExportsLogs!B$12</f>
        <v xml:space="preserve">Japan </v>
      </c>
      <c r="B149" s="209">
        <f>ExportsLogs!C$12</f>
        <v>8.5091E-2</v>
      </c>
      <c r="C149" s="209">
        <f>ExportsLogs!D$12</f>
        <v>7.4317999999999995E-2</v>
      </c>
      <c r="D149" s="209">
        <f>ExportsLogs!E$12</f>
        <v>5.5980000000000002E-2</v>
      </c>
      <c r="E149" s="209">
        <f>ExportsLogs!F$12</f>
        <v>3.8748999999999999E-2</v>
      </c>
      <c r="F149" s="209">
        <f>ExportsLogs!G$12</f>
        <v>5.7839999999999996E-2</v>
      </c>
      <c r="G149" s="209">
        <f>ExportsLogs!H$12</f>
        <v>7.7767000000000003E-2</v>
      </c>
      <c r="H149" s="209">
        <f>ExportsLogs!I$12</f>
        <v>0.110073</v>
      </c>
      <c r="I149" s="209">
        <f>ExportsLogs!J$12</f>
        <v>0.11377200000000001</v>
      </c>
      <c r="J149" s="209">
        <f>ExportsLogs!K$12</f>
        <v>5.1608000000000001E-2</v>
      </c>
      <c r="K149" s="209">
        <f>ExportsLogs!L$12</f>
        <v>4.2143E-2</v>
      </c>
      <c r="L149" s="209">
        <f>ExportsLogs!M$12</f>
        <v>4.7055E-2</v>
      </c>
      <c r="M149" s="209">
        <f>ExportsLogs!N$12</f>
        <v>2.0353E-2</v>
      </c>
      <c r="N149" s="209">
        <f>ExportsLogs!O$12</f>
        <v>2.0990999999999999E-2</v>
      </c>
      <c r="O149" s="209">
        <f>ExportsLogs!P$12</f>
        <v>6.9839999999999998E-3</v>
      </c>
      <c r="P149" s="209">
        <f>ExportsLogs!Q$12</f>
        <v>1.1483E-2</v>
      </c>
      <c r="Q149" s="209">
        <f>ExportsLogs!R$12</f>
        <v>1.9046E-2</v>
      </c>
      <c r="R149" s="209">
        <f>ExportsLogs!S$12</f>
        <v>5.2069999999999998E-3</v>
      </c>
      <c r="S149" s="209">
        <f>ExportsLogs!T$12</f>
        <v>6.2880000000000002E-3</v>
      </c>
      <c r="T149" s="209">
        <f>ExportsLogs!U$12</f>
        <v>0</v>
      </c>
      <c r="U149" s="209">
        <f>ExportsLogs!V$12</f>
        <v>0</v>
      </c>
      <c r="V149" s="209">
        <f>ExportsLogs!W$12</f>
        <v>0</v>
      </c>
      <c r="W149" s="209">
        <f>ExportsLogs!X$12</f>
        <v>0</v>
      </c>
      <c r="X149" s="209">
        <f>ExportsLogs!Y$12</f>
        <v>0</v>
      </c>
      <c r="Y149" s="209">
        <f>ExportsLogs!Z$12</f>
        <v>0</v>
      </c>
      <c r="Z149" s="209">
        <f>ExportsLogs!AA$12</f>
        <v>0</v>
      </c>
      <c r="AA149" s="209">
        <f>ExportsLogs!AB$12</f>
        <v>0</v>
      </c>
      <c r="AB149" s="205"/>
      <c r="BD149" s="207">
        <f t="shared" si="119"/>
        <v>8.3221876138625514E-2</v>
      </c>
      <c r="BE149" s="207">
        <f t="shared" si="119"/>
        <v>3.6239352697518656E-2</v>
      </c>
      <c r="BF149" s="207">
        <f t="shared" si="119"/>
        <v>3.2021368814638573E-2</v>
      </c>
      <c r="BG149" s="207">
        <f t="shared" si="119"/>
        <v>2.8998201183038613E-2</v>
      </c>
      <c r="BH149" s="207">
        <f t="shared" si="120"/>
        <v>1.0216843173802014E-2</v>
      </c>
      <c r="BI149" s="207">
        <f t="shared" si="121"/>
        <v>9.9050306348826955E-3</v>
      </c>
      <c r="BJ149" s="207">
        <f t="shared" si="122"/>
        <v>3.1853853406496146E-3</v>
      </c>
      <c r="BK149" s="207">
        <f t="shared" ref="BK149:BK152" si="138">P149/P$120</f>
        <v>5.087774513059363E-3</v>
      </c>
      <c r="BL149" s="207">
        <f t="shared" ref="BL149:BL152" si="139">Q149/Q$120</f>
        <v>7.258029397214324E-3</v>
      </c>
      <c r="BM149" s="207">
        <f t="shared" ref="BM149:BM152" si="140">R149/R$120</f>
        <v>1.8864373812876296E-3</v>
      </c>
      <c r="BN149" s="207">
        <f t="shared" ref="BN149:BN152" si="141">S149/S$120</f>
        <v>2.3574191472613107E-3</v>
      </c>
      <c r="BO149" s="207">
        <f t="shared" ref="BO149:BO152" si="142">T149/T$120</f>
        <v>0</v>
      </c>
      <c r="BP149" s="207">
        <f t="shared" ref="BP149:BP152" si="143">U149/U$120</f>
        <v>0</v>
      </c>
      <c r="BQ149" s="207">
        <f t="shared" ref="BQ149:BQ152" si="144">V149/V$120</f>
        <v>0</v>
      </c>
      <c r="BR149" s="207">
        <f t="shared" ref="BR149:BR152" si="145">W149/W$120</f>
        <v>0</v>
      </c>
      <c r="BS149" s="207">
        <f t="shared" ref="BS149:BS152" si="146">X149/X$120</f>
        <v>0</v>
      </c>
    </row>
    <row r="150" spans="1:71">
      <c r="A150" s="209" t="str">
        <f>ExportsLogs!B$14</f>
        <v xml:space="preserve">Philippines </v>
      </c>
      <c r="B150" s="209">
        <f>ExportsLogs!C$14</f>
        <v>0.141968025</v>
      </c>
      <c r="C150" s="209">
        <f>ExportsLogs!D$14</f>
        <v>0.12409352700000001</v>
      </c>
      <c r="D150" s="209">
        <f>ExportsLogs!E$14</f>
        <v>0.13631333600000001</v>
      </c>
      <c r="E150" s="209">
        <f>ExportsLogs!F$14</f>
        <v>0.12582430999999999</v>
      </c>
      <c r="F150" s="209">
        <f>ExportsLogs!G$14</f>
        <v>8.3285534000000008E-2</v>
      </c>
      <c r="G150" s="209">
        <f>ExportsLogs!H$14</f>
        <v>6.6044513999999999E-2</v>
      </c>
      <c r="H150" s="209">
        <f>ExportsLogs!I$14</f>
        <v>3.1369658000000002E-2</v>
      </c>
      <c r="I150" s="209">
        <f>ExportsLogs!J$14</f>
        <v>3.2640683599999998E-2</v>
      </c>
      <c r="J150" s="209">
        <f>ExportsLogs!K$14</f>
        <v>2.7472939600000003E-2</v>
      </c>
      <c r="K150" s="209">
        <f>ExportsLogs!L$14</f>
        <v>1.7552619999999998E-2</v>
      </c>
      <c r="L150" s="209">
        <f>ExportsLogs!M$14</f>
        <v>1.3327185199999999E-2</v>
      </c>
      <c r="M150" s="209">
        <f>ExportsLogs!N$14</f>
        <v>1.1831E-2</v>
      </c>
      <c r="N150" s="209">
        <f>ExportsLogs!O$14</f>
        <v>6.2769999999999996E-3</v>
      </c>
      <c r="O150" s="209">
        <f>ExportsLogs!P$14</f>
        <v>2.4697003800000002E-2</v>
      </c>
      <c r="P150" s="209">
        <f>ExportsLogs!Q$14</f>
        <v>0</v>
      </c>
      <c r="Q150" s="209">
        <f>ExportsLogs!R$14</f>
        <v>8.4058463999999999E-3</v>
      </c>
      <c r="R150" s="209">
        <f>ExportsLogs!S$14</f>
        <v>2.1224890399999998E-2</v>
      </c>
      <c r="S150" s="209">
        <f>ExportsLogs!T$14</f>
        <v>1.4507695999999999E-2</v>
      </c>
      <c r="T150" s="209">
        <f>ExportsLogs!U$14</f>
        <v>1.9203114E-2</v>
      </c>
      <c r="U150" s="209">
        <f>ExportsLogs!V$14</f>
        <v>2.380434E-2</v>
      </c>
      <c r="V150" s="209">
        <f>ExportsLogs!W$14</f>
        <v>4.6992819999999999E-3</v>
      </c>
      <c r="W150" s="209">
        <f>ExportsLogs!X$14</f>
        <v>0</v>
      </c>
      <c r="X150" s="209">
        <f>ExportsLogs!Y$14</f>
        <v>0</v>
      </c>
      <c r="Y150" s="209">
        <f>ExportsLogs!Z$14</f>
        <v>0</v>
      </c>
      <c r="Z150" s="209">
        <f>ExportsLogs!AA$14</f>
        <v>0</v>
      </c>
      <c r="AA150" s="209">
        <f>ExportsLogs!AB$14</f>
        <v>0</v>
      </c>
      <c r="AB150" s="205"/>
      <c r="BD150" s="207">
        <f t="shared" si="119"/>
        <v>2.3875988183729428E-2</v>
      </c>
      <c r="BE150" s="207">
        <f t="shared" si="119"/>
        <v>1.9291612691870005E-2</v>
      </c>
      <c r="BF150" s="207">
        <f t="shared" si="119"/>
        <v>1.3336946080801113E-2</v>
      </c>
      <c r="BG150" s="207">
        <f t="shared" si="119"/>
        <v>8.2130357588612191E-3</v>
      </c>
      <c r="BH150" s="207">
        <f t="shared" si="120"/>
        <v>5.9389510926768354E-3</v>
      </c>
      <c r="BI150" s="207">
        <f t="shared" si="121"/>
        <v>2.9619302222456613E-3</v>
      </c>
      <c r="BJ150" s="207">
        <f t="shared" si="122"/>
        <v>1.1264243107458168E-2</v>
      </c>
      <c r="BK150" s="207">
        <f t="shared" si="138"/>
        <v>0</v>
      </c>
      <c r="BL150" s="207">
        <f t="shared" si="139"/>
        <v>3.2032909944171056E-3</v>
      </c>
      <c r="BM150" s="207">
        <f t="shared" si="140"/>
        <v>7.689538441385241E-3</v>
      </c>
      <c r="BN150" s="207">
        <f t="shared" si="141"/>
        <v>5.4390458544921003E-3</v>
      </c>
      <c r="BO150" s="207">
        <f t="shared" si="142"/>
        <v>6.3536766046660446E-3</v>
      </c>
      <c r="BP150" s="207">
        <f t="shared" si="143"/>
        <v>8.7081149548876614E-3</v>
      </c>
      <c r="BQ150" s="207">
        <f t="shared" si="144"/>
        <v>1.8283000075428337E-3</v>
      </c>
      <c r="BR150" s="207">
        <f t="shared" si="145"/>
        <v>0</v>
      </c>
      <c r="BS150" s="207">
        <f t="shared" si="146"/>
        <v>0</v>
      </c>
    </row>
    <row r="151" spans="1:71">
      <c r="A151" s="209" t="str">
        <f>ExportsLogs!B$15</f>
        <v xml:space="preserve">South Korea </v>
      </c>
      <c r="B151" s="209">
        <f>ExportsLogs!C$15</f>
        <v>0.13627600000000001</v>
      </c>
      <c r="C151" s="209">
        <f>ExportsLogs!D$15</f>
        <v>0.14338899999999999</v>
      </c>
      <c r="D151" s="209">
        <f>ExportsLogs!E$15</f>
        <v>0.170963</v>
      </c>
      <c r="E151" s="209">
        <f>ExportsLogs!F$15</f>
        <v>0.22015400000000002</v>
      </c>
      <c r="F151" s="209">
        <f>ExportsLogs!G$15</f>
        <v>0.265044</v>
      </c>
      <c r="G151" s="209">
        <f>ExportsLogs!H$15</f>
        <v>0.219309</v>
      </c>
      <c r="H151" s="209">
        <f>ExportsLogs!I$15</f>
        <v>0.17222499999999999</v>
      </c>
      <c r="I151" s="209">
        <f>ExportsLogs!J$15</f>
        <v>0.13201299999999999</v>
      </c>
      <c r="J151" s="209">
        <f>ExportsLogs!K$15</f>
        <v>0.12367599999999999</v>
      </c>
      <c r="K151" s="209">
        <f>ExportsLogs!L$15</f>
        <v>7.6945E-2</v>
      </c>
      <c r="L151" s="209">
        <f>ExportsLogs!M$15</f>
        <v>5.6801999999999998E-2</v>
      </c>
      <c r="M151" s="209">
        <f>ExportsLogs!N$15</f>
        <v>5.5307999999999996E-2</v>
      </c>
      <c r="N151" s="209">
        <f>ExportsLogs!O$15</f>
        <v>4.5911E-2</v>
      </c>
      <c r="O151" s="209">
        <f>ExportsLogs!P$15</f>
        <v>5.1678999999999989E-2</v>
      </c>
      <c r="P151" s="209">
        <f>ExportsLogs!Q$15</f>
        <v>5.42427802E-2</v>
      </c>
      <c r="Q151" s="209">
        <f>ExportsLogs!R$15</f>
        <v>4.045E-2</v>
      </c>
      <c r="R151" s="209">
        <f>ExportsLogs!S$15</f>
        <v>5.9440999999999994E-2</v>
      </c>
      <c r="S151" s="209">
        <f>ExportsLogs!T$15</f>
        <v>3.9633000000000002E-2</v>
      </c>
      <c r="T151" s="209">
        <f>ExportsLogs!U$15</f>
        <v>2.3875E-2</v>
      </c>
      <c r="U151" s="209">
        <f>ExportsLogs!V$15</f>
        <v>2.8507456599999998E-2</v>
      </c>
      <c r="V151" s="209">
        <f>ExportsLogs!W$15</f>
        <v>2.5835999999999998E-2</v>
      </c>
      <c r="W151" s="209">
        <f>ExportsLogs!X$15</f>
        <v>1.0619694399999999E-2</v>
      </c>
      <c r="X151" s="209">
        <f>ExportsLogs!Y$15</f>
        <v>8.7469340000000013E-3</v>
      </c>
      <c r="Y151" s="209">
        <f>ExportsLogs!Z$15</f>
        <v>0</v>
      </c>
      <c r="Z151" s="209">
        <f>ExportsLogs!AA$15</f>
        <v>0</v>
      </c>
      <c r="AA151" s="209">
        <f>ExportsLogs!AB$15</f>
        <v>0</v>
      </c>
      <c r="AB151" s="205"/>
      <c r="BD151" s="207">
        <f t="shared" si="119"/>
        <v>9.6564792169324329E-2</v>
      </c>
      <c r="BE151" s="207">
        <f t="shared" si="119"/>
        <v>8.6845802670483585E-2</v>
      </c>
      <c r="BF151" s="207">
        <f t="shared" si="119"/>
        <v>5.8464851183882623E-2</v>
      </c>
      <c r="BG151" s="207">
        <f t="shared" si="119"/>
        <v>3.5004905400041642E-2</v>
      </c>
      <c r="BH151" s="207">
        <f t="shared" si="120"/>
        <v>2.7763630042580541E-2</v>
      </c>
      <c r="BI151" s="207">
        <f t="shared" si="121"/>
        <v>2.1664039897008214E-2</v>
      </c>
      <c r="BJ151" s="207">
        <f t="shared" si="122"/>
        <v>2.357066566715799E-2</v>
      </c>
      <c r="BK151" s="207">
        <f t="shared" si="138"/>
        <v>2.4033356668034578E-2</v>
      </c>
      <c r="BL151" s="207">
        <f t="shared" si="139"/>
        <v>1.5414642923307751E-2</v>
      </c>
      <c r="BM151" s="207">
        <f t="shared" si="140"/>
        <v>2.1534803990996349E-2</v>
      </c>
      <c r="BN151" s="207">
        <f t="shared" si="141"/>
        <v>1.4858713909574989E-2</v>
      </c>
      <c r="BO151" s="207">
        <f t="shared" si="142"/>
        <v>7.899449481808098E-3</v>
      </c>
      <c r="BP151" s="207">
        <f t="shared" si="143"/>
        <v>1.0428611301311902E-2</v>
      </c>
      <c r="BQ151" s="207">
        <f t="shared" si="144"/>
        <v>1.0051739605087893E-2</v>
      </c>
      <c r="BR151" s="207">
        <f t="shared" si="145"/>
        <v>5.3438250228472371E-3</v>
      </c>
      <c r="BS151" s="207">
        <f t="shared" si="146"/>
        <v>5.1198920550528468E-3</v>
      </c>
    </row>
    <row r="152" spans="1:71">
      <c r="A152" s="206" t="s">
        <v>16</v>
      </c>
      <c r="B152" s="204">
        <f t="shared" ref="B152:AA152" si="147">B144-SUM(B146:B151)</f>
        <v>2.6439885329411772E-2</v>
      </c>
      <c r="C152" s="204">
        <f t="shared" si="147"/>
        <v>2.2889137500000045E-2</v>
      </c>
      <c r="D152" s="204">
        <f t="shared" si="147"/>
        <v>4.6802083294117724E-2</v>
      </c>
      <c r="E152" s="204">
        <f t="shared" si="147"/>
        <v>4.7589634333333297E-2</v>
      </c>
      <c r="F152" s="204">
        <f t="shared" si="147"/>
        <v>6.0726313136841958E-2</v>
      </c>
      <c r="G152" s="204">
        <f t="shared" si="147"/>
        <v>3.429571500000006E-2</v>
      </c>
      <c r="H152" s="204">
        <f t="shared" si="147"/>
        <v>1.9372814285714357E-2</v>
      </c>
      <c r="I152" s="204">
        <f t="shared" si="147"/>
        <v>7.9086777999999303E-3</v>
      </c>
      <c r="J152" s="204">
        <f t="shared" si="147"/>
        <v>4.1383686956521837E-2</v>
      </c>
      <c r="K152" s="204">
        <f t="shared" si="147"/>
        <v>2.9443766666666704E-2</v>
      </c>
      <c r="L152" s="204">
        <f t="shared" si="147"/>
        <v>3.0673666666666488E-2</v>
      </c>
      <c r="M152" s="204">
        <f t="shared" si="147"/>
        <v>5.6355000000000155E-2</v>
      </c>
      <c r="N152" s="204">
        <f t="shared" si="147"/>
        <v>4.116371360000004E-2</v>
      </c>
      <c r="O152" s="204">
        <f t="shared" si="147"/>
        <v>2.230247059999968E-2</v>
      </c>
      <c r="P152" s="204">
        <f t="shared" si="147"/>
        <v>2.6785395400000134E-2</v>
      </c>
      <c r="Q152" s="204">
        <f t="shared" si="147"/>
        <v>5.452210612592534E-2</v>
      </c>
      <c r="R152" s="204">
        <f t="shared" si="147"/>
        <v>9.7372462808695381E-2</v>
      </c>
      <c r="S152" s="204">
        <f t="shared" si="147"/>
        <v>6.7687986956521673E-2</v>
      </c>
      <c r="T152" s="204">
        <f t="shared" si="147"/>
        <v>6.1590000000000256E-2</v>
      </c>
      <c r="U152" s="204">
        <f t="shared" si="147"/>
        <v>4.7133000000000091E-2</v>
      </c>
      <c r="V152" s="204">
        <f t="shared" si="147"/>
        <v>3.77368586000002E-2</v>
      </c>
      <c r="W152" s="204">
        <f t="shared" si="147"/>
        <v>7.2141999999999484E-3</v>
      </c>
      <c r="X152" s="204">
        <f t="shared" si="147"/>
        <v>1.2203589999999931E-2</v>
      </c>
      <c r="Y152" s="204">
        <f t="shared" si="147"/>
        <v>0</v>
      </c>
      <c r="Z152" s="204">
        <f t="shared" si="147"/>
        <v>0</v>
      </c>
      <c r="AA152" s="204">
        <f t="shared" si="147"/>
        <v>0</v>
      </c>
      <c r="BD152" s="207">
        <f t="shared" si="119"/>
        <v>5.7850350199688105E-3</v>
      </c>
      <c r="BE152" s="207">
        <f t="shared" si="119"/>
        <v>2.9059797464367872E-2</v>
      </c>
      <c r="BF152" s="207">
        <f t="shared" si="119"/>
        <v>2.2372154609911397E-2</v>
      </c>
      <c r="BG152" s="207">
        <f t="shared" si="119"/>
        <v>1.8903010456305606E-2</v>
      </c>
      <c r="BH152" s="207">
        <f t="shared" si="120"/>
        <v>2.8289205378057982E-2</v>
      </c>
      <c r="BI152" s="207">
        <f t="shared" si="121"/>
        <v>1.9423936175195933E-2</v>
      </c>
      <c r="BJ152" s="207">
        <f t="shared" si="122"/>
        <v>1.0172102363904353E-2</v>
      </c>
      <c r="BK152" s="207">
        <f t="shared" si="138"/>
        <v>1.1867809112456516E-2</v>
      </c>
      <c r="BL152" s="207">
        <f t="shared" si="139"/>
        <v>2.0777226139872169E-2</v>
      </c>
      <c r="BM152" s="207">
        <f t="shared" si="140"/>
        <v>3.5276945218045405E-2</v>
      </c>
      <c r="BN152" s="207">
        <f t="shared" si="141"/>
        <v>2.5376742444478059E-2</v>
      </c>
      <c r="BO152" s="207">
        <f t="shared" si="142"/>
        <v>2.0378098160609957E-2</v>
      </c>
      <c r="BP152" s="207">
        <f t="shared" si="143"/>
        <v>1.7242216426446647E-2</v>
      </c>
      <c r="BQ152" s="207">
        <f t="shared" si="144"/>
        <v>1.4681880947562462E-2</v>
      </c>
      <c r="BR152" s="207">
        <f t="shared" si="145"/>
        <v>3.630181908042878E-3</v>
      </c>
      <c r="BS152" s="207">
        <f t="shared" si="146"/>
        <v>7.1431959454732368E-3</v>
      </c>
    </row>
    <row r="153" spans="1:71">
      <c r="A153" s="206"/>
      <c r="B153" s="206"/>
      <c r="C153" s="206"/>
      <c r="D153" s="206"/>
      <c r="E153" s="206"/>
      <c r="F153" s="206"/>
      <c r="G153" s="206"/>
      <c r="H153" s="206"/>
      <c r="I153" s="206"/>
      <c r="J153" s="206"/>
      <c r="K153" s="206"/>
      <c r="L153" s="206"/>
      <c r="M153" s="206"/>
      <c r="N153" s="206"/>
    </row>
    <row r="154" spans="1:71">
      <c r="A154" s="206"/>
      <c r="B154" s="206"/>
      <c r="C154" s="206"/>
      <c r="D154" s="206"/>
      <c r="E154" s="206"/>
      <c r="F154" s="206"/>
      <c r="G154" s="206"/>
      <c r="H154" s="206"/>
      <c r="I154" s="206"/>
      <c r="J154" s="206"/>
      <c r="K154" s="206"/>
      <c r="L154" s="206"/>
      <c r="M154" s="206"/>
      <c r="N154" s="206"/>
    </row>
    <row r="155" spans="1:71">
      <c r="A155" s="206"/>
      <c r="B155" s="206"/>
      <c r="C155" s="206"/>
      <c r="D155" s="206"/>
      <c r="E155" s="206"/>
      <c r="F155" s="206"/>
      <c r="G155" s="206"/>
      <c r="H155" s="206"/>
      <c r="I155" s="206"/>
      <c r="J155" s="206"/>
      <c r="K155" s="206"/>
      <c r="L155" s="206"/>
      <c r="M155" s="206"/>
      <c r="N155" s="206"/>
    </row>
    <row r="156" spans="1:71">
      <c r="A156" s="206"/>
      <c r="B156" s="206"/>
      <c r="C156" s="206"/>
      <c r="D156" s="206"/>
      <c r="E156" s="206"/>
      <c r="F156" s="206"/>
      <c r="G156" s="206"/>
      <c r="H156" s="206"/>
      <c r="I156" s="206"/>
      <c r="J156" s="206"/>
      <c r="K156" s="206"/>
      <c r="L156" s="206"/>
      <c r="M156" s="206"/>
      <c r="N156" s="206"/>
    </row>
    <row r="157" spans="1:71">
      <c r="B157" s="205"/>
      <c r="C157" s="205"/>
      <c r="D157" s="205"/>
      <c r="E157" s="205"/>
      <c r="F157" s="205"/>
      <c r="G157" s="205"/>
      <c r="H157" s="205"/>
      <c r="I157" s="205"/>
      <c r="J157" s="205"/>
      <c r="K157" s="205"/>
      <c r="L157" s="205"/>
      <c r="M157" s="205"/>
      <c r="N157" s="205"/>
    </row>
    <row r="158" spans="1:71">
      <c r="B158" s="205"/>
      <c r="C158" s="205"/>
      <c r="D158" s="205"/>
      <c r="E158" s="205"/>
      <c r="F158" s="205"/>
      <c r="G158" s="205"/>
      <c r="H158" s="205"/>
      <c r="I158" s="205"/>
      <c r="J158" s="205"/>
      <c r="K158" s="205"/>
      <c r="L158" s="205"/>
      <c r="M158" s="205"/>
      <c r="N158" s="205"/>
    </row>
    <row r="159" spans="1:71">
      <c r="A159" s="201" t="str">
        <f t="shared" ref="A159:A165" si="148">A146</f>
        <v>EU-27</v>
      </c>
      <c r="AC159" s="205">
        <f>ExportsLogs!AD$20</f>
        <v>0</v>
      </c>
      <c r="AD159" s="205">
        <f>ExportsLogs!AE$20</f>
        <v>0</v>
      </c>
      <c r="AE159" s="205">
        <f>ExportsLogs!AF$20</f>
        <v>0</v>
      </c>
      <c r="AF159" s="205">
        <f>ExportsLogs!AG$20</f>
        <v>0</v>
      </c>
      <c r="AG159" s="205">
        <f>ExportsLogs!AH$20</f>
        <v>0</v>
      </c>
      <c r="AH159" s="205">
        <f>ExportsLogs!AI$20</f>
        <v>0</v>
      </c>
      <c r="AI159" s="205">
        <f>ExportsLogs!AJ$20</f>
        <v>0</v>
      </c>
      <c r="AJ159" s="205">
        <f>ExportsLogs!AK$20</f>
        <v>0</v>
      </c>
      <c r="AK159" s="205">
        <f>ExportsLogs!AL$20</f>
        <v>0</v>
      </c>
      <c r="AL159" s="205">
        <f>ExportsLogs!AM$20</f>
        <v>0</v>
      </c>
      <c r="AM159" s="205">
        <f>ExportsLogs!AN$20</f>
        <v>0</v>
      </c>
      <c r="AN159" s="205">
        <f>ExportsLogs!AO$20</f>
        <v>0</v>
      </c>
      <c r="AO159" s="205">
        <f>ExportsLogs!AP$20</f>
        <v>0</v>
      </c>
      <c r="AP159" s="205">
        <f>ExportsLogs!AQ$20</f>
        <v>0</v>
      </c>
      <c r="AQ159" s="205">
        <f>ExportsLogs!AR$20</f>
        <v>0</v>
      </c>
      <c r="AR159" s="205">
        <f>ExportsLogs!AS$20</f>
        <v>0</v>
      </c>
      <c r="AS159" s="205">
        <f>ExportsLogs!AT$20</f>
        <v>0</v>
      </c>
      <c r="AT159" s="205">
        <f>ExportsLogs!AU$20</f>
        <v>0</v>
      </c>
      <c r="AU159" s="205">
        <f>ExportsLogs!AV$20</f>
        <v>0</v>
      </c>
      <c r="AV159" s="205">
        <f>ExportsLogs!AW$20</f>
        <v>0</v>
      </c>
      <c r="AW159" s="205">
        <f>ExportsLogs!AX$20</f>
        <v>0</v>
      </c>
      <c r="AX159" s="205">
        <f>ExportsLogs!AY$20</f>
        <v>0</v>
      </c>
      <c r="AY159" s="205">
        <f>ExportsLogs!AZ$20</f>
        <v>0</v>
      </c>
      <c r="AZ159" s="205">
        <f>ExportsLogs!BA$20</f>
        <v>0</v>
      </c>
      <c r="BA159" s="205">
        <f>ExportsLogs!BB$20</f>
        <v>0</v>
      </c>
      <c r="BB159" s="205">
        <f>ExportsLogs!BC$20</f>
        <v>0</v>
      </c>
      <c r="BD159" s="207">
        <f t="shared" ref="BD159:BG165" si="149">AJ159/AJ$120</f>
        <v>0</v>
      </c>
      <c r="BE159" s="207">
        <f t="shared" si="149"/>
        <v>0</v>
      </c>
      <c r="BF159" s="207">
        <f t="shared" si="149"/>
        <v>0</v>
      </c>
      <c r="BG159" s="207">
        <f t="shared" si="149"/>
        <v>0</v>
      </c>
      <c r="BH159" s="207">
        <f t="shared" ref="BH159:BH165" si="150">AN159/AN$120</f>
        <v>0</v>
      </c>
      <c r="BI159" s="207">
        <f t="shared" ref="BI159:BI165" si="151">AO159/AO$120</f>
        <v>0</v>
      </c>
      <c r="BJ159" s="207">
        <f t="shared" ref="BJ159:BJ165" si="152">AP159/AP$120</f>
        <v>0</v>
      </c>
      <c r="BK159" s="207">
        <f t="shared" ref="BK159:BK160" si="153">AQ159/AQ$120</f>
        <v>0</v>
      </c>
      <c r="BL159" s="207">
        <f t="shared" ref="BL159:BL160" si="154">AR159/AR$120</f>
        <v>0</v>
      </c>
      <c r="BM159" s="207">
        <f t="shared" ref="BM159:BM160" si="155">AS159/AS$120</f>
        <v>0</v>
      </c>
      <c r="BN159" s="207">
        <f t="shared" ref="BN159:BN160" si="156">AT159/AT$120</f>
        <v>0</v>
      </c>
      <c r="BO159" s="207">
        <f t="shared" ref="BO159:BO160" si="157">AU159/AU$120</f>
        <v>0</v>
      </c>
      <c r="BP159" s="207">
        <f t="shared" ref="BP159:BP160" si="158">AV159/AV$120</f>
        <v>0</v>
      </c>
      <c r="BQ159" s="207">
        <f t="shared" ref="BQ159:BQ160" si="159">AW159/AW$120</f>
        <v>0</v>
      </c>
      <c r="BR159" s="207">
        <f t="shared" ref="BR159:BR160" si="160">AX159/AX$120</f>
        <v>0</v>
      </c>
      <c r="BS159" s="207">
        <f t="shared" ref="BS159:BS160" si="161">AY159/AY$120</f>
        <v>0</v>
      </c>
    </row>
    <row r="160" spans="1:71">
      <c r="A160" s="201" t="str">
        <f t="shared" si="148"/>
        <v xml:space="preserve">China </v>
      </c>
      <c r="AC160" s="205">
        <f>ExportsLogs!AD$11</f>
        <v>13.297106999999999</v>
      </c>
      <c r="AD160" s="205">
        <f>ExportsLogs!AE$11</f>
        <v>5.9270000000000005</v>
      </c>
      <c r="AE160" s="205">
        <f>ExportsLogs!AF$11</f>
        <v>18.173438000000001</v>
      </c>
      <c r="AF160" s="205">
        <f>ExportsLogs!AG$11</f>
        <v>32.545999999999999</v>
      </c>
      <c r="AG160" s="205">
        <f>ExportsLogs!AH$11</f>
        <v>57.891000000000005</v>
      </c>
      <c r="AH160" s="205">
        <f>ExportsLogs!AI$11</f>
        <v>96.540999999999997</v>
      </c>
      <c r="AI160" s="205">
        <f>ExportsLogs!AJ$11</f>
        <v>124.71595799999999</v>
      </c>
      <c r="AJ160" s="205">
        <f>ExportsLogs!AK$11</f>
        <v>181.90008</v>
      </c>
      <c r="AK160" s="205">
        <f>ExportsLogs!AL$11</f>
        <v>212.17656700000001</v>
      </c>
      <c r="AL160" s="205">
        <f>ExportsLogs!AM$11</f>
        <v>175.366263</v>
      </c>
      <c r="AM160" s="205">
        <f>ExportsLogs!AN$11</f>
        <v>282.57829200000003</v>
      </c>
      <c r="AN160" s="205">
        <f>ExportsLogs!AO$11</f>
        <v>342.58440100000001</v>
      </c>
      <c r="AO160" s="205">
        <f>ExportsLogs!AP$11</f>
        <v>377.10548699999998</v>
      </c>
      <c r="AP160" s="205">
        <f>ExportsLogs!AQ$11</f>
        <v>403.04733699999997</v>
      </c>
      <c r="AQ160" s="205">
        <f>ExportsLogs!AR$11</f>
        <v>472.02361899999994</v>
      </c>
      <c r="AR160" s="205">
        <f>ExportsLogs!AS$11</f>
        <v>440.95897699999989</v>
      </c>
      <c r="AS160" s="205">
        <f>ExportsLogs!AT$11</f>
        <v>363.74632299999996</v>
      </c>
      <c r="AT160" s="205">
        <f>ExportsLogs!AU$11</f>
        <v>482.2774629999999</v>
      </c>
      <c r="AU160" s="205">
        <f>ExportsLogs!AV$11</f>
        <v>550.030035</v>
      </c>
      <c r="AV160" s="205">
        <f>ExportsLogs!AW$11</f>
        <v>403.94344999999998</v>
      </c>
      <c r="AW160" s="205">
        <f>ExportsLogs!AX$11</f>
        <v>361.46402999999992</v>
      </c>
      <c r="AX160" s="205">
        <f>ExportsLogs!AY$11</f>
        <v>318.41608100000002</v>
      </c>
      <c r="AY160" s="205">
        <f>ExportsLogs!AZ$11</f>
        <v>299.24065300000001</v>
      </c>
      <c r="AZ160" s="205">
        <f>ExportsLogs!BA$11</f>
        <v>0</v>
      </c>
      <c r="BA160" s="205">
        <f>ExportsLogs!BB$11</f>
        <v>0</v>
      </c>
      <c r="BB160" s="205">
        <f>ExportsLogs!BC$11</f>
        <v>0</v>
      </c>
      <c r="BD160" s="207">
        <f t="shared" si="149"/>
        <v>0.73482676008618952</v>
      </c>
      <c r="BE160" s="207">
        <f t="shared" si="149"/>
        <v>0.79670010546302028</v>
      </c>
      <c r="BF160" s="207">
        <f t="shared" si="149"/>
        <v>0.83651151599510332</v>
      </c>
      <c r="BG160" s="207">
        <f t="shared" si="149"/>
        <v>0.88702423496146077</v>
      </c>
      <c r="BH160" s="207">
        <f t="shared" si="150"/>
        <v>0.86402250210380627</v>
      </c>
      <c r="BI160" s="207">
        <f t="shared" si="151"/>
        <v>0.87187001425699218</v>
      </c>
      <c r="BJ160" s="207">
        <f t="shared" si="152"/>
        <v>0.89722100616439826</v>
      </c>
      <c r="BK160" s="207">
        <f t="shared" si="153"/>
        <v>0.91592390637186749</v>
      </c>
      <c r="BL160" s="207">
        <f t="shared" si="154"/>
        <v>0.79280290511088303</v>
      </c>
      <c r="BM160" s="207">
        <f t="shared" si="155"/>
        <v>0.75694741193513726</v>
      </c>
      <c r="BN160" s="207">
        <f t="shared" si="156"/>
        <v>0.83362130633940967</v>
      </c>
      <c r="BO160" s="207">
        <f t="shared" si="157"/>
        <v>0.8284116460527825</v>
      </c>
      <c r="BP160" s="207">
        <f t="shared" si="158"/>
        <v>0.83998245313809117</v>
      </c>
      <c r="BQ160" s="207">
        <f t="shared" si="159"/>
        <v>0.8797450156136235</v>
      </c>
      <c r="BR160" s="207">
        <f t="shared" si="160"/>
        <v>0.84644440288581602</v>
      </c>
      <c r="BS160" s="207">
        <f t="shared" si="161"/>
        <v>0.80650106309774283</v>
      </c>
    </row>
    <row r="161" spans="1:71">
      <c r="A161" s="201" t="str">
        <f t="shared" si="148"/>
        <v xml:space="preserve">India </v>
      </c>
      <c r="AC161" s="205">
        <f>ExportsLogs!AD$22</f>
        <v>2.9722039999999996</v>
      </c>
      <c r="AD161" s="205">
        <f>ExportsLogs!AE$22</f>
        <v>4.1743309999999996</v>
      </c>
      <c r="AE161" s="205">
        <f>ExportsLogs!AF$22</f>
        <v>1.2274499999999999</v>
      </c>
      <c r="AF161" s="205">
        <f>ExportsLogs!AG$22</f>
        <v>2.2193079999999998</v>
      </c>
      <c r="AG161" s="205">
        <f>ExportsLogs!AH$22</f>
        <v>0.12972600000000001</v>
      </c>
      <c r="AH161" s="205">
        <f>ExportsLogs!AI$22</f>
        <v>2.2914249999999998</v>
      </c>
      <c r="AI161" s="205">
        <f>ExportsLogs!AJ$22</f>
        <v>1.9405449999999997</v>
      </c>
      <c r="AJ161" s="205">
        <f>ExportsLogs!AK$22</f>
        <v>6.2320630000000001</v>
      </c>
      <c r="AK161" s="205">
        <f>ExportsLogs!AL$22</f>
        <v>0</v>
      </c>
      <c r="AL161" s="205">
        <f>ExportsLogs!AM$22</f>
        <v>0.95057799999999992</v>
      </c>
      <c r="AM161" s="205">
        <f>ExportsLogs!AN$22</f>
        <v>5.9909999999999998E-3</v>
      </c>
      <c r="AN161" s="205">
        <f>ExportsLogs!AO$22</f>
        <v>15.052987</v>
      </c>
      <c r="AO161" s="205">
        <f>ExportsLogs!AP$22</f>
        <v>18.979336999999997</v>
      </c>
      <c r="AP161" s="205">
        <f>ExportsLogs!AQ$22</f>
        <v>3.9444949999999999</v>
      </c>
      <c r="AQ161" s="205">
        <f>ExportsLogs!AR$22</f>
        <v>5.4374120000000001</v>
      </c>
      <c r="AR161" s="205">
        <f>ExportsLogs!AS$22</f>
        <v>68.932631999999998</v>
      </c>
      <c r="AS161" s="205">
        <f>ExportsLogs!AT$22</f>
        <v>60.721711999999997</v>
      </c>
      <c r="AT161" s="205">
        <f>ExportsLogs!AU$22</f>
        <v>52.584795</v>
      </c>
      <c r="AU161" s="205">
        <f>ExportsLogs!AV$22</f>
        <v>66.16883</v>
      </c>
      <c r="AV161" s="205">
        <f>ExportsLogs!AW$22</f>
        <v>39.434182</v>
      </c>
      <c r="AW161" s="205">
        <f>ExportsLogs!AX$22</f>
        <v>19.930947</v>
      </c>
      <c r="AX161" s="205">
        <f>ExportsLogs!AY$22</f>
        <v>28.962309999999999</v>
      </c>
      <c r="AY161" s="205">
        <f>ExportsLogs!AZ$22</f>
        <v>45.022732614999995</v>
      </c>
      <c r="AZ161" s="205">
        <f>ExportsLogs!BA$22</f>
        <v>0</v>
      </c>
      <c r="BA161" s="205">
        <f>ExportsLogs!BB$22</f>
        <v>0</v>
      </c>
      <c r="BB161" s="205">
        <f>ExportsLogs!BC$22</f>
        <v>0</v>
      </c>
      <c r="BD161" s="207">
        <f t="shared" ref="BD161:BJ161" si="162">AJ161/AJ$144</f>
        <v>2.569978617187553E-2</v>
      </c>
      <c r="BE161" s="207">
        <f t="shared" si="162"/>
        <v>0</v>
      </c>
      <c r="BF161" s="207">
        <f t="shared" si="162"/>
        <v>4.6562370056999498E-3</v>
      </c>
      <c r="BG161" s="207">
        <f t="shared" si="162"/>
        <v>1.9199275794022416E-5</v>
      </c>
      <c r="BH161" s="207">
        <f t="shared" si="162"/>
        <v>3.8654874380491158E-2</v>
      </c>
      <c r="BI161" s="207">
        <f t="shared" si="162"/>
        <v>4.4890174705833008E-2</v>
      </c>
      <c r="BJ161" s="207">
        <f t="shared" si="162"/>
        <v>9.0073264871664734E-3</v>
      </c>
      <c r="BK161" s="207">
        <f t="shared" ref="BK161:BO161" si="163">AQ161/AQ$144</f>
        <v>1.0776147656409888E-2</v>
      </c>
      <c r="BL161" s="207">
        <f t="shared" si="163"/>
        <v>0.12699137486697867</v>
      </c>
      <c r="BM161" s="207">
        <f t="shared" si="163"/>
        <v>0.12980725527090881</v>
      </c>
      <c r="BN161" s="207">
        <f t="shared" si="163"/>
        <v>9.2943259476849768E-2</v>
      </c>
      <c r="BO161" s="207">
        <f t="shared" si="163"/>
        <v>0.10215913040808226</v>
      </c>
      <c r="BP161" s="207">
        <f t="shared" ref="BP161" si="164">AV161/AV$144</f>
        <v>8.4683772241561109E-2</v>
      </c>
      <c r="BQ161" s="207">
        <f t="shared" ref="BQ161" si="165">AW161/AW$144</f>
        <v>5.0493802632442929E-2</v>
      </c>
      <c r="BR161" s="207">
        <f t="shared" ref="BR161" si="166">AX161/AX$144</f>
        <v>8.247916326299945E-2</v>
      </c>
      <c r="BS161" s="207">
        <f t="shared" ref="BS161" si="167">AY161/AY$144</f>
        <v>0.12885666544129795</v>
      </c>
    </row>
    <row r="162" spans="1:71">
      <c r="A162" s="201" t="str">
        <f t="shared" si="148"/>
        <v xml:space="preserve">Japan </v>
      </c>
      <c r="AC162" s="205">
        <f>ExportsLogs!AD$12</f>
        <v>10.077582827630716</v>
      </c>
      <c r="AD162" s="205">
        <f>ExportsLogs!AE$12</f>
        <v>8.5565070224512301</v>
      </c>
      <c r="AE162" s="205">
        <f>ExportsLogs!AF$12</f>
        <v>6.831531492461461</v>
      </c>
      <c r="AF162" s="205">
        <f>ExportsLogs!AG$12</f>
        <v>5.182644147514698</v>
      </c>
      <c r="AG162" s="205">
        <f>ExportsLogs!AH$12</f>
        <v>8.3562433665575728</v>
      </c>
      <c r="AH162" s="205">
        <f>ExportsLogs!AI$12</f>
        <v>11.877232244062844</v>
      </c>
      <c r="AI162" s="205">
        <f>ExportsLogs!AJ$12</f>
        <v>17.614472058622106</v>
      </c>
      <c r="AJ162" s="205">
        <f>ExportsLogs!AK$12</f>
        <v>18.767087299224805</v>
      </c>
      <c r="AK162" s="205">
        <f>ExportsLogs!AL$12</f>
        <v>8.744665760577238</v>
      </c>
      <c r="AL162" s="205">
        <f>ExportsLogs!AM$12</f>
        <v>6.0427136351081785</v>
      </c>
      <c r="AM162" s="205">
        <f>ExportsLogs!AN$12</f>
        <v>8.4606447273664021</v>
      </c>
      <c r="AN162" s="205">
        <f>ExportsLogs!AO$12</f>
        <v>4.1704057850559577</v>
      </c>
      <c r="AO162" s="205">
        <f>ExportsLogs!AP$12</f>
        <v>4.1743925352718518</v>
      </c>
      <c r="AP162" s="205">
        <f>ExportsLogs!AQ$12</f>
        <v>1.6903530151667943</v>
      </c>
      <c r="AQ162" s="205">
        <f>ExportsLogs!AR$12</f>
        <v>2.7832971202450203</v>
      </c>
      <c r="AR162" s="205">
        <f>ExportsLogs!AS$12</f>
        <v>4.5455667767750034</v>
      </c>
      <c r="AS162" s="205">
        <f>ExportsLogs!AT$12</f>
        <v>1.2343855645141588</v>
      </c>
      <c r="AT162" s="205">
        <f>ExportsLogs!AU$12</f>
        <v>1.5551798284348797</v>
      </c>
      <c r="AU162" s="205">
        <f>ExportsLogs!AV$12</f>
        <v>0</v>
      </c>
      <c r="AV162" s="205">
        <f>ExportsLogs!AW$12</f>
        <v>0</v>
      </c>
      <c r="AW162" s="205">
        <f>ExportsLogs!AX$12</f>
        <v>0</v>
      </c>
      <c r="AX162" s="205">
        <f>ExportsLogs!AY$12</f>
        <v>0</v>
      </c>
      <c r="AY162" s="205">
        <f>ExportsLogs!AZ$12</f>
        <v>0</v>
      </c>
      <c r="AZ162" s="205">
        <f>ExportsLogs!BA$12</f>
        <v>0</v>
      </c>
      <c r="BA162" s="205">
        <f>ExportsLogs!BB$12</f>
        <v>0</v>
      </c>
      <c r="BB162" s="205">
        <f>ExportsLogs!BC$12</f>
        <v>0</v>
      </c>
      <c r="BD162" s="207">
        <f t="shared" si="149"/>
        <v>7.5813919138155633E-2</v>
      </c>
      <c r="BE162" s="207">
        <f t="shared" si="149"/>
        <v>3.2835275978853724E-2</v>
      </c>
      <c r="BF162" s="207">
        <f t="shared" si="149"/>
        <v>2.8824241659461167E-2</v>
      </c>
      <c r="BG162" s="207">
        <f t="shared" si="149"/>
        <v>2.6558292441561288E-2</v>
      </c>
      <c r="BH162" s="207">
        <f t="shared" si="150"/>
        <v>1.0518063375548255E-2</v>
      </c>
      <c r="BI162" s="207">
        <f t="shared" si="151"/>
        <v>9.6512191010409542E-3</v>
      </c>
      <c r="BJ162" s="207">
        <f t="shared" si="152"/>
        <v>3.7628836461980533E-3</v>
      </c>
      <c r="BK162" s="207">
        <f t="shared" ref="BK162:BK165" si="168">AQ162/AQ$120</f>
        <v>5.4007644286299767E-3</v>
      </c>
      <c r="BL162" s="207">
        <f t="shared" ref="BL162:BL165" si="169">AR162/AR$120</f>
        <v>8.1725029627931489E-3</v>
      </c>
      <c r="BM162" s="207">
        <f t="shared" ref="BM162:BM165" si="170">AS162/AS$120</f>
        <v>2.5687268827431857E-3</v>
      </c>
      <c r="BN162" s="207">
        <f t="shared" ref="BN162:BN165" si="171">AT162/AT$120</f>
        <v>2.6881435265669537E-3</v>
      </c>
      <c r="BO162" s="207">
        <f t="shared" ref="BO162:BO165" si="172">AU162/AU$120</f>
        <v>0</v>
      </c>
      <c r="BP162" s="207">
        <f t="shared" ref="BP162:BP165" si="173">AV162/AV$120</f>
        <v>0</v>
      </c>
      <c r="BQ162" s="207">
        <f t="shared" ref="BQ162:BQ165" si="174">AW162/AW$120</f>
        <v>0</v>
      </c>
      <c r="BR162" s="207">
        <f t="shared" ref="BR162:BR165" si="175">AX162/AX$120</f>
        <v>0</v>
      </c>
      <c r="BS162" s="207">
        <f t="shared" ref="BS162:BS165" si="176">AY162/AY$120</f>
        <v>0</v>
      </c>
    </row>
    <row r="163" spans="1:71">
      <c r="A163" s="201" t="str">
        <f t="shared" si="148"/>
        <v xml:space="preserve">Philippines </v>
      </c>
      <c r="AC163" s="205">
        <f>ExportsLogs!AD$14</f>
        <v>12.725002999999999</v>
      </c>
      <c r="AD163" s="205">
        <f>ExportsLogs!AE$14</f>
        <v>8.599632999999999</v>
      </c>
      <c r="AE163" s="205">
        <f>ExportsLogs!AF$14</f>
        <v>11.887957999999999</v>
      </c>
      <c r="AF163" s="205">
        <f>ExportsLogs!AG$14</f>
        <v>11.109879999999999</v>
      </c>
      <c r="AG163" s="205">
        <f>ExportsLogs!AH$14</f>
        <v>7.566122</v>
      </c>
      <c r="AH163" s="205">
        <f>ExportsLogs!AI$14</f>
        <v>8.5636469999999996</v>
      </c>
      <c r="AI163" s="205">
        <f>ExportsLogs!AJ$14</f>
        <v>9.476564999999999</v>
      </c>
      <c r="AJ163" s="205">
        <f>ExportsLogs!AK$14</f>
        <v>8.9834300000000002</v>
      </c>
      <c r="AK163" s="205">
        <f>ExportsLogs!AL$14</f>
        <v>4.1529930000000004</v>
      </c>
      <c r="AL163" s="205">
        <f>ExportsLogs!AM$14</f>
        <v>3.555345</v>
      </c>
      <c r="AM163" s="205">
        <f>ExportsLogs!AN$14</f>
        <v>3.2736419999999997</v>
      </c>
      <c r="AN163" s="205">
        <f>ExportsLogs!AO$14</f>
        <v>3.4927169999999998</v>
      </c>
      <c r="AO163" s="205">
        <f>ExportsLogs!AP$14</f>
        <v>1.5633199999999998</v>
      </c>
      <c r="AP163" s="205">
        <f>ExportsLogs!AQ$14</f>
        <v>6.4268429999999999</v>
      </c>
      <c r="AQ163" s="205">
        <f>ExportsLogs!AR$14</f>
        <v>0</v>
      </c>
      <c r="AR163" s="205">
        <f>ExportsLogs!AS$14</f>
        <v>1.152881</v>
      </c>
      <c r="AS163" s="205">
        <f>ExportsLogs!AT$14</f>
        <v>4.4331939999999994</v>
      </c>
      <c r="AT163" s="205">
        <f>ExportsLogs!AU$14</f>
        <v>2.8620199999999998</v>
      </c>
      <c r="AU163" s="205">
        <f>ExportsLogs!AV$14</f>
        <v>7.5497359999999993</v>
      </c>
      <c r="AV163" s="205">
        <f>ExportsLogs!AW$14</f>
        <v>5.3715639999999993</v>
      </c>
      <c r="AW163" s="205">
        <f>ExportsLogs!AX$14</f>
        <v>0.823461</v>
      </c>
      <c r="AX163" s="205">
        <f>ExportsLogs!AY$14</f>
        <v>0</v>
      </c>
      <c r="AY163" s="205">
        <f>ExportsLogs!AZ$14</f>
        <v>0</v>
      </c>
      <c r="AZ163" s="205">
        <f>ExportsLogs!BA$14</f>
        <v>0</v>
      </c>
      <c r="BA163" s="205">
        <f>ExportsLogs!BB$14</f>
        <v>0</v>
      </c>
      <c r="BB163" s="205">
        <f>ExportsLogs!BC$14</f>
        <v>0</v>
      </c>
      <c r="BD163" s="207">
        <f t="shared" si="149"/>
        <v>3.6290609445367356E-2</v>
      </c>
      <c r="BE163" s="207">
        <f t="shared" si="149"/>
        <v>1.5594040415816442E-2</v>
      </c>
      <c r="BF163" s="207">
        <f t="shared" si="149"/>
        <v>1.6959288434147738E-2</v>
      </c>
      <c r="BG163" s="207">
        <f t="shared" si="149"/>
        <v>1.0276089398217843E-2</v>
      </c>
      <c r="BH163" s="207">
        <f t="shared" si="150"/>
        <v>8.8088835121261106E-3</v>
      </c>
      <c r="BI163" s="207">
        <f t="shared" si="151"/>
        <v>3.6144046630863288E-3</v>
      </c>
      <c r="BJ163" s="207">
        <f t="shared" si="152"/>
        <v>1.4306752615811527E-2</v>
      </c>
      <c r="BK163" s="207">
        <f t="shared" si="168"/>
        <v>0</v>
      </c>
      <c r="BL163" s="207">
        <f t="shared" si="169"/>
        <v>2.0727719668288784E-3</v>
      </c>
      <c r="BM163" s="207">
        <f t="shared" si="170"/>
        <v>9.2253708497456854E-3</v>
      </c>
      <c r="BN163" s="207">
        <f t="shared" si="171"/>
        <v>4.9470295301141153E-3</v>
      </c>
      <c r="BO163" s="207">
        <f t="shared" si="172"/>
        <v>1.1370814008409467E-2</v>
      </c>
      <c r="BP163" s="207">
        <f t="shared" si="173"/>
        <v>1.116992862715872E-2</v>
      </c>
      <c r="BQ163" s="207">
        <f t="shared" si="174"/>
        <v>2.0041709552737798E-3</v>
      </c>
      <c r="BR163" s="207">
        <f t="shared" si="175"/>
        <v>0</v>
      </c>
      <c r="BS163" s="207">
        <f t="shared" si="176"/>
        <v>0</v>
      </c>
    </row>
    <row r="164" spans="1:71">
      <c r="A164" s="201" t="str">
        <f t="shared" si="148"/>
        <v xml:space="preserve">South Korea </v>
      </c>
      <c r="AC164" s="205">
        <f>ExportsLogs!AD$15</f>
        <v>18.044999999999998</v>
      </c>
      <c r="AD164" s="205">
        <f>ExportsLogs!AE$15</f>
        <v>16.254658999999997</v>
      </c>
      <c r="AE164" s="205">
        <f>ExportsLogs!AF$15</f>
        <v>15.637760999999998</v>
      </c>
      <c r="AF164" s="205">
        <f>ExportsLogs!AG$15</f>
        <v>23.300200999999998</v>
      </c>
      <c r="AG164" s="205">
        <f>ExportsLogs!AH$15</f>
        <v>31.806000000000001</v>
      </c>
      <c r="AH164" s="205">
        <f>ExportsLogs!AI$15</f>
        <v>31.067999999999998</v>
      </c>
      <c r="AI164" s="205">
        <f>ExportsLogs!AJ$15</f>
        <v>28.004999999999995</v>
      </c>
      <c r="AJ164" s="205">
        <f>ExportsLogs!AK$15</f>
        <v>24.588000000000001</v>
      </c>
      <c r="AK164" s="205">
        <f>ExportsLogs!AL$15</f>
        <v>23.147000000000002</v>
      </c>
      <c r="AL164" s="205">
        <f>ExportsLogs!AM$15</f>
        <v>12.587</v>
      </c>
      <c r="AM164" s="205">
        <f>ExportsLogs!AN$15</f>
        <v>11.763</v>
      </c>
      <c r="AN164" s="205">
        <f>ExportsLogs!AO$15</f>
        <v>11.934000000000001</v>
      </c>
      <c r="AO164" s="205">
        <f>ExportsLogs!AP$15</f>
        <v>10.756</v>
      </c>
      <c r="AP164" s="205">
        <f>ExportsLogs!AQ$15</f>
        <v>12.755000000000001</v>
      </c>
      <c r="AQ164" s="205">
        <f>ExportsLogs!AR$15</f>
        <v>11.573993</v>
      </c>
      <c r="AR164" s="205">
        <f>ExportsLogs!AS$15</f>
        <v>10.378</v>
      </c>
      <c r="AS164" s="205">
        <f>ExportsLogs!AT$15</f>
        <v>13.792</v>
      </c>
      <c r="AT164" s="205">
        <f>ExportsLogs!AU$15</f>
        <v>9.5530000000000008</v>
      </c>
      <c r="AU164" s="205">
        <f>ExportsLogs!AV$15</f>
        <v>9.2170000000000005</v>
      </c>
      <c r="AV164" s="205">
        <f>ExportsLogs!AW$15</f>
        <v>7.0404459999999993</v>
      </c>
      <c r="AW164" s="205">
        <f>ExportsLogs!AX$15</f>
        <v>5.7270000000000003</v>
      </c>
      <c r="AX164" s="205">
        <f>ExportsLogs!AY$15</f>
        <v>2.5343619999999998</v>
      </c>
      <c r="AY164" s="205">
        <f>ExportsLogs!AZ$15</f>
        <v>2.2127680000000001</v>
      </c>
      <c r="AZ164" s="205">
        <f>ExportsLogs!BA$15</f>
        <v>0</v>
      </c>
      <c r="BA164" s="205">
        <f>ExportsLogs!BB$15</f>
        <v>0</v>
      </c>
      <c r="BB164" s="205">
        <f>ExportsLogs!BC$15</f>
        <v>0</v>
      </c>
      <c r="BD164" s="207">
        <f t="shared" si="149"/>
        <v>9.9328820399634948E-2</v>
      </c>
      <c r="BE164" s="207">
        <f t="shared" si="149"/>
        <v>8.6914486372816707E-2</v>
      </c>
      <c r="BF164" s="207">
        <f t="shared" si="149"/>
        <v>6.0041026544714389E-2</v>
      </c>
      <c r="BG164" s="207">
        <f t="shared" si="149"/>
        <v>3.6924513917904432E-2</v>
      </c>
      <c r="BH164" s="207">
        <f t="shared" si="150"/>
        <v>3.0098406436511464E-2</v>
      </c>
      <c r="BI164" s="207">
        <f t="shared" si="151"/>
        <v>2.4867932704856689E-2</v>
      </c>
      <c r="BJ164" s="207">
        <f t="shared" si="152"/>
        <v>2.8393820980950685E-2</v>
      </c>
      <c r="BK164" s="207">
        <f t="shared" si="168"/>
        <v>2.2458403465782189E-2</v>
      </c>
      <c r="BL164" s="207">
        <f t="shared" si="169"/>
        <v>1.8658671165324176E-2</v>
      </c>
      <c r="BM164" s="207">
        <f t="shared" si="170"/>
        <v>2.8700822648341697E-2</v>
      </c>
      <c r="BN164" s="207">
        <f t="shared" si="171"/>
        <v>1.6512453826730823E-2</v>
      </c>
      <c r="BO164" s="207">
        <f t="shared" si="172"/>
        <v>1.3881914906098712E-2</v>
      </c>
      <c r="BP164" s="207">
        <f t="shared" si="173"/>
        <v>1.464029458149714E-2</v>
      </c>
      <c r="BQ164" s="207">
        <f t="shared" si="174"/>
        <v>1.3938592186943811E-2</v>
      </c>
      <c r="BR164" s="207">
        <f t="shared" si="175"/>
        <v>6.7370860260870498E-3</v>
      </c>
      <c r="BS164" s="207">
        <f t="shared" si="176"/>
        <v>5.963761028113604E-3</v>
      </c>
    </row>
    <row r="165" spans="1:71">
      <c r="A165" s="210" t="str">
        <f t="shared" si="148"/>
        <v>Others</v>
      </c>
      <c r="AC165" s="205">
        <f t="shared" ref="AC165:BB165" si="177">AC144-SUM(AC159:AC164)</f>
        <v>3.8798820000000092</v>
      </c>
      <c r="AD165" s="205">
        <f t="shared" si="177"/>
        <v>3.3200679999999991</v>
      </c>
      <c r="AE165" s="205">
        <f t="shared" si="177"/>
        <v>6.7155750000000012</v>
      </c>
      <c r="AF165" s="205">
        <f t="shared" si="177"/>
        <v>7.2209890000000172</v>
      </c>
      <c r="AG165" s="205">
        <f t="shared" si="177"/>
        <v>9.700620999999984</v>
      </c>
      <c r="AH165" s="205">
        <f t="shared" si="177"/>
        <v>6.3645259734370541</v>
      </c>
      <c r="AI165" s="205">
        <f t="shared" si="177"/>
        <v>4.1823178670365735</v>
      </c>
      <c r="AJ165" s="205">
        <f t="shared" si="177"/>
        <v>2.0240810313484303</v>
      </c>
      <c r="AK165" s="205">
        <f t="shared" si="177"/>
        <v>9.6923260106532041</v>
      </c>
      <c r="AL165" s="205">
        <f t="shared" si="177"/>
        <v>5.6496499609167472</v>
      </c>
      <c r="AM165" s="205">
        <f t="shared" si="177"/>
        <v>5.9614502424421971</v>
      </c>
      <c r="AN165" s="205">
        <f t="shared" si="177"/>
        <v>12.185639745743174</v>
      </c>
      <c r="AO165" s="205">
        <f t="shared" si="177"/>
        <v>10.216365119094689</v>
      </c>
      <c r="AP165" s="205">
        <f t="shared" si="177"/>
        <v>10.056703027509059</v>
      </c>
      <c r="AQ165" s="205">
        <f t="shared" si="177"/>
        <v>12.760139881605596</v>
      </c>
      <c r="AR165" s="205">
        <f t="shared" si="177"/>
        <v>16.845438015338118</v>
      </c>
      <c r="AS165" s="205">
        <f t="shared" si="177"/>
        <v>23.856037999999955</v>
      </c>
      <c r="AT165" s="205">
        <f t="shared" si="177"/>
        <v>16.940631000000053</v>
      </c>
      <c r="AU165" s="205">
        <f t="shared" si="177"/>
        <v>14.737934999999993</v>
      </c>
      <c r="AV165" s="205">
        <f t="shared" si="177"/>
        <v>9.8743329999999787</v>
      </c>
      <c r="AW165" s="205">
        <f t="shared" si="177"/>
        <v>6.7752199999999903</v>
      </c>
      <c r="AX165" s="205">
        <f t="shared" si="177"/>
        <v>1.2342380000000048</v>
      </c>
      <c r="AY165" s="205">
        <f t="shared" si="177"/>
        <v>2.9255048930000385</v>
      </c>
      <c r="AZ165" s="205">
        <f t="shared" si="177"/>
        <v>0</v>
      </c>
      <c r="BA165" s="205">
        <f t="shared" si="177"/>
        <v>0</v>
      </c>
      <c r="BB165" s="205">
        <f t="shared" si="177"/>
        <v>0</v>
      </c>
      <c r="BD165" s="207">
        <f t="shared" si="149"/>
        <v>8.1767358563980853E-3</v>
      </c>
      <c r="BE165" s="207">
        <f t="shared" si="149"/>
        <v>3.6393637921709715E-2</v>
      </c>
      <c r="BF165" s="207">
        <f t="shared" si="149"/>
        <v>2.6949295564610076E-2</v>
      </c>
      <c r="BG165" s="207">
        <f t="shared" si="149"/>
        <v>1.8713223875537841E-2</v>
      </c>
      <c r="BH165" s="207">
        <f t="shared" si="150"/>
        <v>3.0733059976226433E-2</v>
      </c>
      <c r="BI165" s="207">
        <f t="shared" si="151"/>
        <v>2.3620293814605051E-2</v>
      </c>
      <c r="BJ165" s="207">
        <f t="shared" si="152"/>
        <v>2.2387159970339236E-2</v>
      </c>
      <c r="BK165" s="207">
        <f t="shared" si="168"/>
        <v>2.4760026184646615E-2</v>
      </c>
      <c r="BL165" s="207">
        <f t="shared" si="169"/>
        <v>3.0286518458666895E-2</v>
      </c>
      <c r="BM165" s="207">
        <f t="shared" si="170"/>
        <v>4.9643845398064011E-2</v>
      </c>
      <c r="BN165" s="207">
        <f t="shared" si="171"/>
        <v>2.9282046182684564E-2</v>
      </c>
      <c r="BO165" s="207">
        <f t="shared" si="172"/>
        <v>2.2197109641056072E-2</v>
      </c>
      <c r="BP165" s="207">
        <f t="shared" si="173"/>
        <v>2.0533236660830595E-2</v>
      </c>
      <c r="BQ165" s="207">
        <f t="shared" si="174"/>
        <v>1.6489790214217794E-2</v>
      </c>
      <c r="BR165" s="207">
        <f t="shared" si="175"/>
        <v>3.2809707463518083E-3</v>
      </c>
      <c r="BS165" s="207">
        <f t="shared" si="176"/>
        <v>7.8847000988939136E-3</v>
      </c>
    </row>
    <row r="167" spans="1:71" ht="13">
      <c r="A167" s="203" t="s">
        <v>66</v>
      </c>
    </row>
    <row r="168" spans="1:71" ht="13">
      <c r="A168" s="203"/>
      <c r="B168" s="278" t="s">
        <v>56</v>
      </c>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C168" s="278" t="s">
        <v>55</v>
      </c>
      <c r="AD168" s="278"/>
      <c r="AE168" s="278"/>
      <c r="AF168" s="278"/>
      <c r="AG168" s="278"/>
      <c r="AH168" s="278"/>
      <c r="AI168" s="278"/>
      <c r="AJ168" s="278"/>
      <c r="AK168" s="278"/>
      <c r="AL168" s="278"/>
      <c r="AM168" s="278"/>
      <c r="AN168" s="278"/>
      <c r="AO168" s="278"/>
      <c r="AP168" s="278"/>
      <c r="AQ168" s="278"/>
      <c r="AR168" s="278"/>
      <c r="AS168" s="278"/>
      <c r="AT168" s="278"/>
      <c r="AU168" s="278"/>
      <c r="AV168" s="278"/>
      <c r="AW168" s="278"/>
      <c r="AX168" s="278"/>
      <c r="AY168" s="278"/>
      <c r="AZ168" s="278"/>
      <c r="BA168" s="278"/>
      <c r="BB168" s="278"/>
    </row>
    <row r="169" spans="1:71" ht="13">
      <c r="A169" s="203"/>
      <c r="B169" s="209">
        <f>ExportsSawnwood!C$6</f>
        <v>4.3054963999999999E-3</v>
      </c>
      <c r="C169" s="209">
        <f>ExportsSawnwood!D$6</f>
        <v>1.3968026199999999E-2</v>
      </c>
      <c r="D169" s="209">
        <f>ExportsSawnwood!E$6</f>
        <v>6.442091799999999E-3</v>
      </c>
      <c r="E169" s="209">
        <f>ExportsSawnwood!F$6</f>
        <v>2.60367505E-3</v>
      </c>
      <c r="F169" s="209">
        <f>ExportsSawnwood!G$6</f>
        <v>6.2841958000000005E-3</v>
      </c>
      <c r="G169" s="209">
        <f>ExportsSawnwood!H$6</f>
        <v>4.4406296000000008E-3</v>
      </c>
      <c r="H169" s="209">
        <f>ExportsSawnwood!I$6</f>
        <v>6.9802669999999992E-3</v>
      </c>
      <c r="I169" s="209">
        <f>ExportsSawnwood!J$6</f>
        <v>9.6275308219780191E-3</v>
      </c>
      <c r="J169" s="209">
        <f>ExportsSawnwood!K$6</f>
        <v>1.1540999999999999E-2</v>
      </c>
      <c r="K169" s="209">
        <f>ExportsSawnwood!L$6</f>
        <v>1.0223299999999999E-2</v>
      </c>
      <c r="L169" s="209">
        <f>ExportsSawnwood!M$6</f>
        <v>1.0997699399999998E-2</v>
      </c>
      <c r="M169" s="209">
        <f>ExportsSawnwood!N$6</f>
        <v>1.2510557499999997E-2</v>
      </c>
      <c r="N169" s="209">
        <f>ExportsSawnwood!O$6</f>
        <v>1.2309999999999996E-2</v>
      </c>
      <c r="O169" s="209">
        <f>ExportsSawnwood!P$6</f>
        <v>1.3904603599999997E-2</v>
      </c>
      <c r="P169" s="209">
        <f>ExportsSawnwood!Q$6</f>
        <v>1.194161368391615E-2</v>
      </c>
      <c r="Q169" s="209">
        <f>ExportsSawnwood!R$6</f>
        <v>1.2873815670141148E-2</v>
      </c>
      <c r="R169" s="209">
        <f>ExportsSawnwood!S$6</f>
        <v>1.3721045891083488E-2</v>
      </c>
      <c r="S169" s="209">
        <f>ExportsSawnwood!T$6</f>
        <v>1.4418885895571585E-2</v>
      </c>
      <c r="T169" s="209">
        <f>ExportsSawnwood!U$6</f>
        <v>1.2899841578716844E-2</v>
      </c>
      <c r="U169" s="209">
        <f>ExportsSawnwood!V$6</f>
        <v>1.0836116654646635E-2</v>
      </c>
      <c r="V169" s="209">
        <f>ExportsSawnwood!W$6</f>
        <v>1.1008515799999999E-2</v>
      </c>
      <c r="W169" s="209">
        <f>ExportsSawnwood!X$6</f>
        <v>1.4665520799999998E-2</v>
      </c>
      <c r="X169" s="209">
        <f>ExportsSawnwood!Y$6</f>
        <v>9.4871784189999968E-3</v>
      </c>
      <c r="Y169" s="209">
        <f>ExportsSawnwood!Z$6</f>
        <v>0</v>
      </c>
      <c r="Z169" s="209">
        <f>ExportsSawnwood!AA$6</f>
        <v>0</v>
      </c>
      <c r="AA169" s="209">
        <f>ExportsSawnwood!AB$6</f>
        <v>0</v>
      </c>
      <c r="AC169" s="205">
        <f>ExportsSawnwood!AD$6</f>
        <v>1.942805692736</v>
      </c>
      <c r="AD169" s="205">
        <f>ExportsSawnwood!AE$6</f>
        <v>2.2636346124000002</v>
      </c>
      <c r="AE169" s="205">
        <f>ExportsSawnwood!AF$6</f>
        <v>1.0012698095999999</v>
      </c>
      <c r="AF169" s="205">
        <f>ExportsSawnwood!AG$6</f>
        <v>1.3609808543999997</v>
      </c>
      <c r="AG169" s="205">
        <f>ExportsSawnwood!AH$6</f>
        <v>3.5092925445999992</v>
      </c>
      <c r="AH169" s="205">
        <f>ExportsSawnwood!AI$6</f>
        <v>2.0593501643000001</v>
      </c>
      <c r="AI169" s="205">
        <f>ExportsSawnwood!AJ$6</f>
        <v>3.4878351201202187</v>
      </c>
      <c r="AJ169" s="205">
        <f>ExportsSawnwood!AK$6</f>
        <v>5.046706368833461</v>
      </c>
      <c r="AK169" s="205">
        <f>ExportsSawnwood!AL$6</f>
        <v>8.4056887373280524</v>
      </c>
      <c r="AL169" s="205">
        <f>ExportsSawnwood!AM$6</f>
        <v>5.4507209992421339</v>
      </c>
      <c r="AM169" s="205">
        <f>ExportsSawnwood!AN$6</f>
        <v>6.4300587733203614</v>
      </c>
      <c r="AN169" s="205">
        <f>ExportsSawnwood!AO$6</f>
        <v>7.0512463782421744</v>
      </c>
      <c r="AO169" s="205">
        <f>ExportsSawnwood!AP$6</f>
        <v>8.8476486888416215</v>
      </c>
      <c r="AP169" s="205">
        <f>ExportsSawnwood!AQ$6</f>
        <v>9.6283699999999985</v>
      </c>
      <c r="AQ169" s="205">
        <f>ExportsSawnwood!AR$6</f>
        <v>9.5822469029999997</v>
      </c>
      <c r="AR169" s="205">
        <f>ExportsSawnwood!AS$6</f>
        <v>9.3138031774999988</v>
      </c>
      <c r="AS169" s="205">
        <f>ExportsSawnwood!AT$6</f>
        <v>10.1204295139</v>
      </c>
      <c r="AT169" s="205">
        <f>ExportsSawnwood!AU$6</f>
        <v>10.461273495499999</v>
      </c>
      <c r="AU169" s="205">
        <f>ExportsSawnwood!AV$6</f>
        <v>10.122839773999999</v>
      </c>
      <c r="AV169" s="205">
        <f>ExportsSawnwood!AW$6</f>
        <v>9.0232840000000003</v>
      </c>
      <c r="AW169" s="205">
        <f>ExportsSawnwood!AX$6</f>
        <v>9.0594332283999996</v>
      </c>
      <c r="AX169" s="205">
        <f>ExportsSawnwood!AY$6</f>
        <v>13.586877000000001</v>
      </c>
      <c r="AY169" s="205">
        <f>ExportsSawnwood!AZ$6</f>
        <v>9.7559055080000014</v>
      </c>
      <c r="AZ169" s="205">
        <f>ExportsSawnwood!BA$6</f>
        <v>0</v>
      </c>
      <c r="BA169" s="205">
        <f>ExportsSawnwood!BB$6</f>
        <v>0</v>
      </c>
      <c r="BB169" s="205">
        <f>ExportsSawnwood!BC$6</f>
        <v>0</v>
      </c>
    </row>
    <row r="170" spans="1:71">
      <c r="B170" s="201">
        <v>2000</v>
      </c>
      <c r="C170" s="201">
        <f>B170+1</f>
        <v>2001</v>
      </c>
      <c r="D170" s="201">
        <f t="shared" ref="D170:AA170" si="178">C170+1</f>
        <v>2002</v>
      </c>
      <c r="E170" s="201">
        <f t="shared" si="178"/>
        <v>2003</v>
      </c>
      <c r="F170" s="201">
        <f t="shared" si="178"/>
        <v>2004</v>
      </c>
      <c r="G170" s="201">
        <f t="shared" si="178"/>
        <v>2005</v>
      </c>
      <c r="H170" s="201">
        <f t="shared" si="178"/>
        <v>2006</v>
      </c>
      <c r="I170" s="201">
        <f t="shared" si="178"/>
        <v>2007</v>
      </c>
      <c r="J170" s="201">
        <f t="shared" si="178"/>
        <v>2008</v>
      </c>
      <c r="K170" s="201">
        <f t="shared" si="178"/>
        <v>2009</v>
      </c>
      <c r="L170" s="201">
        <f t="shared" si="178"/>
        <v>2010</v>
      </c>
      <c r="M170" s="201">
        <f t="shared" si="178"/>
        <v>2011</v>
      </c>
      <c r="N170" s="201">
        <f t="shared" si="178"/>
        <v>2012</v>
      </c>
      <c r="O170" s="201">
        <f t="shared" si="178"/>
        <v>2013</v>
      </c>
      <c r="P170" s="201">
        <f t="shared" si="178"/>
        <v>2014</v>
      </c>
      <c r="Q170" s="201">
        <f t="shared" si="178"/>
        <v>2015</v>
      </c>
      <c r="R170" s="201">
        <f t="shared" si="178"/>
        <v>2016</v>
      </c>
      <c r="S170" s="201">
        <f t="shared" si="178"/>
        <v>2017</v>
      </c>
      <c r="T170" s="201">
        <f t="shared" si="178"/>
        <v>2018</v>
      </c>
      <c r="U170" s="201">
        <f t="shared" si="178"/>
        <v>2019</v>
      </c>
      <c r="V170" s="201">
        <f t="shared" si="178"/>
        <v>2020</v>
      </c>
      <c r="W170" s="201">
        <f t="shared" si="178"/>
        <v>2021</v>
      </c>
      <c r="X170" s="201">
        <f t="shared" si="178"/>
        <v>2022</v>
      </c>
      <c r="Y170" s="201">
        <f t="shared" si="178"/>
        <v>2023</v>
      </c>
      <c r="Z170" s="201">
        <f t="shared" si="178"/>
        <v>2024</v>
      </c>
      <c r="AA170" s="201">
        <f t="shared" si="178"/>
        <v>2025</v>
      </c>
      <c r="AC170" s="201">
        <v>2000</v>
      </c>
      <c r="AD170" s="201">
        <f t="shared" ref="AD170:BB170" si="179">AC170+1</f>
        <v>2001</v>
      </c>
      <c r="AE170" s="201">
        <f t="shared" si="179"/>
        <v>2002</v>
      </c>
      <c r="AF170" s="201">
        <f t="shared" si="179"/>
        <v>2003</v>
      </c>
      <c r="AG170" s="201">
        <f t="shared" si="179"/>
        <v>2004</v>
      </c>
      <c r="AH170" s="201">
        <f t="shared" si="179"/>
        <v>2005</v>
      </c>
      <c r="AI170" s="201">
        <f t="shared" si="179"/>
        <v>2006</v>
      </c>
      <c r="AJ170" s="201">
        <f t="shared" si="179"/>
        <v>2007</v>
      </c>
      <c r="AK170" s="201">
        <f t="shared" si="179"/>
        <v>2008</v>
      </c>
      <c r="AL170" s="201">
        <f t="shared" si="179"/>
        <v>2009</v>
      </c>
      <c r="AM170" s="201">
        <f t="shared" si="179"/>
        <v>2010</v>
      </c>
      <c r="AN170" s="201">
        <f t="shared" si="179"/>
        <v>2011</v>
      </c>
      <c r="AO170" s="201">
        <f t="shared" si="179"/>
        <v>2012</v>
      </c>
      <c r="AP170" s="201">
        <f t="shared" si="179"/>
        <v>2013</v>
      </c>
      <c r="AQ170" s="201">
        <f t="shared" si="179"/>
        <v>2014</v>
      </c>
      <c r="AR170" s="201">
        <f t="shared" si="179"/>
        <v>2015</v>
      </c>
      <c r="AS170" s="201">
        <f t="shared" si="179"/>
        <v>2016</v>
      </c>
      <c r="AT170" s="201">
        <f t="shared" si="179"/>
        <v>2017</v>
      </c>
      <c r="AU170" s="201">
        <f t="shared" si="179"/>
        <v>2018</v>
      </c>
      <c r="AV170" s="201">
        <f t="shared" si="179"/>
        <v>2019</v>
      </c>
      <c r="AW170" s="201">
        <f t="shared" si="179"/>
        <v>2020</v>
      </c>
      <c r="AX170" s="201">
        <f t="shared" si="179"/>
        <v>2021</v>
      </c>
      <c r="AY170" s="201">
        <f t="shared" si="179"/>
        <v>2022</v>
      </c>
      <c r="AZ170" s="201">
        <f t="shared" si="179"/>
        <v>2023</v>
      </c>
      <c r="BA170" s="201">
        <f t="shared" si="179"/>
        <v>2024</v>
      </c>
      <c r="BB170" s="201">
        <f t="shared" si="179"/>
        <v>2025</v>
      </c>
    </row>
    <row r="171" spans="1:71">
      <c r="A171" s="209" t="str">
        <f>ExportsSawnwood!B$15</f>
        <v xml:space="preserve">Australia </v>
      </c>
      <c r="B171" s="209">
        <f>ExportsSawnwood!C$15</f>
        <v>3.3062553999999998E-3</v>
      </c>
      <c r="C171" s="209">
        <f>ExportsSawnwood!D$15</f>
        <v>1.929725E-3</v>
      </c>
      <c r="D171" s="209">
        <f>ExportsSawnwood!E$15</f>
        <v>1.2313307999999997E-3</v>
      </c>
      <c r="E171" s="209">
        <f>ExportsSawnwood!F$15</f>
        <v>2.1635542499999997E-3</v>
      </c>
      <c r="F171" s="209">
        <f>ExportsSawnwood!G$15</f>
        <v>5.4140000000000004E-3</v>
      </c>
      <c r="G171" s="209">
        <f>ExportsSawnwood!H$15</f>
        <v>3.104E-3</v>
      </c>
      <c r="H171" s="209">
        <f>ExportsSawnwood!I$15</f>
        <v>2.8370000000000001E-3</v>
      </c>
      <c r="I171" s="209">
        <f>ExportsSawnwood!J$15</f>
        <v>4.9899999999999996E-3</v>
      </c>
      <c r="J171" s="209">
        <f>ExportsSawnwood!K$15</f>
        <v>4.4949999999999999E-3</v>
      </c>
      <c r="K171" s="209">
        <f>ExportsSawnwood!L$15</f>
        <v>3.7030000000000001E-3</v>
      </c>
      <c r="L171" s="209">
        <f>ExportsSawnwood!M$15</f>
        <v>3.8939999999999995E-3</v>
      </c>
      <c r="M171" s="209">
        <f>ExportsSawnwood!N$15</f>
        <v>4.1239999999999992E-3</v>
      </c>
      <c r="N171" s="209">
        <f>ExportsSawnwood!O$15</f>
        <v>4.4970000000000001E-3</v>
      </c>
      <c r="O171" s="209">
        <f>ExportsSawnwood!P$15</f>
        <v>4.4859999999999995E-3</v>
      </c>
      <c r="P171" s="209">
        <f>ExportsSawnwood!Q$15</f>
        <v>4.7119999999999992E-3</v>
      </c>
      <c r="Q171" s="209">
        <f>ExportsSawnwood!R$15</f>
        <v>4.4329999999999994E-3</v>
      </c>
      <c r="R171" s="209">
        <f>ExportsSawnwood!S$15</f>
        <v>3.8569999999999998E-3</v>
      </c>
      <c r="S171" s="209">
        <f>ExportsSawnwood!T$15</f>
        <v>3.2819999999999993E-3</v>
      </c>
      <c r="T171" s="209">
        <f>ExportsSawnwood!U$15</f>
        <v>3.7512327999999996E-3</v>
      </c>
      <c r="U171" s="209">
        <f>ExportsSawnwood!V$15</f>
        <v>1.8529999999999996E-3</v>
      </c>
      <c r="V171" s="209">
        <f>ExportsSawnwood!W$15</f>
        <v>2.4739999999999996E-3</v>
      </c>
      <c r="W171" s="209">
        <f>ExportsSawnwood!X$15</f>
        <v>3.3189999999999995E-3</v>
      </c>
      <c r="X171" s="209">
        <f>ExportsSawnwood!Y$15</f>
        <v>2.209529999999999E-3</v>
      </c>
      <c r="Y171" s="209">
        <f>ExportsSawnwood!Z$15</f>
        <v>0</v>
      </c>
      <c r="Z171" s="209">
        <f>ExportsSawnwood!AA$15</f>
        <v>0</v>
      </c>
      <c r="AA171" s="209">
        <f>ExportsSawnwood!AB$15</f>
        <v>0</v>
      </c>
      <c r="AB171" s="205"/>
      <c r="BD171" s="207">
        <f t="shared" ref="BD171:BG173" si="180">I171/I$169</f>
        <v>0.51830527393469117</v>
      </c>
      <c r="BE171" s="207">
        <f t="shared" si="180"/>
        <v>0.38948098085087951</v>
      </c>
      <c r="BF171" s="207">
        <f t="shared" si="180"/>
        <v>0.36221181027652521</v>
      </c>
      <c r="BG171" s="207">
        <f t="shared" si="180"/>
        <v>0.354074052978753</v>
      </c>
      <c r="BH171" s="207">
        <f t="shared" ref="BH171:BJ173" si="181">M171/M$169</f>
        <v>0.32964158471754756</v>
      </c>
      <c r="BI171" s="207">
        <f t="shared" si="181"/>
        <v>0.36531275385865164</v>
      </c>
      <c r="BJ171" s="207">
        <f t="shared" si="181"/>
        <v>0.32262696075708341</v>
      </c>
      <c r="BK171" s="207">
        <f t="shared" ref="BK171:BK173" si="182">P171/P$169</f>
        <v>0.39458653786016123</v>
      </c>
      <c r="BL171" s="207">
        <f t="shared" ref="BL171:BL173" si="183">Q171/Q$169</f>
        <v>0.3443423545578384</v>
      </c>
      <c r="BM171" s="207">
        <f t="shared" ref="BM171:BM173" si="184">R171/R$169</f>
        <v>0.28110102033157985</v>
      </c>
      <c r="BN171" s="207">
        <f t="shared" ref="BN171:BN173" si="185">S171/S$169</f>
        <v>0.22761814080295809</v>
      </c>
      <c r="BO171" s="207">
        <f t="shared" ref="BO171:BO173" si="186">T171/T$169</f>
        <v>0.29079681150418729</v>
      </c>
      <c r="BP171" s="207">
        <f t="shared" ref="BP171:BP173" si="187">U171/U$169</f>
        <v>0.17100221961946255</v>
      </c>
      <c r="BQ171" s="207">
        <f t="shared" ref="BQ171:BQ173" si="188">V171/V$169</f>
        <v>0.22473510915976522</v>
      </c>
      <c r="BR171" s="207">
        <f t="shared" ref="BR171:BR173" si="189">W171/W$169</f>
        <v>0.22631313577353487</v>
      </c>
      <c r="BS171" s="207">
        <f t="shared" ref="BS171:BS173" si="190">X171/X$169</f>
        <v>0.23289643162765525</v>
      </c>
    </row>
    <row r="172" spans="1:71">
      <c r="A172" s="209" t="str">
        <f>ExportsSawnwood!B$16</f>
        <v xml:space="preserve">New Zealand </v>
      </c>
      <c r="B172" s="209">
        <f>ExportsSawnwood!C$16</f>
        <v>1.1077499999999998E-4</v>
      </c>
      <c r="C172" s="209">
        <f>ExportsSawnwood!D$16</f>
        <v>1.5690220000000001E-4</v>
      </c>
      <c r="D172" s="209">
        <f>ExportsSawnwood!E$16</f>
        <v>1.2501999999999999E-4</v>
      </c>
      <c r="E172" s="209">
        <f>ExportsSawnwood!F$16</f>
        <v>1.6266879999999998E-4</v>
      </c>
      <c r="F172" s="209">
        <f>ExportsSawnwood!G$16</f>
        <v>7.4173679999999995E-4</v>
      </c>
      <c r="G172" s="209">
        <f>ExportsSawnwood!H$16</f>
        <v>8.1410559999999996E-4</v>
      </c>
      <c r="H172" s="209">
        <f>ExportsSawnwood!I$16</f>
        <v>2.787E-3</v>
      </c>
      <c r="I172" s="209">
        <f>ExportsSawnwood!J$16</f>
        <v>1.2519999999999999E-3</v>
      </c>
      <c r="J172" s="209">
        <f>ExportsSawnwood!K$16</f>
        <v>1.8830000000000001E-3</v>
      </c>
      <c r="K172" s="209">
        <f>ExportsSawnwood!L$16</f>
        <v>2.6210000000000001E-3</v>
      </c>
      <c r="L172" s="209">
        <f>ExportsSawnwood!M$16</f>
        <v>2.6229999999999999E-3</v>
      </c>
      <c r="M172" s="209">
        <f>ExportsSawnwood!N$16</f>
        <v>1.7949999999999999E-3</v>
      </c>
      <c r="N172" s="209">
        <f>ExportsSawnwood!O$16</f>
        <v>3.5699999999999994E-3</v>
      </c>
      <c r="O172" s="209">
        <f>ExportsSawnwood!P$16</f>
        <v>3.1089999999999998E-3</v>
      </c>
      <c r="P172" s="209">
        <f>ExportsSawnwood!Q$16</f>
        <v>2.7789999999999994E-3</v>
      </c>
      <c r="Q172" s="209">
        <f>ExportsSawnwood!R$16</f>
        <v>3.0229999999999996E-3</v>
      </c>
      <c r="R172" s="209">
        <f>ExportsSawnwood!S$16</f>
        <v>4.5419999999999992E-3</v>
      </c>
      <c r="S172" s="209">
        <f>ExportsSawnwood!T$16</f>
        <v>5.2019999999999992E-3</v>
      </c>
      <c r="T172" s="209">
        <f>ExportsSawnwood!U$16</f>
        <v>5.2609999999999992E-3</v>
      </c>
      <c r="U172" s="209">
        <f>ExportsSawnwood!V$16</f>
        <v>6.1489999999999991E-3</v>
      </c>
      <c r="V172" s="209">
        <f>ExportsSawnwood!W$16</f>
        <v>5.8095995999999988E-3</v>
      </c>
      <c r="W172" s="209">
        <f>ExportsSawnwood!X$16</f>
        <v>7.5229999999999993E-3</v>
      </c>
      <c r="X172" s="209">
        <f>ExportsSawnwood!Y$16</f>
        <v>7.1246484189999987E-3</v>
      </c>
      <c r="Y172" s="209">
        <f>ExportsSawnwood!Z$16</f>
        <v>0</v>
      </c>
      <c r="Z172" s="209">
        <f>ExportsSawnwood!AA$16</f>
        <v>0</v>
      </c>
      <c r="AA172" s="209">
        <f>ExportsSawnwood!AB$16</f>
        <v>0</v>
      </c>
      <c r="AB172" s="205"/>
      <c r="BD172" s="207">
        <f t="shared" si="180"/>
        <v>0.13004372804934536</v>
      </c>
      <c r="BE172" s="207">
        <f t="shared" si="180"/>
        <v>0.16315743869682006</v>
      </c>
      <c r="BF172" s="207">
        <f t="shared" si="180"/>
        <v>0.25637514305556919</v>
      </c>
      <c r="BG172" s="207">
        <f t="shared" si="180"/>
        <v>0.23850442757146104</v>
      </c>
      <c r="BH172" s="207">
        <f t="shared" si="181"/>
        <v>0.14347881779049418</v>
      </c>
      <c r="BI172" s="207">
        <f t="shared" si="181"/>
        <v>0.29000812347684812</v>
      </c>
      <c r="BJ172" s="207">
        <f t="shared" si="181"/>
        <v>0.22359501136731438</v>
      </c>
      <c r="BK172" s="207">
        <f t="shared" si="182"/>
        <v>0.23271561729910611</v>
      </c>
      <c r="BL172" s="207">
        <f t="shared" si="183"/>
        <v>0.23481771663170439</v>
      </c>
      <c r="BM172" s="207">
        <f t="shared" si="184"/>
        <v>0.33102432832409528</v>
      </c>
      <c r="BN172" s="207">
        <f t="shared" si="185"/>
        <v>0.36077683377726627</v>
      </c>
      <c r="BO172" s="207">
        <f t="shared" si="186"/>
        <v>0.4078344658650695</v>
      </c>
      <c r="BP172" s="207">
        <f t="shared" si="187"/>
        <v>0.56745420854834061</v>
      </c>
      <c r="BQ172" s="207">
        <f t="shared" si="188"/>
        <v>0.52773686349253368</v>
      </c>
      <c r="BR172" s="207">
        <f t="shared" si="189"/>
        <v>0.51297189527698195</v>
      </c>
      <c r="BS172" s="207">
        <f t="shared" si="190"/>
        <v>0.75097653952954513</v>
      </c>
    </row>
    <row r="173" spans="1:71">
      <c r="A173" s="206" t="s">
        <v>16</v>
      </c>
      <c r="B173" s="204">
        <f t="shared" ref="B173:AA173" si="191">B169-SUM(B171:B172)</f>
        <v>8.8846600000000008E-4</v>
      </c>
      <c r="C173" s="204">
        <f t="shared" si="191"/>
        <v>1.1881398999999999E-2</v>
      </c>
      <c r="D173" s="204">
        <f t="shared" si="191"/>
        <v>5.0857409999999995E-3</v>
      </c>
      <c r="E173" s="204">
        <f t="shared" si="191"/>
        <v>2.7745200000000051E-4</v>
      </c>
      <c r="F173" s="204">
        <f t="shared" si="191"/>
        <v>1.2845900000000004E-4</v>
      </c>
      <c r="G173" s="204">
        <f t="shared" si="191"/>
        <v>5.2252400000000077E-4</v>
      </c>
      <c r="H173" s="204">
        <f t="shared" si="191"/>
        <v>1.3562669999999987E-3</v>
      </c>
      <c r="I173" s="204">
        <f t="shared" si="191"/>
        <v>3.3855308219780198E-3</v>
      </c>
      <c r="J173" s="204">
        <f t="shared" si="191"/>
        <v>5.1629999999999992E-3</v>
      </c>
      <c r="K173" s="204">
        <f t="shared" si="191"/>
        <v>3.8992999999999996E-3</v>
      </c>
      <c r="L173" s="204">
        <f t="shared" si="191"/>
        <v>4.4806993999999987E-3</v>
      </c>
      <c r="M173" s="204">
        <f t="shared" si="191"/>
        <v>6.5915574999999976E-3</v>
      </c>
      <c r="N173" s="204">
        <f t="shared" si="191"/>
        <v>4.2429999999999968E-3</v>
      </c>
      <c r="O173" s="204">
        <f t="shared" si="191"/>
        <v>6.309603599999998E-3</v>
      </c>
      <c r="P173" s="204">
        <f t="shared" si="191"/>
        <v>4.4506136839161511E-3</v>
      </c>
      <c r="Q173" s="204">
        <f t="shared" si="191"/>
        <v>5.4178156701411486E-3</v>
      </c>
      <c r="R173" s="204">
        <f t="shared" si="191"/>
        <v>5.3220458910834892E-3</v>
      </c>
      <c r="S173" s="204">
        <f t="shared" si="191"/>
        <v>5.9348858955715865E-3</v>
      </c>
      <c r="T173" s="204">
        <f t="shared" si="191"/>
        <v>3.8876087787168452E-3</v>
      </c>
      <c r="U173" s="204">
        <f t="shared" si="191"/>
        <v>2.8341166546466366E-3</v>
      </c>
      <c r="V173" s="204">
        <f t="shared" si="191"/>
        <v>2.7249162E-3</v>
      </c>
      <c r="W173" s="204">
        <f t="shared" si="191"/>
        <v>3.8235207999999989E-3</v>
      </c>
      <c r="X173" s="204">
        <f t="shared" si="191"/>
        <v>1.5299999999999862E-4</v>
      </c>
      <c r="Y173" s="204">
        <f t="shared" si="191"/>
        <v>0</v>
      </c>
      <c r="Z173" s="204">
        <f t="shared" si="191"/>
        <v>0</v>
      </c>
      <c r="AA173" s="204">
        <f t="shared" si="191"/>
        <v>0</v>
      </c>
      <c r="BD173" s="207">
        <f t="shared" si="180"/>
        <v>0.3516509980159635</v>
      </c>
      <c r="BE173" s="207">
        <f t="shared" si="180"/>
        <v>0.44736158045230046</v>
      </c>
      <c r="BF173" s="207">
        <f t="shared" si="180"/>
        <v>0.38141304666790565</v>
      </c>
      <c r="BG173" s="207">
        <f t="shared" si="180"/>
        <v>0.407421519449786</v>
      </c>
      <c r="BH173" s="207">
        <f t="shared" si="181"/>
        <v>0.52687959749195823</v>
      </c>
      <c r="BI173" s="207">
        <f t="shared" si="181"/>
        <v>0.34467912266450024</v>
      </c>
      <c r="BJ173" s="207">
        <f t="shared" si="181"/>
        <v>0.45377802787560223</v>
      </c>
      <c r="BK173" s="207">
        <f t="shared" si="182"/>
        <v>0.37269784484073265</v>
      </c>
      <c r="BL173" s="207">
        <f t="shared" si="183"/>
        <v>0.42083992881045718</v>
      </c>
      <c r="BM173" s="207">
        <f t="shared" si="184"/>
        <v>0.38787465134432486</v>
      </c>
      <c r="BN173" s="207">
        <f t="shared" si="185"/>
        <v>0.41160502541977562</v>
      </c>
      <c r="BO173" s="207">
        <f t="shared" si="186"/>
        <v>0.30136872263074321</v>
      </c>
      <c r="BP173" s="207">
        <f t="shared" si="187"/>
        <v>0.26154357183219684</v>
      </c>
      <c r="BQ173" s="207">
        <f t="shared" si="188"/>
        <v>0.24752802734770116</v>
      </c>
      <c r="BR173" s="207">
        <f t="shared" si="189"/>
        <v>0.26071496894948315</v>
      </c>
      <c r="BS173" s="207">
        <f t="shared" si="190"/>
        <v>1.6127028842799575E-2</v>
      </c>
    </row>
    <row r="174" spans="1:71">
      <c r="A174" s="206"/>
      <c r="B174" s="206"/>
      <c r="C174" s="206"/>
      <c r="D174" s="206"/>
      <c r="E174" s="206"/>
      <c r="F174" s="206"/>
      <c r="G174" s="206"/>
      <c r="H174" s="206"/>
      <c r="I174" s="206"/>
      <c r="J174" s="206"/>
      <c r="K174" s="206"/>
      <c r="L174" s="206"/>
      <c r="M174" s="206"/>
      <c r="N174" s="206"/>
    </row>
    <row r="175" spans="1:71">
      <c r="A175" s="206"/>
      <c r="B175" s="206"/>
      <c r="C175" s="206"/>
      <c r="D175" s="206"/>
      <c r="E175" s="206"/>
      <c r="F175" s="206"/>
      <c r="G175" s="206"/>
      <c r="H175" s="206"/>
      <c r="I175" s="206"/>
      <c r="J175" s="206"/>
      <c r="K175" s="206"/>
      <c r="L175" s="206"/>
      <c r="M175" s="206"/>
      <c r="N175" s="206"/>
    </row>
    <row r="176" spans="1:71">
      <c r="A176" s="206"/>
      <c r="B176" s="206"/>
      <c r="C176" s="206"/>
      <c r="D176" s="206"/>
      <c r="E176" s="206"/>
      <c r="F176" s="206"/>
      <c r="G176" s="206"/>
      <c r="H176" s="206"/>
      <c r="I176" s="206"/>
      <c r="J176" s="206"/>
      <c r="K176" s="206"/>
      <c r="L176" s="206"/>
      <c r="M176" s="206"/>
      <c r="N176" s="206"/>
    </row>
    <row r="177" spans="1:71">
      <c r="A177" s="201" t="str">
        <f>A171</f>
        <v xml:space="preserve">Australia </v>
      </c>
      <c r="AC177" s="205">
        <f>ExportsSawnwood!AD$15</f>
        <v>1.5630309999999998</v>
      </c>
      <c r="AD177" s="205">
        <f>ExportsSawnwood!AE$15</f>
        <v>0.68071900000000007</v>
      </c>
      <c r="AE177" s="205">
        <f>ExportsSawnwood!AF$15</f>
        <v>0.32356999999999997</v>
      </c>
      <c r="AF177" s="205">
        <f>ExportsSawnwood!AG$15</f>
        <v>1.2024699999999999</v>
      </c>
      <c r="AG177" s="205">
        <f>ExportsSawnwood!AH$15</f>
        <v>2.6787239999999999</v>
      </c>
      <c r="AH177" s="205">
        <f>ExportsSawnwood!AI$15</f>
        <v>1.554856</v>
      </c>
      <c r="AI177" s="205">
        <f>ExportsSawnwood!AJ$15</f>
        <v>1.5839689999999997</v>
      </c>
      <c r="AJ177" s="205">
        <f>ExportsSawnwood!AK$15</f>
        <v>3.1891479999999999</v>
      </c>
      <c r="AK177" s="205">
        <f>ExportsSawnwood!AL$15</f>
        <v>3.0973479999999998</v>
      </c>
      <c r="AL177" s="205">
        <f>ExportsSawnwood!AM$15</f>
        <v>2.5695449999999997</v>
      </c>
      <c r="AM177" s="205">
        <f>ExportsSawnwood!AN$15</f>
        <v>3.1235839999999997</v>
      </c>
      <c r="AN177" s="205">
        <f>ExportsSawnwood!AO$15</f>
        <v>3.520966</v>
      </c>
      <c r="AO177" s="205">
        <f>ExportsSawnwood!AP$15</f>
        <v>4.3489009999999997</v>
      </c>
      <c r="AP177" s="205">
        <f>ExportsSawnwood!AQ$15</f>
        <v>4.5176150000000002</v>
      </c>
      <c r="AQ177" s="205">
        <f>ExportsSawnwood!AR$15</f>
        <v>4.9011459999999998</v>
      </c>
      <c r="AR177" s="205">
        <f>ExportsSawnwood!AS$15</f>
        <v>4.2570600000000001</v>
      </c>
      <c r="AS177" s="205">
        <f>ExportsSawnwood!AT$15</f>
        <v>3.755509</v>
      </c>
      <c r="AT177" s="205">
        <f>ExportsSawnwood!AU$15</f>
        <v>3.531053</v>
      </c>
      <c r="AU177" s="205">
        <f>ExportsSawnwood!AV$15</f>
        <v>3.1963119999999998</v>
      </c>
      <c r="AV177" s="205">
        <f>ExportsSawnwood!AW$15</f>
        <v>1.9269379999999998</v>
      </c>
      <c r="AW177" s="205">
        <f>ExportsSawnwood!AX$15</f>
        <v>2.5636859999999997</v>
      </c>
      <c r="AX177" s="205">
        <f>ExportsSawnwood!AY$15</f>
        <v>3.9927409999999997</v>
      </c>
      <c r="AY177" s="205">
        <f>ExportsSawnwood!AZ$15</f>
        <v>2.8585237220000002</v>
      </c>
      <c r="AZ177" s="205">
        <f>ExportsSawnwood!BA$15</f>
        <v>0</v>
      </c>
      <c r="BA177" s="205">
        <f>ExportsSawnwood!BB$15</f>
        <v>0</v>
      </c>
      <c r="BB177" s="205">
        <f>ExportsSawnwood!BC$15</f>
        <v>0</v>
      </c>
      <c r="BD177" s="207">
        <f t="shared" ref="BD177:BG179" si="192">AJ177/AJ$169</f>
        <v>0.63192660062312422</v>
      </c>
      <c r="BE177" s="207">
        <f t="shared" si="192"/>
        <v>0.36848235722139827</v>
      </c>
      <c r="BF177" s="207">
        <f t="shared" si="192"/>
        <v>0.47141378183863536</v>
      </c>
      <c r="BG177" s="207">
        <f t="shared" si="192"/>
        <v>0.48577845243971846</v>
      </c>
      <c r="BH177" s="207">
        <f t="shared" ref="BH177:BJ179" si="193">AN177/AN$169</f>
        <v>0.4993395225650521</v>
      </c>
      <c r="BI177" s="207">
        <f t="shared" si="193"/>
        <v>0.49153183551294233</v>
      </c>
      <c r="BJ177" s="207">
        <f t="shared" si="193"/>
        <v>0.46919831705678122</v>
      </c>
      <c r="BK177" s="207">
        <f t="shared" ref="BK177:BK179" si="194">AQ177/AQ$169</f>
        <v>0.51148191542273391</v>
      </c>
      <c r="BL177" s="207">
        <f t="shared" ref="BL177:BL179" si="195">AR177/AR$169</f>
        <v>0.45706999803088771</v>
      </c>
      <c r="BM177" s="207">
        <f t="shared" ref="BM177:BM179" si="196">AS177/AS$169</f>
        <v>0.37108197777989171</v>
      </c>
      <c r="BN177" s="207">
        <f t="shared" ref="BN177:BN179" si="197">AT177/AT$169</f>
        <v>0.33753567398069756</v>
      </c>
      <c r="BO177" s="207">
        <f t="shared" ref="BO177:BO179" si="198">AU177/AU$169</f>
        <v>0.31575250338443223</v>
      </c>
      <c r="BP177" s="207">
        <f t="shared" ref="BP177:BP179" si="199">AV177/AV$169</f>
        <v>0.21355174014250242</v>
      </c>
      <c r="BQ177" s="207">
        <f t="shared" ref="BQ177:BQ179" si="200">AW177/AW$169</f>
        <v>0.28298525253911233</v>
      </c>
      <c r="BR177" s="207">
        <f t="shared" ref="BR177:BR179" si="201">AX177/AX$169</f>
        <v>0.29386745754745547</v>
      </c>
      <c r="BS177" s="207">
        <f t="shared" ref="BS177:BS179" si="202">AY177/AY$169</f>
        <v>0.29300444942357878</v>
      </c>
    </row>
    <row r="178" spans="1:71">
      <c r="A178" s="201" t="str">
        <f>A172</f>
        <v xml:space="preserve">New Zealand </v>
      </c>
      <c r="AC178" s="205">
        <f>ExportsSawnwood!AD$16</f>
        <v>5.8286999999999999E-2</v>
      </c>
      <c r="AD178" s="205">
        <f>ExportsSawnwood!AE$16</f>
        <v>7.1651999999999993E-2</v>
      </c>
      <c r="AE178" s="205">
        <f>ExportsSawnwood!AF$16</f>
        <v>5.0574999999999995E-2</v>
      </c>
      <c r="AF178" s="205">
        <f>ExportsSawnwood!AG$16</f>
        <v>7.2624999999999995E-2</v>
      </c>
      <c r="AG178" s="205">
        <f>ExportsSawnwood!AH$16</f>
        <v>0.22468099999999999</v>
      </c>
      <c r="AH178" s="205">
        <f>ExportsSawnwood!AI$16</f>
        <v>0.25463799999999998</v>
      </c>
      <c r="AI178" s="205">
        <f>ExportsSawnwood!AJ$16</f>
        <v>1.4811919999999998</v>
      </c>
      <c r="AJ178" s="205">
        <f>ExportsSawnwood!AK$16</f>
        <v>0.73330699999999993</v>
      </c>
      <c r="AK178" s="205">
        <f>ExportsSawnwood!AL$16</f>
        <v>1.2552219999999998</v>
      </c>
      <c r="AL178" s="205">
        <f>ExportsSawnwood!AM$16</f>
        <v>1.6383719999999999</v>
      </c>
      <c r="AM178" s="205">
        <f>ExportsSawnwood!AN$16</f>
        <v>1.6918069999999998</v>
      </c>
      <c r="AN178" s="205">
        <f>ExportsSawnwood!AO$16</f>
        <v>1.2202739999999999</v>
      </c>
      <c r="AO178" s="205">
        <f>ExportsSawnwood!AP$16</f>
        <v>3.008273</v>
      </c>
      <c r="AP178" s="205">
        <f>ExportsSawnwood!AQ$16</f>
        <v>2.8371079999999997</v>
      </c>
      <c r="AQ178" s="205">
        <f>ExportsSawnwood!AR$16</f>
        <v>2.7326779999999999</v>
      </c>
      <c r="AR178" s="205">
        <f>ExportsSawnwood!AS$16</f>
        <v>2.7101699999999997</v>
      </c>
      <c r="AS178" s="205">
        <f>ExportsSawnwood!AT$16</f>
        <v>3.9701809999999997</v>
      </c>
      <c r="AT178" s="205">
        <f>ExportsSawnwood!AU$16</f>
        <v>4.2889809999999997</v>
      </c>
      <c r="AU178" s="205">
        <f>ExportsSawnwood!AV$16</f>
        <v>4.8293339999999993</v>
      </c>
      <c r="AV178" s="205">
        <f>ExportsSawnwood!AW$16</f>
        <v>5.7272029999999994</v>
      </c>
      <c r="AW178" s="205">
        <f>ExportsSawnwood!AX$16</f>
        <v>4.7302059999999999</v>
      </c>
      <c r="AX178" s="205">
        <f>ExportsSawnwood!AY$16</f>
        <v>7.0854869999999996</v>
      </c>
      <c r="AY178" s="205">
        <f>ExportsSawnwood!AZ$16</f>
        <v>6.8117577860000003</v>
      </c>
      <c r="AZ178" s="205">
        <f>ExportsSawnwood!BA$16</f>
        <v>0</v>
      </c>
      <c r="BA178" s="205">
        <f>ExportsSawnwood!BB$16</f>
        <v>0</v>
      </c>
      <c r="BB178" s="205">
        <f>ExportsSawnwood!BC$16</f>
        <v>0</v>
      </c>
      <c r="BD178" s="207">
        <f t="shared" si="192"/>
        <v>0.14530407485734162</v>
      </c>
      <c r="BE178" s="207">
        <f t="shared" si="192"/>
        <v>0.14933005958521869</v>
      </c>
      <c r="BF178" s="207">
        <f t="shared" si="192"/>
        <v>0.30057895097323795</v>
      </c>
      <c r="BG178" s="207">
        <f t="shared" si="192"/>
        <v>0.26310910360876572</v>
      </c>
      <c r="BH178" s="207">
        <f t="shared" si="193"/>
        <v>0.17305791551481789</v>
      </c>
      <c r="BI178" s="207">
        <f t="shared" si="193"/>
        <v>0.3400081881408718</v>
      </c>
      <c r="BJ178" s="207">
        <f t="shared" si="193"/>
        <v>0.29466129781053285</v>
      </c>
      <c r="BK178" s="207">
        <f t="shared" si="194"/>
        <v>0.28518133874680857</v>
      </c>
      <c r="BL178" s="207">
        <f t="shared" si="195"/>
        <v>0.29098424653713378</v>
      </c>
      <c r="BM178" s="207">
        <f t="shared" si="196"/>
        <v>0.39229372573042648</v>
      </c>
      <c r="BN178" s="207">
        <f t="shared" si="197"/>
        <v>0.40998650898907668</v>
      </c>
      <c r="BO178" s="207">
        <f t="shared" si="198"/>
        <v>0.47707304549103891</v>
      </c>
      <c r="BP178" s="207">
        <f t="shared" si="199"/>
        <v>0.63471381372901481</v>
      </c>
      <c r="BQ178" s="207">
        <f t="shared" si="200"/>
        <v>0.52213045570792394</v>
      </c>
      <c r="BR178" s="207">
        <f t="shared" si="201"/>
        <v>0.52149489540532379</v>
      </c>
      <c r="BS178" s="207">
        <f t="shared" si="202"/>
        <v>0.69821891780463108</v>
      </c>
    </row>
    <row r="179" spans="1:71">
      <c r="A179" s="210" t="str">
        <f>A173</f>
        <v>Others</v>
      </c>
      <c r="AC179" s="205">
        <f t="shared" ref="AC179:BB179" si="203">AC169-SUM(AC177:AC178)</f>
        <v>0.3214876927360002</v>
      </c>
      <c r="AD179" s="205">
        <f t="shared" si="203"/>
        <v>1.5112636124000001</v>
      </c>
      <c r="AE179" s="205">
        <f t="shared" si="203"/>
        <v>0.62712480959999994</v>
      </c>
      <c r="AF179" s="205">
        <f t="shared" si="203"/>
        <v>8.588585439999985E-2</v>
      </c>
      <c r="AG179" s="205">
        <f t="shared" si="203"/>
        <v>0.60588754459999938</v>
      </c>
      <c r="AH179" s="205">
        <f t="shared" si="203"/>
        <v>0.24985616430000013</v>
      </c>
      <c r="AI179" s="205">
        <f t="shared" si="203"/>
        <v>0.42267412012021888</v>
      </c>
      <c r="AJ179" s="205">
        <f t="shared" si="203"/>
        <v>1.1242513688334612</v>
      </c>
      <c r="AK179" s="205">
        <f t="shared" si="203"/>
        <v>4.0531187373280524</v>
      </c>
      <c r="AL179" s="205">
        <f t="shared" si="203"/>
        <v>1.2428039992421338</v>
      </c>
      <c r="AM179" s="205">
        <f t="shared" si="203"/>
        <v>1.6146677733203614</v>
      </c>
      <c r="AN179" s="205">
        <f t="shared" si="203"/>
        <v>2.3100063782421749</v>
      </c>
      <c r="AO179" s="205">
        <f t="shared" si="203"/>
        <v>1.4904746888416218</v>
      </c>
      <c r="AP179" s="205">
        <f t="shared" si="203"/>
        <v>2.2736469999999986</v>
      </c>
      <c r="AQ179" s="205">
        <f t="shared" si="203"/>
        <v>1.948422903</v>
      </c>
      <c r="AR179" s="205">
        <f t="shared" si="203"/>
        <v>2.3465731774999989</v>
      </c>
      <c r="AS179" s="205">
        <f t="shared" si="203"/>
        <v>2.3947395138999994</v>
      </c>
      <c r="AT179" s="205">
        <f t="shared" si="203"/>
        <v>2.6412394954999989</v>
      </c>
      <c r="AU179" s="205">
        <f t="shared" si="203"/>
        <v>2.0971937740000008</v>
      </c>
      <c r="AV179" s="205">
        <f t="shared" si="203"/>
        <v>1.3691430000000011</v>
      </c>
      <c r="AW179" s="205">
        <f t="shared" si="203"/>
        <v>1.7655412284000001</v>
      </c>
      <c r="AX179" s="205">
        <f t="shared" si="203"/>
        <v>2.5086490000000019</v>
      </c>
      <c r="AY179" s="205">
        <f t="shared" si="203"/>
        <v>8.5624000000001033E-2</v>
      </c>
      <c r="AZ179" s="205">
        <f t="shared" si="203"/>
        <v>0</v>
      </c>
      <c r="BA179" s="205">
        <f t="shared" si="203"/>
        <v>0</v>
      </c>
      <c r="BB179" s="205">
        <f t="shared" si="203"/>
        <v>0</v>
      </c>
      <c r="BD179" s="207">
        <f t="shared" si="192"/>
        <v>0.22276932451953418</v>
      </c>
      <c r="BE179" s="207">
        <f t="shared" si="192"/>
        <v>0.48218758319338295</v>
      </c>
      <c r="BF179" s="207">
        <f t="shared" si="192"/>
        <v>0.22800726718812664</v>
      </c>
      <c r="BG179" s="207">
        <f t="shared" si="192"/>
        <v>0.25111244395151577</v>
      </c>
      <c r="BH179" s="207">
        <f t="shared" si="193"/>
        <v>0.3276025619201301</v>
      </c>
      <c r="BI179" s="207">
        <f t="shared" si="193"/>
        <v>0.16845997634618584</v>
      </c>
      <c r="BJ179" s="207">
        <f t="shared" si="193"/>
        <v>0.2361403851326859</v>
      </c>
      <c r="BK179" s="207">
        <f t="shared" si="194"/>
        <v>0.20333674583045755</v>
      </c>
      <c r="BL179" s="207">
        <f t="shared" si="195"/>
        <v>0.2519457554319785</v>
      </c>
      <c r="BM179" s="207">
        <f t="shared" si="196"/>
        <v>0.23662429648968175</v>
      </c>
      <c r="BN179" s="207">
        <f t="shared" si="197"/>
        <v>0.25247781703022576</v>
      </c>
      <c r="BO179" s="207">
        <f t="shared" si="198"/>
        <v>0.20717445112452898</v>
      </c>
      <c r="BP179" s="207">
        <f t="shared" si="199"/>
        <v>0.15173444612848283</v>
      </c>
      <c r="BQ179" s="207">
        <f t="shared" si="200"/>
        <v>0.19488429175296379</v>
      </c>
      <c r="BR179" s="207">
        <f t="shared" si="201"/>
        <v>0.18463764704722077</v>
      </c>
      <c r="BS179" s="207">
        <f t="shared" si="202"/>
        <v>8.7766327717901695E-3</v>
      </c>
    </row>
    <row r="181" spans="1:71" ht="13">
      <c r="A181" s="203" t="s">
        <v>69</v>
      </c>
    </row>
    <row r="182" spans="1:71" ht="13">
      <c r="A182" s="203"/>
      <c r="B182" s="278" t="s">
        <v>56</v>
      </c>
      <c r="C182" s="278"/>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C182" s="278" t="s">
        <v>79</v>
      </c>
      <c r="AD182" s="278"/>
      <c r="AE182" s="278"/>
      <c r="AF182" s="278"/>
      <c r="AG182" s="278"/>
      <c r="AH182" s="278"/>
      <c r="AI182" s="278"/>
      <c r="AJ182" s="278"/>
      <c r="AK182" s="278"/>
      <c r="AL182" s="278"/>
      <c r="AM182" s="278"/>
      <c r="AN182" s="278"/>
      <c r="AO182" s="278"/>
      <c r="AP182" s="278"/>
      <c r="AQ182" s="278"/>
      <c r="AR182" s="278"/>
      <c r="AS182" s="278"/>
      <c r="AT182" s="278"/>
      <c r="AU182" s="278"/>
      <c r="AV182" s="278"/>
      <c r="AW182" s="278"/>
      <c r="AX182" s="278"/>
      <c r="AY182" s="278"/>
      <c r="AZ182" s="278"/>
      <c r="BA182" s="278"/>
      <c r="BB182" s="278"/>
    </row>
    <row r="183" spans="1:71">
      <c r="B183" s="201">
        <v>2000</v>
      </c>
      <c r="C183" s="201">
        <f>B183+1</f>
        <v>2001</v>
      </c>
      <c r="D183" s="201">
        <f t="shared" ref="D183:AA183" si="204">C183+1</f>
        <v>2002</v>
      </c>
      <c r="E183" s="201">
        <f t="shared" si="204"/>
        <v>2003</v>
      </c>
      <c r="F183" s="201">
        <f t="shared" si="204"/>
        <v>2004</v>
      </c>
      <c r="G183" s="201">
        <f t="shared" si="204"/>
        <v>2005</v>
      </c>
      <c r="H183" s="201">
        <f t="shared" si="204"/>
        <v>2006</v>
      </c>
      <c r="I183" s="201">
        <f t="shared" si="204"/>
        <v>2007</v>
      </c>
      <c r="J183" s="201">
        <f t="shared" si="204"/>
        <v>2008</v>
      </c>
      <c r="K183" s="201">
        <f t="shared" si="204"/>
        <v>2009</v>
      </c>
      <c r="L183" s="201">
        <f t="shared" si="204"/>
        <v>2010</v>
      </c>
      <c r="M183" s="201">
        <f t="shared" si="204"/>
        <v>2011</v>
      </c>
      <c r="N183" s="201">
        <f t="shared" si="204"/>
        <v>2012</v>
      </c>
      <c r="O183" s="201">
        <f t="shared" si="204"/>
        <v>2013</v>
      </c>
      <c r="P183" s="201">
        <f t="shared" si="204"/>
        <v>2014</v>
      </c>
      <c r="Q183" s="201">
        <f t="shared" si="204"/>
        <v>2015</v>
      </c>
      <c r="R183" s="201">
        <f t="shared" si="204"/>
        <v>2016</v>
      </c>
      <c r="S183" s="201">
        <f t="shared" si="204"/>
        <v>2017</v>
      </c>
      <c r="T183" s="201">
        <f t="shared" si="204"/>
        <v>2018</v>
      </c>
      <c r="U183" s="201">
        <f t="shared" si="204"/>
        <v>2019</v>
      </c>
      <c r="V183" s="201">
        <f t="shared" si="204"/>
        <v>2020</v>
      </c>
      <c r="W183" s="201">
        <f t="shared" si="204"/>
        <v>2021</v>
      </c>
      <c r="X183" s="201">
        <f t="shared" si="204"/>
        <v>2022</v>
      </c>
      <c r="Y183" s="201">
        <f t="shared" si="204"/>
        <v>2023</v>
      </c>
      <c r="Z183" s="201">
        <f t="shared" si="204"/>
        <v>2024</v>
      </c>
      <c r="AA183" s="201">
        <f t="shared" si="204"/>
        <v>2025</v>
      </c>
      <c r="AC183" s="201">
        <v>2000</v>
      </c>
      <c r="AD183" s="201">
        <f t="shared" ref="AD183:BB183" si="205">AC183+1</f>
        <v>2001</v>
      </c>
      <c r="AE183" s="201">
        <f t="shared" si="205"/>
        <v>2002</v>
      </c>
      <c r="AF183" s="201">
        <f t="shared" si="205"/>
        <v>2003</v>
      </c>
      <c r="AG183" s="201">
        <f t="shared" si="205"/>
        <v>2004</v>
      </c>
      <c r="AH183" s="201">
        <f t="shared" si="205"/>
        <v>2005</v>
      </c>
      <c r="AI183" s="201">
        <f t="shared" si="205"/>
        <v>2006</v>
      </c>
      <c r="AJ183" s="201">
        <f t="shared" si="205"/>
        <v>2007</v>
      </c>
      <c r="AK183" s="201">
        <f t="shared" si="205"/>
        <v>2008</v>
      </c>
      <c r="AL183" s="201">
        <f t="shared" si="205"/>
        <v>2009</v>
      </c>
      <c r="AM183" s="201">
        <f t="shared" si="205"/>
        <v>2010</v>
      </c>
      <c r="AN183" s="201">
        <f t="shared" si="205"/>
        <v>2011</v>
      </c>
      <c r="AO183" s="201">
        <f t="shared" si="205"/>
        <v>2012</v>
      </c>
      <c r="AP183" s="201">
        <f t="shared" si="205"/>
        <v>2013</v>
      </c>
      <c r="AQ183" s="201">
        <f t="shared" si="205"/>
        <v>2014</v>
      </c>
      <c r="AR183" s="201">
        <f t="shared" si="205"/>
        <v>2015</v>
      </c>
      <c r="AS183" s="201">
        <f t="shared" si="205"/>
        <v>2016</v>
      </c>
      <c r="AT183" s="201">
        <f t="shared" si="205"/>
        <v>2017</v>
      </c>
      <c r="AU183" s="201">
        <f t="shared" si="205"/>
        <v>2018</v>
      </c>
      <c r="AV183" s="201">
        <f t="shared" si="205"/>
        <v>2019</v>
      </c>
      <c r="AW183" s="201">
        <f t="shared" si="205"/>
        <v>2020</v>
      </c>
      <c r="AX183" s="201">
        <f t="shared" si="205"/>
        <v>2021</v>
      </c>
      <c r="AY183" s="201">
        <f t="shared" si="205"/>
        <v>2022</v>
      </c>
      <c r="AZ183" s="201">
        <f t="shared" si="205"/>
        <v>2023</v>
      </c>
      <c r="BA183" s="201">
        <f t="shared" si="205"/>
        <v>2024</v>
      </c>
      <c r="BB183" s="201">
        <f t="shared" si="205"/>
        <v>2025</v>
      </c>
    </row>
    <row r="184" spans="1:71">
      <c r="A184" s="206" t="s">
        <v>70</v>
      </c>
      <c r="B184" s="209">
        <f>ExportsLogs!C$29</f>
        <v>0.53605700000000001</v>
      </c>
      <c r="C184" s="209">
        <f>ExportsLogs!D$29</f>
        <v>0.53358499999999998</v>
      </c>
      <c r="D184" s="209">
        <f>ExportsLogs!E$29</f>
        <v>0.55040299999999998</v>
      </c>
      <c r="E184" s="209">
        <f>ExportsLogs!F$29</f>
        <v>0.71417900000000001</v>
      </c>
      <c r="F184" s="209">
        <f>ExportsLogs!G$29</f>
        <v>1.04315</v>
      </c>
      <c r="G184" s="209">
        <f>ExportsLogs!H$29</f>
        <v>1.117928</v>
      </c>
      <c r="H184" s="209">
        <f>ExportsLogs!I$29</f>
        <v>1.1303649999999998</v>
      </c>
      <c r="I184" s="209">
        <f>ExportsLogs!J$29</f>
        <v>1.4460029999999999</v>
      </c>
      <c r="J184" s="209">
        <f>ExportsLogs!K$29</f>
        <v>1.51390366</v>
      </c>
      <c r="K184" s="209">
        <f>ExportsLogs!L$29</f>
        <v>1.0448539999999999</v>
      </c>
      <c r="L184" s="209">
        <f>ExportsLogs!M$29</f>
        <v>1.4282109999999999</v>
      </c>
      <c r="M184" s="209">
        <f>ExportsLogs!N$29</f>
        <v>1.9369999999999998</v>
      </c>
      <c r="N184" s="209">
        <f>ExportsLogs!O$29</f>
        <v>1.940067</v>
      </c>
      <c r="O184" s="209">
        <f>ExportsLogs!P$29</f>
        <v>1.897</v>
      </c>
      <c r="P184" s="209">
        <f>ExportsLogs!Q$29</f>
        <v>2.1280000000000001</v>
      </c>
      <c r="Q184" s="209">
        <f>ExportsLogs!R$29</f>
        <v>2.2919999999999998</v>
      </c>
      <c r="R184" s="209">
        <f>ExportsLogs!S$29</f>
        <v>2.6909999999999998</v>
      </c>
      <c r="S184" s="209">
        <f>ExportsLogs!T$29</f>
        <v>2.6639999999999997</v>
      </c>
      <c r="T184" s="209">
        <f>ExportsLogs!U$29</f>
        <v>2.734</v>
      </c>
      <c r="U184" s="209">
        <f>ExportsLogs!V$29</f>
        <v>2.676542</v>
      </c>
      <c r="V184" s="209">
        <f>ExportsLogs!W$29</f>
        <v>2.3439999999999999</v>
      </c>
      <c r="W184" s="209">
        <f>ExportsLogs!X$29</f>
        <v>2.0179999999999998</v>
      </c>
      <c r="X184" s="209">
        <f>ExportsLogs!Y$29</f>
        <v>1.5999999999999999</v>
      </c>
      <c r="Y184" s="209">
        <f>ExportsLogs!Z$29</f>
        <v>0.84199999999999997</v>
      </c>
      <c r="Z184" s="209">
        <f>ExportsLogs!AA$29</f>
        <v>0</v>
      </c>
      <c r="AA184" s="209">
        <f>ExportsLogs!AB$29</f>
        <v>0</v>
      </c>
      <c r="AB184" s="205"/>
    </row>
    <row r="185" spans="1:71">
      <c r="A185" s="206" t="s">
        <v>70</v>
      </c>
      <c r="O185" s="205"/>
      <c r="P185" s="205"/>
      <c r="Q185" s="205"/>
      <c r="R185" s="205"/>
      <c r="S185" s="205"/>
      <c r="T185" s="205"/>
      <c r="U185" s="205"/>
      <c r="V185" s="205"/>
      <c r="W185" s="205"/>
      <c r="X185" s="205"/>
      <c r="Y185" s="205"/>
      <c r="Z185" s="205"/>
      <c r="AA185" s="205"/>
      <c r="AB185" s="205"/>
      <c r="AC185" s="205">
        <f>ExportsLogs!AD$29</f>
        <v>43.918199608610564</v>
      </c>
      <c r="AD185" s="205">
        <f>ExportsLogs!AE$29</f>
        <v>34.503079710144931</v>
      </c>
      <c r="AE185" s="205">
        <f>ExportsLogs!AF$29</f>
        <v>37.485103244837759</v>
      </c>
      <c r="AF185" s="205">
        <f>ExportsLogs!AG$29</f>
        <v>49.453262316910788</v>
      </c>
      <c r="AG185" s="205">
        <f>ExportsLogs!AH$29</f>
        <v>62.590240641711226</v>
      </c>
      <c r="AH185" s="205">
        <f>ExportsLogs!AI$29</f>
        <v>67.750597609561751</v>
      </c>
      <c r="AI185" s="205">
        <f>ExportsLogs!AJ$29</f>
        <v>84.569513797634684</v>
      </c>
      <c r="AJ185" s="205">
        <f>ExportsLogs!AK$29</f>
        <v>109.63307189542483</v>
      </c>
      <c r="AK185" s="205">
        <f>ExportsLogs!AL$29</f>
        <v>120.56335483870969</v>
      </c>
      <c r="AL185" s="205">
        <f>ExportsLogs!AM$29</f>
        <v>94.622981366459626</v>
      </c>
      <c r="AM185" s="205">
        <f>ExportsLogs!AN$29</f>
        <v>130.58808933002481</v>
      </c>
      <c r="AN185" s="205">
        <f>ExportsLogs!AO$29</f>
        <v>200.48337696335079</v>
      </c>
      <c r="AO185" s="205">
        <f>ExportsLogs!AP$29</f>
        <v>218.88586956521738</v>
      </c>
      <c r="AP185" s="205">
        <f>ExportsLogs!AQ$29</f>
        <v>212.47737071096526</v>
      </c>
      <c r="AQ185" s="205">
        <f>ExportsLogs!AR$29</f>
        <v>264.77196440516298</v>
      </c>
      <c r="AR185" s="205">
        <f>ExportsLogs!AS$29</f>
        <v>278.40909090909093</v>
      </c>
      <c r="AS185" s="205">
        <f>ExportsLogs!AT$29</f>
        <v>303.63484276729559</v>
      </c>
      <c r="AT185" s="205">
        <f>ExportsLogs!AU$29</f>
        <v>312.26776545166405</v>
      </c>
      <c r="AU185" s="205">
        <f>ExportsLogs!AV$29</f>
        <v>373.88272583201268</v>
      </c>
      <c r="AV185" s="205">
        <f>ExportsLogs!AW$29</f>
        <v>318.36132190942476</v>
      </c>
      <c r="AW185" s="205">
        <f>ExportsLogs!AX$29</f>
        <v>245.77149817295978</v>
      </c>
      <c r="AX185" s="205">
        <f>ExportsLogs!AY$29</f>
        <v>202.63897882938983</v>
      </c>
      <c r="AY185" s="205">
        <f>ExportsLogs!AZ$29</f>
        <v>159.57414215686273</v>
      </c>
      <c r="AZ185" s="205">
        <f>ExportsLogs!BA$29</f>
        <v>0</v>
      </c>
      <c r="BA185" s="205">
        <f>ExportsLogs!BB$29</f>
        <v>0</v>
      </c>
      <c r="BB185" s="205">
        <f>ExportsLogs!BC$29</f>
        <v>0</v>
      </c>
      <c r="BC185" s="205"/>
    </row>
  </sheetData>
  <sortState xmlns:xlrd2="http://schemas.microsoft.com/office/spreadsheetml/2017/richdata2" ref="AC136:BC137">
    <sortCondition ref="AC136:AC137"/>
  </sortState>
  <mergeCells count="14">
    <mergeCell ref="B143:AA143"/>
    <mergeCell ref="B168:AA168"/>
    <mergeCell ref="B182:AA182"/>
    <mergeCell ref="B78:AA78"/>
    <mergeCell ref="AC182:BB182"/>
    <mergeCell ref="AC143:BB143"/>
    <mergeCell ref="AC168:BB168"/>
    <mergeCell ref="AC119:BB119"/>
    <mergeCell ref="B119:AA119"/>
    <mergeCell ref="AC78:BB78"/>
    <mergeCell ref="AC88:BB88"/>
    <mergeCell ref="B88:AA88"/>
    <mergeCell ref="AC102:BB102"/>
    <mergeCell ref="B102:AA102"/>
  </mergeCells>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Notes</vt:lpstr>
      <vt:lpstr>Charts</vt:lpstr>
      <vt:lpstr>Exports</vt:lpstr>
      <vt:lpstr>ExportsCoreVPA</vt:lpstr>
      <vt:lpstr>ExportsLogs</vt:lpstr>
      <vt:lpstr>ExportsSawnwood</vt:lpstr>
      <vt:lpst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Hewitt</dc:creator>
  <cp:lastModifiedBy>-</cp:lastModifiedBy>
  <cp:lastPrinted>2008-11-14T13:50:02Z</cp:lastPrinted>
  <dcterms:created xsi:type="dcterms:W3CDTF">2008-10-21T07:38:15Z</dcterms:created>
  <dcterms:modified xsi:type="dcterms:W3CDTF">2024-03-07T21:29:01Z</dcterms:modified>
</cp:coreProperties>
</file>